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rcot-my.sharepoint.com/personal/troy_anderson_ercot_com/Documents/Desktop/Desktop-2021/"/>
    </mc:Choice>
  </mc:AlternateContent>
  <xr:revisionPtr revIDLastSave="31" documentId="8_{6EC81A3F-3D02-49B2-8DE0-441CCCC4BDBB}" xr6:coauthVersionLast="47" xr6:coauthVersionMax="47" xr10:uidLastSave="{F7632E8A-C91F-4447-947B-C81B3EA51DB5}"/>
  <bookViews>
    <workbookView xWindow="75000" yWindow="-14655" windowWidth="30360" windowHeight="20700" tabRatio="715" xr2:uid="{00000000-000D-0000-FFFF-FFFF00000000}"/>
  </bookViews>
  <sheets>
    <sheet name="Recent Revision Requests" sheetId="6" r:id="rId1"/>
    <sheet name="Summary Info" sheetId="7" r:id="rId2"/>
    <sheet name="History Chart" sheetId="9" r:id="rId3"/>
    <sheet name="2020-2025" sheetId="10" r:id="rId4"/>
    <sheet name="Prev List - Complete or Active" sheetId="1" state="hidden" r:id="rId5"/>
    <sheet name="Prev List - Not Started" sheetId="3" state="hidden" r:id="rId6"/>
    <sheet name="New Items - Complete or Active" sheetId="4" state="hidden" r:id="rId7"/>
    <sheet name="New Items - Not Started" sheetId="5" state="hidden" r:id="rId8"/>
  </sheets>
  <definedNames>
    <definedName name="_xlnm._FilterDatabase" localSheetId="6" hidden="1">'New Items - Complete or Active'!$A$2:$Q$14</definedName>
    <definedName name="_xlnm._FilterDatabase" localSheetId="7" hidden="1">'New Items - Not Started'!$A$2:$T$36</definedName>
    <definedName name="_xlnm._FilterDatabase" localSheetId="4" hidden="1">'Prev List - Complete or Active'!$A$2:$Q$12</definedName>
    <definedName name="_xlnm._FilterDatabase" localSheetId="5" hidden="1">'Prev List - Not Started'!$A$2:$U$31</definedName>
    <definedName name="_xlnm._FilterDatabase" localSheetId="0" hidden="1">'Recent Revision Requests'!$C$3:$AB$203</definedName>
    <definedName name="All_Rows">'Prev List - Complete or Active'!$2:$12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1" i="6" l="1"/>
  <c r="P217" i="6" l="1"/>
  <c r="P216" i="6"/>
  <c r="P215" i="6"/>
  <c r="B8" i="7"/>
  <c r="B3" i="7"/>
  <c r="P212" i="6" l="1"/>
  <c r="P210" i="6"/>
  <c r="P209" i="6"/>
  <c r="P208" i="6"/>
  <c r="P207" i="6"/>
  <c r="P206" i="6"/>
  <c r="P213" i="6" l="1"/>
  <c r="P219" i="6" s="1"/>
  <c r="Q15" i="7" l="1"/>
  <c r="N15" i="7"/>
  <c r="H15" i="7"/>
  <c r="R209" i="6"/>
  <c r="R207" i="6" l="1"/>
  <c r="R208" i="6"/>
  <c r="R210" i="6"/>
  <c r="R212" i="6"/>
  <c r="R206" i="6"/>
  <c r="E8" i="7"/>
  <c r="R213" i="6" l="1"/>
  <c r="T6" i="7"/>
  <c r="T7" i="7"/>
  <c r="T8" i="7"/>
  <c r="T9" i="7"/>
  <c r="T10" i="7"/>
  <c r="T11" i="7"/>
  <c r="T12" i="7"/>
  <c r="T13" i="7"/>
  <c r="T14" i="7"/>
  <c r="T2" i="7"/>
  <c r="T3" i="7"/>
  <c r="T4" i="7"/>
  <c r="T5" i="7"/>
  <c r="Q3" i="7"/>
  <c r="Q4" i="7"/>
  <c r="Q5" i="7"/>
  <c r="Q6" i="7"/>
  <c r="Q7" i="7"/>
  <c r="Q8" i="7"/>
  <c r="Q9" i="7"/>
  <c r="Q10" i="7"/>
  <c r="Q11" i="7"/>
  <c r="Q12" i="7"/>
  <c r="Q13" i="7"/>
  <c r="Q14" i="7"/>
  <c r="Q2" i="7"/>
  <c r="T16" i="7" l="1"/>
  <c r="Q16" i="7"/>
  <c r="CK6" i="9" l="1"/>
  <c r="CJ6" i="9"/>
  <c r="CL6" i="9"/>
  <c r="R10" i="9" s="1"/>
  <c r="CG6" i="9"/>
  <c r="CH6" i="9"/>
  <c r="CI6" i="9"/>
  <c r="CE6" i="9"/>
  <c r="CF6" i="9"/>
  <c r="CD6" i="9"/>
  <c r="E6" i="9"/>
  <c r="L6" i="9"/>
  <c r="F6" i="9"/>
  <c r="J6" i="9"/>
  <c r="H6" i="9"/>
  <c r="D6" i="9"/>
  <c r="I6" i="9"/>
  <c r="K6" i="9"/>
  <c r="B6" i="9"/>
  <c r="G6" i="9"/>
  <c r="M6" i="9"/>
  <c r="C6" i="9"/>
  <c r="BG6" i="9"/>
  <c r="CB6" i="9"/>
  <c r="BE6" i="9"/>
  <c r="AS6" i="9"/>
  <c r="AX6" i="9"/>
  <c r="BR6" i="9"/>
  <c r="BZ6" i="9"/>
  <c r="BB6" i="9"/>
  <c r="AY6" i="9"/>
  <c r="BT6" i="9"/>
  <c r="BI6" i="9"/>
  <c r="BU6" i="9"/>
  <c r="AP6" i="9"/>
  <c r="BW6" i="9"/>
  <c r="AT6" i="9"/>
  <c r="BC6" i="9"/>
  <c r="BF6" i="9"/>
  <c r="AI6" i="9"/>
  <c r="BA6" i="9"/>
  <c r="AR6" i="9"/>
  <c r="CC6" i="9"/>
  <c r="BM6" i="9"/>
  <c r="BH6" i="9"/>
  <c r="AQ6" i="9"/>
  <c r="BO6" i="9"/>
  <c r="BP6" i="9"/>
  <c r="AV6" i="9"/>
  <c r="CA6" i="9"/>
  <c r="AZ6" i="9"/>
  <c r="BX6" i="9"/>
  <c r="BK6" i="9"/>
  <c r="AU6" i="9"/>
  <c r="BL6" i="9"/>
  <c r="BV6" i="9"/>
  <c r="BQ6" i="9"/>
  <c r="AW6" i="9"/>
  <c r="BJ6" i="9"/>
  <c r="BD6" i="9"/>
  <c r="BN6" i="9"/>
  <c r="BY6" i="9"/>
  <c r="BS6" i="9"/>
  <c r="AO6" i="9"/>
  <c r="V6" i="9"/>
  <c r="Y6" i="9"/>
  <c r="Q6" i="9"/>
  <c r="AL6" i="9"/>
  <c r="AC6" i="9"/>
  <c r="R6" i="9"/>
  <c r="P6" i="9"/>
  <c r="N6" i="9"/>
  <c r="AB6" i="9"/>
  <c r="S6" i="9"/>
  <c r="AN6" i="9"/>
  <c r="W6" i="9"/>
  <c r="U6" i="9"/>
  <c r="AH6" i="9"/>
  <c r="O6" i="9"/>
  <c r="Z6" i="9"/>
  <c r="AG6" i="9"/>
  <c r="AK6" i="9"/>
  <c r="AJ6" i="9"/>
  <c r="AA6" i="9"/>
  <c r="AM6" i="9"/>
  <c r="AF6" i="9"/>
  <c r="X6" i="9"/>
  <c r="AE6" i="9"/>
  <c r="T6" i="9"/>
  <c r="AD6" i="9"/>
  <c r="N13" i="7"/>
  <c r="K13" i="7"/>
  <c r="H13" i="7"/>
  <c r="N12" i="7"/>
  <c r="K12" i="7"/>
  <c r="H12" i="7"/>
  <c r="N10" i="7" l="1"/>
  <c r="N11" i="7"/>
  <c r="N14" i="7"/>
  <c r="N4" i="7"/>
  <c r="N5" i="7"/>
  <c r="N6" i="7"/>
  <c r="N7" i="7"/>
  <c r="N8" i="7"/>
  <c r="N9" i="7"/>
  <c r="N3" i="7"/>
  <c r="N2" i="7"/>
  <c r="K3" i="7"/>
  <c r="K4" i="7"/>
  <c r="K5" i="7"/>
  <c r="K6" i="7"/>
  <c r="K7" i="7"/>
  <c r="K8" i="7"/>
  <c r="K9" i="7"/>
  <c r="K10" i="7"/>
  <c r="K11" i="7"/>
  <c r="K14" i="7"/>
  <c r="K2" i="7"/>
  <c r="H14" i="7"/>
  <c r="H2" i="7"/>
  <c r="H3" i="7"/>
  <c r="H4" i="7"/>
  <c r="H6" i="7"/>
  <c r="H7" i="7"/>
  <c r="H8" i="7"/>
  <c r="H9" i="7"/>
  <c r="H10" i="7"/>
  <c r="H11" i="7"/>
  <c r="H5" i="7"/>
  <c r="E7" i="7"/>
  <c r="E6" i="7"/>
  <c r="E5" i="7"/>
  <c r="E4" i="7"/>
  <c r="E3" i="7"/>
  <c r="E2" i="7"/>
  <c r="B4" i="7"/>
  <c r="B5" i="7"/>
  <c r="B6" i="7"/>
  <c r="B7" i="7"/>
  <c r="B2" i="7"/>
  <c r="N16" i="7" l="1"/>
  <c r="K16" i="7"/>
  <c r="H16" i="7"/>
  <c r="B16" i="7"/>
  <c r="E16" i="7"/>
  <c r="K1" i="6"/>
  <c r="P1" i="4" l="1"/>
  <c r="P1" i="5" l="1"/>
  <c r="Q1" i="3"/>
  <c r="P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tc={7FAAAAF7-5BB4-4F2F-A491-C5C8091C5EA4}</author>
    <author>tc={F915EEA2-0CB1-4477-BC6A-813D9FC0B595}</author>
  </authors>
  <commentList>
    <comment ref="J3" authorId="0" shapeId="0" xr:uid="{7FAAAAF7-5BB4-4F2F-A491-C5C8091C5EA4}">
      <text>
        <t>[Threaded comment]
Your version of Excel allows you to read this threaded comment; however, any edits to it will get removed if the file is opened in a newer version of Excel. Learn more: https://go.microsoft.com/fwlink/?linkid=870924
Comment:
    Effective 6/1/2023, Board-approved Revision Requests required specific approval by the PUCT</t>
      </text>
    </comment>
    <comment ref="P43" authorId="1" shapeId="0" xr:uid="{F915EEA2-0CB1-4477-BC6A-813D9FC0B595}">
      <text>
        <t>[Threaded comment]
Your version of Excel allows you to read this threaded comment; however, any edits to it will get removed if the file is opened in a newer version of Excel. Learn more: https://go.microsoft.com/fwlink/?linkid=870924
Comment:
    ERCOT no longer expecting to file replacement NPRR</t>
      </text>
    </comment>
  </commentList>
</comments>
</file>

<file path=xl/sharedStrings.xml><?xml version="1.0" encoding="utf-8"?>
<sst xmlns="http://schemas.openxmlformats.org/spreadsheetml/2006/main" count="4620" uniqueCount="1072">
  <si>
    <t>Complete</t>
  </si>
  <si>
    <t>On Hold</t>
  </si>
  <si>
    <t>Not Started</t>
  </si>
  <si>
    <t>Total</t>
  </si>
  <si>
    <t>ERCOT</t>
  </si>
  <si>
    <t>REVISION REQUEST PRIORITIZATION</t>
  </si>
  <si>
    <t>Start here: Filter on "Not Started" and "On Hold"</t>
  </si>
  <si>
    <t>Group</t>
  </si>
  <si>
    <t>Target Start</t>
  </si>
  <si>
    <t>Category</t>
  </si>
  <si>
    <t>Priority</t>
  </si>
  <si>
    <t>Rank</t>
  </si>
  <si>
    <t>Prioritization Category</t>
  </si>
  <si>
    <t>High / Medium / Low</t>
  </si>
  <si>
    <t>Source Doc</t>
  </si>
  <si>
    <t>Approval Status</t>
  </si>
  <si>
    <t>Approval Date</t>
  </si>
  <si>
    <t>Project Name</t>
  </si>
  <si>
    <t>Project Status</t>
  </si>
  <si>
    <t>IA Budget Range</t>
  </si>
  <si>
    <t>IA Duration Range</t>
  </si>
  <si>
    <t>ERCOT Recommendation</t>
  </si>
  <si>
    <t>Major Impacted System</t>
  </si>
  <si>
    <t>Major Impacted System %</t>
  </si>
  <si>
    <t>% Vendor Required</t>
  </si>
  <si>
    <t>Impacted Systems (Listed on IA)</t>
  </si>
  <si>
    <t>Grid</t>
  </si>
  <si>
    <t>SCR804</t>
  </si>
  <si>
    <t>PPL</t>
  </si>
  <si>
    <t>ERCOT GridGeo Access for Transmission Operators</t>
  </si>
  <si>
    <t>$400k - $600k</t>
  </si>
  <si>
    <t>6 - 12 months</t>
  </si>
  <si>
    <t>N/A</t>
  </si>
  <si>
    <t>Grid Ops Systems</t>
  </si>
  <si>
    <t>Markets</t>
  </si>
  <si>
    <t>NPRR905</t>
  </si>
  <si>
    <t>CRR Balancing Account Resettlement</t>
  </si>
  <si>
    <t>$60k - $80k</t>
  </si>
  <si>
    <t>4 - 6 months</t>
  </si>
  <si>
    <t>S&amp;B</t>
  </si>
  <si>
    <t>Other</t>
  </si>
  <si>
    <t>NPRR902</t>
  </si>
  <si>
    <t>ERCOT Critical Energy Infrastructure Information</t>
  </si>
  <si>
    <t>$150k - $225k</t>
  </si>
  <si>
    <t>6 - 9 months</t>
  </si>
  <si>
    <t>Reporting</t>
  </si>
  <si>
    <t>PGRR070</t>
  </si>
  <si>
    <t>Revised Responsibilities for Performing Geomagnetic Disturbance (GMD) Vulnerability Assessments</t>
  </si>
  <si>
    <t>$100k - $150k</t>
  </si>
  <si>
    <t>12 - 18 months</t>
  </si>
  <si>
    <t>NPRR998</t>
  </si>
  <si>
    <t>ERS Deployment and Recall Messages</t>
  </si>
  <si>
    <t>$15k - $25k</t>
  </si>
  <si>
    <t>3 - 5 months</t>
  </si>
  <si>
    <t>MMS</t>
  </si>
  <si>
    <t>Regulatory</t>
  </si>
  <si>
    <t>1 - Regulatory</t>
  </si>
  <si>
    <t>1 - High</t>
  </si>
  <si>
    <t>NPRR978</t>
  </si>
  <si>
    <t>Alignment with Amendments to PUCT Substantive Rule 25.505</t>
  </si>
  <si>
    <t>6 - 8 months</t>
  </si>
  <si>
    <t>SCR806</t>
  </si>
  <si>
    <t>Adding QSE and DME Information to Disclosure Reports</t>
  </si>
  <si>
    <t>Revision Requests</t>
  </si>
  <si>
    <t>2 - High Priority</t>
  </si>
  <si>
    <t>NPRR974</t>
  </si>
  <si>
    <t>Capacity Insufficiency Operating Condition Notice (OCN) Transparency</t>
  </si>
  <si>
    <t>$50k-$80k</t>
  </si>
  <si>
    <t>5-7 months</t>
  </si>
  <si>
    <t>Previously flagged as "High Priority"</t>
  </si>
  <si>
    <t>DAIP, MMS, External Public</t>
  </si>
  <si>
    <t>NOGRR195</t>
  </si>
  <si>
    <t>Generator Voltage Control Tolerance Band</t>
  </si>
  <si>
    <t>$30k-$50k</t>
  </si>
  <si>
    <t>4-6 months</t>
  </si>
  <si>
    <t>EMS</t>
  </si>
  <si>
    <t>EMS, BI &amp; Data Analytics</t>
  </si>
  <si>
    <t>4 - Consider When Resources are Available</t>
  </si>
  <si>
    <t>SCR789</t>
  </si>
  <si>
    <t>Update NMMS Topology Processor to PSSE 34 Capability - Phase 1</t>
  </si>
  <si>
    <t>$300k-$450k</t>
  </si>
  <si>
    <t>9-12 months</t>
  </si>
  <si>
    <t>NMMS</t>
  </si>
  <si>
    <t>Update NMMS Topology Processor to PSSE 34 Capability - Phase 2</t>
  </si>
  <si>
    <t>SCR811</t>
  </si>
  <si>
    <t>Integrate Solar (PVGR) Forecasts and Addition of Intra-Hour PhotoVoltaic Power Forecast to GTBD Calculation</t>
  </si>
  <si>
    <t>$60k-$90k</t>
  </si>
  <si>
    <t>MMS, EMS</t>
  </si>
  <si>
    <t>NPRR1051</t>
  </si>
  <si>
    <t>Removal of the Price Floor Applied to Day-Ahead Settlement Point Prices</t>
  </si>
  <si>
    <t>$10k-$20k</t>
  </si>
  <si>
    <t>3-5 months</t>
  </si>
  <si>
    <t>Market Operation Systems</t>
  </si>
  <si>
    <t>NPRR1081</t>
  </si>
  <si>
    <t>Revisions to Real-Time Reliability Deployment Price Adder to Consider Firm Load Shed</t>
  </si>
  <si>
    <t>$25k - $45k</t>
  </si>
  <si>
    <t>2 - 3 months</t>
  </si>
  <si>
    <t>Data Management &amp; Analytic Systems, Energy Management Systems, Market Operation Systems</t>
  </si>
  <si>
    <t>Retail</t>
  </si>
  <si>
    <t>SCR815</t>
  </si>
  <si>
    <t>MarkeTrak Administrative Enhancements</t>
  </si>
  <si>
    <t>$350k - $550k</t>
  </si>
  <si>
    <t>15 - 20 months</t>
  </si>
  <si>
    <t>5 - Consider When Efficiencies Exist With Another Effort</t>
  </si>
  <si>
    <t>SCR800</t>
  </si>
  <si>
    <t>Addition of DC Tie Ramp to GTBD Calculation</t>
  </si>
  <si>
    <t>EMS, Data Management, MMS, BI &amp; Data Analytics</t>
  </si>
  <si>
    <t>2 - Medium</t>
  </si>
  <si>
    <t>SCR809</t>
  </si>
  <si>
    <t>Changes to External Telemetry Validations in Resource Limit Calculator</t>
  </si>
  <si>
    <t>$40k-$60k</t>
  </si>
  <si>
    <t>LPGRR068</t>
  </si>
  <si>
    <t>Add BUSLRG and BUSLRGDG Profile Types</t>
  </si>
  <si>
    <t>$20k - $40k</t>
  </si>
  <si>
    <t>3 - 6 months</t>
  </si>
  <si>
    <t>BI &amp; Data Analytics</t>
  </si>
  <si>
    <t>NPRR939</t>
  </si>
  <si>
    <t>Modification to Load Resources Providing RRS to Maintain Minimum PRC on Generators During Scarcity Conditions</t>
  </si>
  <si>
    <t>$70k-$100k</t>
  </si>
  <si>
    <t>MMS, DAIP, Integration</t>
  </si>
  <si>
    <t>NPRR1108</t>
  </si>
  <si>
    <t>ERCOT Shall Approve or Deny All Resource Outage Requests</t>
  </si>
  <si>
    <t>$275k-$375k</t>
  </si>
  <si>
    <t>7-10 months</t>
  </si>
  <si>
    <t>OS</t>
  </si>
  <si>
    <t>Content Delivery Systems, Data Management &amp; Analytic Systems, ERCOT Website and MIS Systems, Grid Decision Support Systems, Outage Management Systems</t>
  </si>
  <si>
    <t>SCR814</t>
  </si>
  <si>
    <t>Point-to-Point (PTP) Obligation Bid Interval Limit</t>
  </si>
  <si>
    <t>$10k-$25k</t>
  </si>
  <si>
    <t>NPRR1120</t>
  </si>
  <si>
    <t>Create Firm Fuel Supply Service</t>
  </si>
  <si>
    <t>$250k-$400k</t>
  </si>
  <si>
    <t>Channel Management Systems, Credit Settlements &amp; Billing Systems, CRM &amp; Registration Systems, Data Management &amp; Analytic Systems, Integration Systems, Market Operation Systems</t>
  </si>
  <si>
    <t>NPRR1020a</t>
  </si>
  <si>
    <t>Allow Some Integrated Energy Storage Designs to Calculate Internal Loads - EPS Metering</t>
  </si>
  <si>
    <t>$175k-$225k</t>
  </si>
  <si>
    <t>8-12 months</t>
  </si>
  <si>
    <t>EPS Meter</t>
  </si>
  <si>
    <t>NPRR1097</t>
  </si>
  <si>
    <t>Create Resource Forced Outage Report</t>
  </si>
  <si>
    <t>$20k-$40k</t>
  </si>
  <si>
    <t>Data Management &amp; Analytic Systems, ERCOT Website and MIS Systems</t>
  </si>
  <si>
    <t>3 - Consider When Resources are Available</t>
  </si>
  <si>
    <t>SCR812</t>
  </si>
  <si>
    <t>Create Intermittent Renewable Generation Integration Report</t>
  </si>
  <si>
    <t>$30k-$60k</t>
  </si>
  <si>
    <t>DAIP, Reporting</t>
  </si>
  <si>
    <t>NPRR1063</t>
  </si>
  <si>
    <t>Dynamic Rating Transparency</t>
  </si>
  <si>
    <t>3 - 4 months</t>
  </si>
  <si>
    <t>MIS</t>
  </si>
  <si>
    <t>ERCOT Website and MIS Systems</t>
  </si>
  <si>
    <t>NPRR1040</t>
  </si>
  <si>
    <t>Compliance Metrics for Ancillary Service Supply Responsibility</t>
  </si>
  <si>
    <t>Execution</t>
  </si>
  <si>
    <t>$20k-$30k</t>
  </si>
  <si>
    <t>In Flight</t>
  </si>
  <si>
    <t>Data Management &amp; Analytic Systems</t>
  </si>
  <si>
    <t>SCR820</t>
  </si>
  <si>
    <t>Operator Real-Time Messaging During Emergency</t>
  </si>
  <si>
    <t>Planning</t>
  </si>
  <si>
    <t>$750k - $1.25M</t>
  </si>
  <si>
    <t>18 - 24 months</t>
  </si>
  <si>
    <t>NPRR1154</t>
  </si>
  <si>
    <t>Include Alternate Resource in the Availability Plan for the Firm Fuel Supply Service</t>
  </si>
  <si>
    <t>$40k - $70k</t>
  </si>
  <si>
    <t>5 - 7 months</t>
  </si>
  <si>
    <t>S&amp;B, Data Management &amp; Analytic Systems</t>
  </si>
  <si>
    <t>NPRR1112</t>
  </si>
  <si>
    <t>Elimination of Unsecured Credit Limits</t>
  </si>
  <si>
    <t>$10k - $20k</t>
  </si>
  <si>
    <t>CMM</t>
  </si>
  <si>
    <t>4 - Consider When Efficiences Exist With Another Effort</t>
  </si>
  <si>
    <t>NPRR962</t>
  </si>
  <si>
    <t>Publish Approved DC Tie Schedules</t>
  </si>
  <si>
    <t>$15k-$30k</t>
  </si>
  <si>
    <t>3-4 months</t>
  </si>
  <si>
    <t>DAIP, BI &amp; Data Analytics</t>
  </si>
  <si>
    <t>NPRR1090</t>
  </si>
  <si>
    <t>ERS Winter Storm Uri Lessons Learned Changes and Other ERS Items</t>
  </si>
  <si>
    <t>Data Management &amp; Analytic Systems, Market Operation Systems</t>
  </si>
  <si>
    <t>NPRR1121</t>
  </si>
  <si>
    <t>Add a Posting Requirement to the Exceptional Fuel Cost Submission Process</t>
  </si>
  <si>
    <t>Channel Management Systems, Data Management &amp; Analytic Systems, ERCOT Website and MIS Systems</t>
  </si>
  <si>
    <t>NPRR1136</t>
  </si>
  <si>
    <t>Updates to Language Regarding a QSE Moving Ancillary Service Responsibility Between Resources</t>
  </si>
  <si>
    <t>NPRR1007</t>
  </si>
  <si>
    <t>Real-Time Co-Optimization (RTC)</t>
  </si>
  <si>
    <t>$50M-$55M</t>
  </si>
  <si>
    <t>3.5-4.5 years</t>
  </si>
  <si>
    <t>Part of RTC+B</t>
  </si>
  <si>
    <t>MMS, EMS, Integration, DAIP, S&amp;B, NMMS, CMM, OTS, Registration</t>
  </si>
  <si>
    <t>NPRR1014</t>
  </si>
  <si>
    <t>BESTF-4 Energy Storage Resource Single Model</t>
  </si>
  <si>
    <t>$3.5M-$4.5M</t>
  </si>
  <si>
    <t>2-3 years</t>
  </si>
  <si>
    <t>EMS, MMS, DAIP, S&amp;B, OS, Integration, NMMS, RIOO, Registration</t>
  </si>
  <si>
    <t>NPRR1092</t>
  </si>
  <si>
    <t>Reduce RUC Offer Floor and Limit RUC Opt-Out Provision</t>
  </si>
  <si>
    <t>$50k - $100k</t>
  </si>
  <si>
    <t>Channel Management Systems, Content Delivery Systems, Credit Settlements &amp; Billing Systems, Data Management &amp; Analytic Systems, Energy Management Systems, ERCOT Website and MIS Systems, Market Operation Systems</t>
  </si>
  <si>
    <t>NPRR1186</t>
  </si>
  <si>
    <t>Pending Board Approval</t>
  </si>
  <si>
    <t>TBD</t>
  </si>
  <si>
    <t>Implement consideration of ESR SOC in ERCOT tools and studies</t>
  </si>
  <si>
    <t>$500k - $700k</t>
  </si>
  <si>
    <t>7 - 10months</t>
  </si>
  <si>
    <t>NOGRR249</t>
  </si>
  <si>
    <t>Communication of System Operating Limit Exceedances</t>
  </si>
  <si>
    <t>NPRR1026</t>
  </si>
  <si>
    <t>BESTF-7 Self-Limiting Facilities</t>
  </si>
  <si>
    <t>$200k-$250k</t>
  </si>
  <si>
    <t>RIOO</t>
  </si>
  <si>
    <t>RIOO-RS, EMS, OTS, DAIP, External Public</t>
  </si>
  <si>
    <t>NPRR1153</t>
  </si>
  <si>
    <t>ERCOT Fee Schedule Changes</t>
  </si>
  <si>
    <t>$20k - $30k</t>
  </si>
  <si>
    <t>NMMS Jointly-Rated Equipment Coordination Confirmation</t>
  </si>
  <si>
    <t>Network Management Systems</t>
  </si>
  <si>
    <t>SCR822</t>
  </si>
  <si>
    <t>Create Daily Energy Storage Integration Report and Dashboard</t>
  </si>
  <si>
    <t>$60k - $90k</t>
  </si>
  <si>
    <t>NPRR1132</t>
  </si>
  <si>
    <t>Communicate Operating Limitations during Cold and Hot Weather Conditions</t>
  </si>
  <si>
    <t>$65k - $95k</t>
  </si>
  <si>
    <t>SCR819</t>
  </si>
  <si>
    <t>Improving IRR Control to Manage GTC Stability Limits</t>
  </si>
  <si>
    <t>$40k - $60k</t>
  </si>
  <si>
    <t>Energy Management Systems, Market Operation Systems</t>
  </si>
  <si>
    <t>NPRR1023</t>
  </si>
  <si>
    <t>Change to CRR Repossession Process</t>
  </si>
  <si>
    <t>$250k - $350k</t>
  </si>
  <si>
    <t>10 - 14 months</t>
  </si>
  <si>
    <t>Roadmap - CRR</t>
  </si>
  <si>
    <t>CRR</t>
  </si>
  <si>
    <t>Congestion Revenue Rights (CRR)</t>
  </si>
  <si>
    <t>NPRR945</t>
  </si>
  <si>
    <t>Net Metering Requirements</t>
  </si>
  <si>
    <t>O&amp;M</t>
  </si>
  <si>
    <t>RIOO-RS, External Public</t>
  </si>
  <si>
    <t>NPRR1004</t>
  </si>
  <si>
    <t>Load Distribution Factor Process Update</t>
  </si>
  <si>
    <t>$45k-$65k</t>
  </si>
  <si>
    <t>Resources confirmed for Target Start</t>
  </si>
  <si>
    <t>MMS, Integration, DAIP, External Public</t>
  </si>
  <si>
    <t>NPRR1131</t>
  </si>
  <si>
    <t>Controllable Load Resource Participation in Non-Spin</t>
  </si>
  <si>
    <t>Credit Settlements &amp; Billing Systems, Energy Management Systems, Grid Decision Support Systems, Market Operation Systems</t>
  </si>
  <si>
    <t>NPRR1139</t>
  </si>
  <si>
    <t>Adjustments to Capacity Shortfall Ratio Share for IRRs</t>
  </si>
  <si>
    <t>$15k - $30k</t>
  </si>
  <si>
    <t>RMGRR168</t>
  </si>
  <si>
    <t>Modify ERCOT Responsibilities During the Mass Transition</t>
  </si>
  <si>
    <t>$50k - $75k</t>
  </si>
  <si>
    <t>5 - 8 months</t>
  </si>
  <si>
    <t>Registration</t>
  </si>
  <si>
    <t>SCR799</t>
  </si>
  <si>
    <t>ERCOT Outage Study Cases in the System Operations Test Environment (SOTE)</t>
  </si>
  <si>
    <t>$150k-$250k</t>
  </si>
  <si>
    <t>SOTE</t>
  </si>
  <si>
    <t>3 - Low</t>
  </si>
  <si>
    <t>PGRR066</t>
  </si>
  <si>
    <t>Interconnection Request Cancellation and Creation of Inactive Status</t>
  </si>
  <si>
    <t>$100k-$150k</t>
  </si>
  <si>
    <t>Roadmap - RIOO</t>
  </si>
  <si>
    <t>Resource Integration</t>
  </si>
  <si>
    <t>PGRR076</t>
  </si>
  <si>
    <t>Improvements to Generation Resource Interconnection or Change Request (GINR) Process</t>
  </si>
  <si>
    <t>$50k-$75k</t>
  </si>
  <si>
    <t>6-9 months</t>
  </si>
  <si>
    <t>Resource Integration, Integration, Data Access &amp; Transparency</t>
  </si>
  <si>
    <t>NPRR936</t>
  </si>
  <si>
    <t>CRR Account Holder Limits</t>
  </si>
  <si>
    <t>8-10 months</t>
  </si>
  <si>
    <t>CRR, DAIP</t>
  </si>
  <si>
    <t>SCR818b</t>
  </si>
  <si>
    <t>Changes to Incorporate GIC Modeling Data into Existing Modeling Applications</t>
  </si>
  <si>
    <t>$300k - $500k</t>
  </si>
  <si>
    <t>9 - 12 months</t>
  </si>
  <si>
    <t>Grid Modeling Systems</t>
  </si>
  <si>
    <t>9 - No Action Needed</t>
  </si>
  <si>
    <t>NPRR1098</t>
  </si>
  <si>
    <t>DC Tie Reactive Power Capability Requirements</t>
  </si>
  <si>
    <t>Southern Spirit</t>
  </si>
  <si>
    <t>Grid Decision Support Systems</t>
  </si>
  <si>
    <t>5 - Dependent on Other Project</t>
  </si>
  <si>
    <t>NPRR857</t>
  </si>
  <si>
    <t>Creation of Direct Current Tie Operator Market Participant Role</t>
  </si>
  <si>
    <t>$500k-$700k</t>
  </si>
  <si>
    <t>12-18 months</t>
  </si>
  <si>
    <t>OS, EMS, OTS, WAN, NMMS, External Public, Integration, BI &amp; Data Analytics, REG, Data Access &amp; Transparency, DAIP</t>
  </si>
  <si>
    <t>NPRR1034</t>
  </si>
  <si>
    <t>Frequency-Based Limits on DC Tie Imports or Exports</t>
  </si>
  <si>
    <t>$50k-$70k</t>
  </si>
  <si>
    <t>Pi, EIS, NoticeBuilder, MIS</t>
  </si>
  <si>
    <t>PGRR099</t>
  </si>
  <si>
    <t>Revise GIM Process to Ensure Compliance with the Lone Star Infrastructure Protection Act</t>
  </si>
  <si>
    <t>Resource Integration and Ongoing Operations</t>
  </si>
  <si>
    <t>NPRR1135</t>
  </si>
  <si>
    <t>Add On-Line Status Check for Resources Telemetering OFFNS for Ancillary Service Imbalance Settlements</t>
  </si>
  <si>
    <t>NPRR1204</t>
  </si>
  <si>
    <t>Considerations of State of Charge with Real-Time Co-Optimization Implementation</t>
  </si>
  <si>
    <t>$750k - $1.0M</t>
  </si>
  <si>
    <t>NPRR885</t>
  </si>
  <si>
    <t>Must-Run Alternative (MRA) Details and Revisions Resulting from PUCT Project No_ 46369, Rulemaking Relating to Reliability Must-Run Service</t>
  </si>
  <si>
    <t>8 - 12 months</t>
  </si>
  <si>
    <t>NPRR829</t>
  </si>
  <si>
    <t>Incorporate Real-Time Non-Modeled Telemetered Net Generation by Load Zone into the Estimate of RTL</t>
  </si>
  <si>
    <t>$200k-$300k</t>
  </si>
  <si>
    <t>5-10 months</t>
  </si>
  <si>
    <t>CMM, NMMS, EMS, REG, Integration, DAIP, Data Access &amp; Transparency</t>
  </si>
  <si>
    <t>NPRR904</t>
  </si>
  <si>
    <t>Revisions to Real-Time On-Line Reliability Deployment Price Adder for ERCOT-Directed Actions Related to DC Ties and to Correct Design Flaws</t>
  </si>
  <si>
    <t>MMS, EMS, BI &amp; Data Analytics, DAIP</t>
  </si>
  <si>
    <t>OBDRR009</t>
  </si>
  <si>
    <t>ORDC OBD Revisions for ERCOT-Directed Actions Related to DC Ties</t>
  </si>
  <si>
    <t>MMS, DAIP, BI &amp; Data Analytics</t>
  </si>
  <si>
    <t>NPRR963</t>
  </si>
  <si>
    <t>Base Point Deviation Settlement and Deployment Performance Metrics for Energy Storage Resources (Combo Model)</t>
  </si>
  <si>
    <t>$150k-$200k</t>
  </si>
  <si>
    <t>DAIP, S&amp;B, EMS, BI &amp; Data Analytics, Integration</t>
  </si>
  <si>
    <t>NPRR930</t>
  </si>
  <si>
    <t>Process Pricing and Cost Recovery for Delayed Resource Outages</t>
  </si>
  <si>
    <t>$100k-$200k</t>
  </si>
  <si>
    <t>MMS, OS, DAIP, Data Access &amp; Transparency, External Public</t>
  </si>
  <si>
    <t>NPRR987</t>
  </si>
  <si>
    <t>BESTF-3 Energy Storage Resource Contribution to Physical Responsive Capability and Real-Time On-Line Reserve Capacity Calculations</t>
  </si>
  <si>
    <t>MMS, S&amp;B, EMS, Integration, BI &amp; Data Analytics, DAIP</t>
  </si>
  <si>
    <t>NPRR1006</t>
  </si>
  <si>
    <t>Update Real-Time On-Line Reliability Deployment Price Adder Inputs to Match Actual Data</t>
  </si>
  <si>
    <t>$140k-$180k</t>
  </si>
  <si>
    <t>MMS, DAIP, EMS, S&amp;B, BI &amp; Data Analytics</t>
  </si>
  <si>
    <t>NPRR1019</t>
  </si>
  <si>
    <t>Pricing and Settlement Changes for Switchable Generation Resources (SWGRs) Instructed to Switch to ERCOT</t>
  </si>
  <si>
    <t>$100k-$140k</t>
  </si>
  <si>
    <t>MMS, BI &amp; Data Analytics</t>
  </si>
  <si>
    <t>NPRR1002</t>
  </si>
  <si>
    <t>BESTF-5 Energy Storage Resource Single Model Registration and Charging Restrictions in Emergency Conditions</t>
  </si>
  <si>
    <t>Resource Integration, Integration, DAIP</t>
  </si>
  <si>
    <t>NPRR825</t>
  </si>
  <si>
    <t>Require ERCOT to Issue a DC Tie Curtailment Notice Prior to Curtailing any DC Tie Load</t>
  </si>
  <si>
    <t>MMS, Data Access &amp; Transparency, DAIP, Integration</t>
  </si>
  <si>
    <t>NPRR1030</t>
  </si>
  <si>
    <t>Modify Allocator for CRR Auction Revenue Distribution</t>
  </si>
  <si>
    <t>S&amp;B, DAIP, CMM, Integration</t>
  </si>
  <si>
    <t>NPRR841</t>
  </si>
  <si>
    <t>Real-Time Adjustments to Day-Ahead Make Whole Payments due to Ancillary Services Infeasibility Charges</t>
  </si>
  <si>
    <t>$60k-$80k</t>
  </si>
  <si>
    <t>S&amp;B, Integration, Data Access &amp; Transparency, CRM &amp; Registration System</t>
  </si>
  <si>
    <t>NPRR879</t>
  </si>
  <si>
    <t>SCED Base Point, Base Point Deviation, and Performance Evaluation Changes for IRRs that Carry Ancillary Services</t>
  </si>
  <si>
    <t>DAIP, S&amp;B, BI &amp; Data Analytics, EMS, NMMS, Integration</t>
  </si>
  <si>
    <t>NPRR918</t>
  </si>
  <si>
    <t>Validation for PTP Obligations with Links to an Option</t>
  </si>
  <si>
    <t>NPRR941</t>
  </si>
  <si>
    <t>Create a Lower Rio Grande Valley Hub</t>
  </si>
  <si>
    <t>$250k-$350k</t>
  </si>
  <si>
    <t>6-8 months</t>
  </si>
  <si>
    <t>MMS, DAIP, EMS, External Public</t>
  </si>
  <si>
    <t>NPRR965</t>
  </si>
  <si>
    <t>GREDP Shutdown Exemption</t>
  </si>
  <si>
    <t>SCR805</t>
  </si>
  <si>
    <t>Provide Early Access to Certain 60-Day Reports to TSPs Upon Request</t>
  </si>
  <si>
    <t>DAIP, Data Access &amp; Transparency</t>
  </si>
  <si>
    <t>NPRR826</t>
  </si>
  <si>
    <t>Mitigated Offer Caps for RMR Resources</t>
  </si>
  <si>
    <t>MMS, DAIP, External Public, Data Access &amp; Transparency</t>
  </si>
  <si>
    <t>NPRR975</t>
  </si>
  <si>
    <t>Load Forecast Model Transparency</t>
  </si>
  <si>
    <t>$75k-$100k</t>
  </si>
  <si>
    <t>EMS, DAIP, BI &amp; Data Analytics</t>
  </si>
  <si>
    <t>NPRR1029</t>
  </si>
  <si>
    <t>BESTF-6 DC-Coupled Resources</t>
  </si>
  <si>
    <t>$800k-$1.2M</t>
  </si>
  <si>
    <t>16-24 months</t>
  </si>
  <si>
    <t>EMS, OS, S&amp;B, MMS, RIOO, Integration, DAIP, OTS, NMMS, Registration</t>
  </si>
  <si>
    <t>NPRR1105</t>
  </si>
  <si>
    <t>Option to Deploy Distribution Voltage Reduction Measures Prior to Energy Emergency Alert (EEA) - Phase 2</t>
  </si>
  <si>
    <t>$80k - $120k</t>
  </si>
  <si>
    <t>SCR810</t>
  </si>
  <si>
    <t>EMS System Change to Count DC Ties towards the 2% Constraint Activation Criterion</t>
  </si>
  <si>
    <t>$15k-$25k</t>
  </si>
  <si>
    <t>NPRR1091</t>
  </si>
  <si>
    <t>Changes to Address Market Impacts of Additional Non-Spin Procurement</t>
  </si>
  <si>
    <t>$120k - $160k</t>
  </si>
  <si>
    <t>7 - 10 months</t>
  </si>
  <si>
    <t>NPRR1020b</t>
  </si>
  <si>
    <t>Allow Some Integrated Energy Storage Designs to Calculate Internal Loads - Data Agg</t>
  </si>
  <si>
    <t>NPRR1035</t>
  </si>
  <si>
    <t>DC Tie Schedules Protected Information Expiry and Posting</t>
  </si>
  <si>
    <t>DAIP, External Public</t>
  </si>
  <si>
    <t>NPRR1032</t>
  </si>
  <si>
    <t>Consideration of Physical Limits of DC Ties in RUC Optimization and Settlements</t>
  </si>
  <si>
    <t>5-8 months</t>
  </si>
  <si>
    <t>MMS, S&amp;B, DAIP, Integration</t>
  </si>
  <si>
    <t>NPRR1054</t>
  </si>
  <si>
    <t>Removal of Oklaunion Exemption Language</t>
  </si>
  <si>
    <t>$10k-$15k</t>
  </si>
  <si>
    <t>Credit Settlements &amp; Billing Systems, Integration Systems</t>
  </si>
  <si>
    <t>NPRR1057</t>
  </si>
  <si>
    <t>Modification to Real-Time Hub Price Formulas for Fully De-Energized Hubs</t>
  </si>
  <si>
    <t>PGRR088</t>
  </si>
  <si>
    <t>Include Financial Security Amount in the Monthly Generator Interconnection Status Report</t>
  </si>
  <si>
    <t>$20k- $40k</t>
  </si>
  <si>
    <t>Data Management &amp; Analytic Systems, Resource Integration and Ongoing Operations</t>
  </si>
  <si>
    <t>RRGRR028</t>
  </si>
  <si>
    <t>Transformer Impedance Clarifications</t>
  </si>
  <si>
    <t>PGRR091</t>
  </si>
  <si>
    <t>FIS Application Completion 60-Day Limit</t>
  </si>
  <si>
    <t>PGRR094</t>
  </si>
  <si>
    <t>Clarify Notification Requirement for Generator Construction Commencement or Completion</t>
  </si>
  <si>
    <t>1 - 2 months</t>
  </si>
  <si>
    <t>NPRR1077</t>
  </si>
  <si>
    <t>Extension of Self-Limiting Facility Concept to Settlement Only Generators (SOGs) and Telemetry Requirements for SOGs</t>
  </si>
  <si>
    <t>$100k - $160k</t>
  </si>
  <si>
    <t>Energy Management Systems, Grid Modeling Systems, Resource Integration and Ongoing Operations</t>
  </si>
  <si>
    <t>NPRR1058</t>
  </si>
  <si>
    <t>Resource Offer Modernization</t>
  </si>
  <si>
    <t>$100K - $150K</t>
  </si>
  <si>
    <t>NPRR1140</t>
  </si>
  <si>
    <t>Recovering Fuel Costs for Generation Above LSL During RUC-Committed Hours</t>
  </si>
  <si>
    <t>NPRR1128</t>
  </si>
  <si>
    <t>Allow FFR Procurement up to FFR Limit Without Proration</t>
  </si>
  <si>
    <t>$30k - $50k</t>
  </si>
  <si>
    <t>Market Operation Systems, Data Management &amp; Analytic Systems, Channel Management Systems, Content Delivery Systems</t>
  </si>
  <si>
    <t>NOGRR226</t>
  </si>
  <si>
    <t>Addition of Supplemental UFLS Stages</t>
  </si>
  <si>
    <t>Work with NOGRR247</t>
  </si>
  <si>
    <t>SCR821</t>
  </si>
  <si>
    <t>Voltage Set Point Target Information for Distribution Generation Resource (DGR) or Distribution Energy Storage Resource (DESR)</t>
  </si>
  <si>
    <t>$25k - $50k</t>
  </si>
  <si>
    <t>NPRR1145</t>
  </si>
  <si>
    <t>Use of State Estimator-Calculated ERCOT-Wide TLFs in Lieu of Seasonal Base Case ERCOT-Wide TLFs for Settlement</t>
  </si>
  <si>
    <t>$50k - $80k</t>
  </si>
  <si>
    <t>PGRR103</t>
  </si>
  <si>
    <t>Establish Time Limit for Generator Commissioning Following Approval to Synchronize</t>
  </si>
  <si>
    <t>NPRR1182</t>
  </si>
  <si>
    <t>Inclusion of Controllable Load Resources and Energy Storage Resources in the Constraint Competitiveness Test Process</t>
  </si>
  <si>
    <t>NPRR1183</t>
  </si>
  <si>
    <t>ECEII Definition Clarification and Updates to Posting Rules for Certain Documents without ECEII</t>
  </si>
  <si>
    <t>ERCOT.com</t>
  </si>
  <si>
    <t>NPRR1171</t>
  </si>
  <si>
    <t>Requirements for DGRs and DESRs on Circuits Subject to Load Shedding</t>
  </si>
  <si>
    <t>NPRR1184</t>
  </si>
  <si>
    <t>Update to Procedures for Managing Interest on Cash Collateral</t>
  </si>
  <si>
    <t>NPRR1172</t>
  </si>
  <si>
    <t>Fuel Adder Definition, Mitigated Offer Caps, and RUC Clawback</t>
  </si>
  <si>
    <t>$65k - $85k</t>
  </si>
  <si>
    <t>4 - 7 months</t>
  </si>
  <si>
    <t>NPRR1201</t>
  </si>
  <si>
    <t>Limitations on Resettlement Timeline and Default Uplift Exposure Adjustments</t>
  </si>
  <si>
    <t>NPRR1208</t>
  </si>
  <si>
    <t>Pending PUCT Approval</t>
  </si>
  <si>
    <t>Creation of Invoice Report</t>
  </si>
  <si>
    <t>NPRR995</t>
  </si>
  <si>
    <t>RTF-6 Create Definition and Terms for Settlement Only Energy Storage</t>
  </si>
  <si>
    <t>20-30 months</t>
  </si>
  <si>
    <t>Credit Settlements &amp; Billing Systems, CRM &amp; Registration Systems, Data Management &amp; Analytic Systems, Energy Management Systems, Integration Systems, Market Operation Systems, Network Management Systems, Resource Integration and Ongoing Operations</t>
  </si>
  <si>
    <t>SCR825</t>
  </si>
  <si>
    <t>ERCOT Voice Communications Aggregation</t>
  </si>
  <si>
    <t>NOGRR215</t>
  </si>
  <si>
    <t>Limit Use of Remedial Action Schemes</t>
  </si>
  <si>
    <t>$1.0M - $1.5M</t>
  </si>
  <si>
    <t>Change UFLS Stages and Load Relief Amounts</t>
  </si>
  <si>
    <t>&lt;$10k</t>
  </si>
  <si>
    <t>Work with NOGRR226</t>
  </si>
  <si>
    <t>NPRR1213</t>
  </si>
  <si>
    <t>Allow DGRs and DESRs on Circuits Subject to Load Shed to Provide ECRS</t>
  </si>
  <si>
    <t>NPRR1216</t>
  </si>
  <si>
    <t>Implementation of Emergency Pricing Program</t>
  </si>
  <si>
    <t>$125k - $175k</t>
  </si>
  <si>
    <t>Already implemented manually.  Significant risk until NPRR is approved and automated.</t>
  </si>
  <si>
    <t>SCR807</t>
  </si>
  <si>
    <t>Increase CRR Transaction Capability</t>
  </si>
  <si>
    <t>$50k-$100k</t>
  </si>
  <si>
    <t>CRR, Integration</t>
  </si>
  <si>
    <t>SCR816</t>
  </si>
  <si>
    <t>CRR Auction Bid Credit Enhancement</t>
  </si>
  <si>
    <t>NPRR1095</t>
  </si>
  <si>
    <t>Texas SET V5.0 Changes</t>
  </si>
  <si>
    <t>16 - 20 months</t>
  </si>
  <si>
    <t>CRM &amp; Registration Systems, Data Management &amp; Analytic Systems, Integration Systems, Retail Systems</t>
  </si>
  <si>
    <t>SCR817</t>
  </si>
  <si>
    <t>Related to NPRR1095 MarkeTrak Validation Revisions Aligning with Texas SET V5_0</t>
  </si>
  <si>
    <t>10 - 15 months</t>
  </si>
  <si>
    <t>CRM &amp; Registration Systems, Integration Systems, Retail Systems</t>
  </si>
  <si>
    <t>SCR823</t>
  </si>
  <si>
    <t>ERCOT Mass System “County Name” File Updates for Texas SET V5.0 Implementation</t>
  </si>
  <si>
    <t>$30k - $40k</t>
  </si>
  <si>
    <t>NPRR1149</t>
  </si>
  <si>
    <t>Implementation of Systematic Ancillary Service Failed Quantity Charges</t>
  </si>
  <si>
    <t>NPRR1165</t>
  </si>
  <si>
    <t>Revisions to Requirements of Providing Audited Financial Statements and Providing Independent Amount</t>
  </si>
  <si>
    <t>Securitization</t>
  </si>
  <si>
    <t>NPRR1103</t>
  </si>
  <si>
    <t>Securitization – PURA Subchapter M Default Charges</t>
  </si>
  <si>
    <t>$1.5M - $2M</t>
  </si>
  <si>
    <t>18 - 26 months</t>
  </si>
  <si>
    <t>Credit Management Systems (CMM), Credit Settlements &amp; Billing Systems, CRM &amp; Registration Systems, Data Management &amp; Analytic Systems, ERCOT Website and MIS Systems, Financial Management Systems, Integration Systems</t>
  </si>
  <si>
    <t>NPRR1114</t>
  </si>
  <si>
    <t>Securitization – PURA Subchapter N Uplift Charges</t>
  </si>
  <si>
    <t>$1.8M - $2.4M</t>
  </si>
  <si>
    <t>NPRR1096</t>
  </si>
  <si>
    <t>Require Sustained Two-Hour Capability for ECRS and Four-Hour Capability for Non-Spin</t>
  </si>
  <si>
    <t>NDCRC</t>
  </si>
  <si>
    <t>Energy Management Systems, Grid Decision Support Systems, Grid Modeling Systems</t>
  </si>
  <si>
    <t>Creation of ERCOT Contingency Reserve Service (ECRS)</t>
  </si>
  <si>
    <t>$2.5M - $3.5M</t>
  </si>
  <si>
    <t>20 - 30 months</t>
  </si>
  <si>
    <t>NPRR917</t>
  </si>
  <si>
    <t>Nodal Pricing for Settlement Only Distribution Generators (SODGs) and Settlement Only Transmission Generators (SOTGs)</t>
  </si>
  <si>
    <t>$300k-$400k</t>
  </si>
  <si>
    <t>S&amp;B, Integration, MMS, DAIP, NMMS, CMM, REG, Data Access &amp; Transparency, External Public, BI &amp; Data Analytics</t>
  </si>
  <si>
    <t>3 - Needed prior to RTC</t>
  </si>
  <si>
    <t>NPRR1016</t>
  </si>
  <si>
    <t>Clarify Requirements for Distribution Generation Resources (DGRs) and Distribution Energy Storage Resources (DESRs)</t>
  </si>
  <si>
    <t>$400k-$550k</t>
  </si>
  <si>
    <t>OS, EMS, BI &amp; Data Analytics, DAIP, MMS, REG, NMMS, Integration</t>
  </si>
  <si>
    <t>PGRR082</t>
  </si>
  <si>
    <t>Revise Planning Guide Section 5 and Establish Small Generation Interconnection Process</t>
  </si>
  <si>
    <t>$700k-$900k</t>
  </si>
  <si>
    <t>18-24 months</t>
  </si>
  <si>
    <t>RIOO-RS, NMMS, DAIP</t>
  </si>
  <si>
    <t>NPRR1093</t>
  </si>
  <si>
    <t>Load Resource Participation in Non-Spinning Reserve</t>
  </si>
  <si>
    <t>$480k - $700k</t>
  </si>
  <si>
    <t>Content Delivery Systems, Credit Settlements &amp; Billing Systems, Data Management &amp; Analytic Systems, Energy Management Systems, ERCOT Website and MIS Systems, Grid Decision Support Systems, Integration Systems, Market Operation Systems</t>
  </si>
  <si>
    <t>NPRR1101</t>
  </si>
  <si>
    <t>Create Non-Spin Deployment Groups made up of Generation Resources Providing Off-Line Non-Spinning Reserve and Load Resources that are Not Controllable Load Resources Providing Non-Spinning Reserve</t>
  </si>
  <si>
    <t>NPRR1164</t>
  </si>
  <si>
    <t>Black Start and Isochronous Control Capable Identification</t>
  </si>
  <si>
    <t>$75k - $150k</t>
  </si>
  <si>
    <t>SCR824</t>
  </si>
  <si>
    <t>Increase File Size and Quantity Limits for RIOO Attachments</t>
  </si>
  <si>
    <t>REVISION REQUEST PRIORITIZATION - Previous List - Projects Complete or In-Flight</t>
  </si>
  <si>
    <t>ERCOT Comments</t>
  </si>
  <si>
    <t>PRS Comments</t>
  </si>
  <si>
    <t>Implemented 2021-R1</t>
  </si>
  <si>
    <t>Single IA - split into multiple projects
Phase 1 implemented in July 2021</t>
  </si>
  <si>
    <t>Single IA - split into multiple projects
Phase 2 target implementation in late 2022</t>
  </si>
  <si>
    <t>DGR/DESR Implementation - 2022-R1</t>
  </si>
  <si>
    <t>Implemented 2022-R3
Currently in Stabilization</t>
  </si>
  <si>
    <t>DAIP</t>
  </si>
  <si>
    <t>Implemented 2021-R3</t>
  </si>
  <si>
    <t>Can NPRR975 be worked alongside NPRR974?</t>
  </si>
  <si>
    <t>NPRR1020</t>
  </si>
  <si>
    <t>Single IA - split into multiple projects
Specific resources were available for this portion of NPRR1020</t>
  </si>
  <si>
    <t>REVISION REQUEST PRIORITIZATION - Previous List - Projects Not Started</t>
  </si>
  <si>
    <t>Revised Prioritization Recommendation</t>
  </si>
  <si>
    <r>
      <t xml:space="preserve">ERCOT Contact
</t>
    </r>
    <r>
      <rPr>
        <sz val="8"/>
        <rFont val="Arial"/>
        <family val="2"/>
      </rPr>
      <t>(Remove before sending to PRS)</t>
    </r>
  </si>
  <si>
    <t>ERCOT Comments / Additional Detail</t>
  </si>
  <si>
    <t>6 - Dependent on Other Project</t>
  </si>
  <si>
    <t>Maggio</t>
  </si>
  <si>
    <t>9 - TBD</t>
  </si>
  <si>
    <t>Dependent on internal ERCOT project with no clear timeline
Partial delivery in Oct. 2018</t>
  </si>
  <si>
    <t>Ruane</t>
  </si>
  <si>
    <t>We would like to get this On Hold effort going again in 2022 but we need to figure out resource constraints with Securitization and the Treasury Management project first</t>
  </si>
  <si>
    <t>5 - After EMS Upgrade, which has a target go-live of mid-2024</t>
  </si>
  <si>
    <t>Lower priority then Securitization
Manual workaround in place to monitor market activity</t>
  </si>
  <si>
    <t>6 - Candidate for deletion</t>
  </si>
  <si>
    <t>Consider filing an NPRR to strike the grey-boxes for NPRR841 (or let RTC NPRRs strike it)</t>
  </si>
  <si>
    <t>Various</t>
  </si>
  <si>
    <t>4 - Begin project upon satisfaction of required Southern Cross provisions</t>
  </si>
  <si>
    <t>Southern Cross funding</t>
  </si>
  <si>
    <t>Blevins</t>
  </si>
  <si>
    <t>3 - 2023 project candidate</t>
  </si>
  <si>
    <t>Potential inclusion in a RIOO enhancement project after RARF Replacement is complete
ERCOT can keep the existing manual workaround until resources are available</t>
  </si>
  <si>
    <t>Huang</t>
  </si>
  <si>
    <t>Material impact on EMS Production Support team
Low probability of fitting this into the plan in advance of the EMS Upgrade system freeze</t>
  </si>
  <si>
    <t>Preference has been to try and bundle changes impacting RDPA.  Need to be aware of making a project too large such that it can't fit into a release window.</t>
  </si>
  <si>
    <t>Billo</t>
  </si>
  <si>
    <t>Moved to 2023 - this cleared resources for higher priority reporting efforts such as NPRR1097, NPRR1040, and SCR812</t>
  </si>
  <si>
    <t>Sharma</t>
  </si>
  <si>
    <t>Battery Energy Storage (BES) PR353-01 component
This work that can't be fit into the plan until after ECRS implementation</t>
  </si>
  <si>
    <t xml:space="preserve">This NPRR introduces hourly submission validation versus current peak load value based validation. </t>
  </si>
  <si>
    <t>CRR items: NPRR936, NPRR1023, SCR807, SCR816
Too large and risky to run all 4 RRs as a single project
Highest impact/value are SCR807 and SCR816 (CRR Proj 1)
NPRR936 and NPRR1023 could follow in 2023 (CRR Proj 2)</t>
  </si>
  <si>
    <t>1 - Planned for 2022 start</t>
  </si>
  <si>
    <t>Q3 2022 start
CRR items: NPRR936, NPRR1023, SCR807, SCR816
Too large and risky to run all 4 RRs as a single project
Highest impact/value are SCR807 and SCR816 (CRR Proj 1)
NPRR936 and NPRR1023 could follow in 2023 (CRR Proj 2)</t>
  </si>
  <si>
    <t>7 - Market input requested</t>
  </si>
  <si>
    <t>Consistent with the August 2020 discussion, this is lower priority and can be reconsidered when critical efforts are complete</t>
  </si>
  <si>
    <t>Impact is relatively low and limited to reporting.  Data seems useful but the usefulness is dependent on the market participants' points of view.</t>
  </si>
  <si>
    <t>Partially implemented.  Remaining component has a work-around that's a behavior rule for QSEs.</t>
  </si>
  <si>
    <t>Consider bundling this with NPRR879 which also has a BI &amp; Data Analytics portion that impacts GREDP.</t>
  </si>
  <si>
    <t>Priority is less clear due to not currently having any RMR contracts in place.</t>
  </si>
  <si>
    <t>ERCOT is evaluating options for replacing the A3 and A6 models.</t>
  </si>
  <si>
    <t>Battery Energy Storage (BES) PR353-01 component
"ESR Contribution to PRC" already in-flight targeting 2022-R5
This row represents the remaining work that can't be fit into the plan until after ECRS implementation</t>
  </si>
  <si>
    <t>This SCR adds logic to ERCOT’s EMS system to remove the flag that indicates to the ERCOT Operator that a unit representing a DC Tie does not count toward the 2% criterion for activating transmission constraints</t>
  </si>
  <si>
    <t>2 - Seek opportunity to deliver this in 2022/2023 without negatively impacting critical in-flight projects</t>
  </si>
  <si>
    <t>Battery Energy Storage (BES) PR353-01 component
"Charging Restrictions in Emergency Conditions" already in-flight targeting 2022-R5
This row is a potential stand-alone project to run alongside RARF Replacement to leverage resources as they become free for development and testing by end of 2022</t>
  </si>
  <si>
    <t>Potential inclusion in a RIOO enhancement project after RARF Replacement is complete</t>
  </si>
  <si>
    <t>IMM has asked about the status of this RR
MMS impacts</t>
  </si>
  <si>
    <t>Data Agg portion of NPRR1020
Same solution is available with current EPS meter configuration schemes
EPS Metering portion is already in-flight</t>
  </si>
  <si>
    <t>REVISION REQUEST PRIORITIZATION - New Items - Projects Complete or In-Flight</t>
  </si>
  <si>
    <t>Manual solution implemented
Automation project expected to start later in 2022</t>
  </si>
  <si>
    <t>Implemented late March 2022
Currently in Stabilization
Included NPRR1122, NPRR1123, and NPRR1125</t>
  </si>
  <si>
    <t>Target implementation - 2022-R4</t>
  </si>
  <si>
    <t>Expected implementation in Q4 2022</t>
  </si>
  <si>
    <t>RIOO portion is in progress</t>
  </si>
  <si>
    <t>Manual solution implemented on 7/1/2021
Automation completed in September 2021</t>
  </si>
  <si>
    <t>REVISION REQUEST PRIORITIZATION - New Items - Projects Not Started</t>
  </si>
  <si>
    <t>Prioritization Category Recommendation</t>
  </si>
  <si>
    <t>ERCOT Comments / Additional Details</t>
  </si>
  <si>
    <t>Pending further direction from PUCT
Represents NPRRs 1007-1013, NOGRR211, and OBDRR020</t>
  </si>
  <si>
    <t>Q3 2022 start
Need to implement by end of 2022 to meet PUCT target
Reporting priorities adjusted to make capacity available for this report (see NPRR879 on 3rd tab)</t>
  </si>
  <si>
    <t>ECRS portion - 2023
Non-Spin portion - 2022 candidate</t>
  </si>
  <si>
    <t>"Reduce RUC Offer Floor" change implemented on 5/13/2022
This project implements the "Limit RUC Opt-Out Provision" portion</t>
  </si>
  <si>
    <t>NPRR was written with RTC design. This work  can't be fit in to the plan until after EMS upgrade.</t>
  </si>
  <si>
    <t>Q3 2022 start
Reporting priorities adjusted to make capacity available for this report (see NPRR879 on 3rd tab)</t>
  </si>
  <si>
    <t>Addresses a known operational issue/inefficiency</t>
  </si>
  <si>
    <t>Pi</t>
  </si>
  <si>
    <t>8 - Work into other projects where possible</t>
  </si>
  <si>
    <t>Not urgent
Work this into other projects where possible</t>
  </si>
  <si>
    <t>Impact is relatively low and would like to address this issue, even though it's a low probability event</t>
  </si>
  <si>
    <t>Q4 2022 start
Posting the proposed information will increase transparency of these changes and thereby improve Market Participants’ ability to assess and hedge risk</t>
  </si>
  <si>
    <t>Impact is relatively low and would like to address this issue.</t>
  </si>
  <si>
    <t>Desired to start after completion of NMMS Tech Health project - Q1 2023</t>
  </si>
  <si>
    <t>SCR813</t>
  </si>
  <si>
    <t>This SCR will improve the dispatch of Base Points to Resources to account for the ramping of uncurtailed IRRs and will reduce the chance of violating Generic Transmission Limits (GTLs)</t>
  </si>
  <si>
    <t>Impact is relatively low and limited to reporting.  Would like to address this manual process.</t>
  </si>
  <si>
    <t>Q3 2022 start
Align with restart of MCT
Requirement defining in 2022
Development underway in 2023
Testing and Go-live expected in first half of 2024</t>
  </si>
  <si>
    <t>SCR818</t>
  </si>
  <si>
    <t>Q4 2022 start
Desired to be split into two efforts: 
1 - NMMS data collection (Q4 2022 start)
2 - MOD data collection and software enhancements (Q2 2023 start)</t>
  </si>
  <si>
    <t>Target 2023 start after ECRS implementation
Revisit if there is an increase in the number of CLRs that are qualified to participate in Non-Spin</t>
  </si>
  <si>
    <t>2025 Priority</t>
  </si>
  <si>
    <t>No action - expecting replacement NPRR</t>
  </si>
  <si>
    <t>Enchanted Rock</t>
  </si>
  <si>
    <t>LCRA</t>
  </si>
  <si>
    <t>TIEC</t>
  </si>
  <si>
    <t>Tesla</t>
  </si>
  <si>
    <t>Southern Cross Transmission</t>
  </si>
  <si>
    <t>American Electric Power</t>
  </si>
  <si>
    <t>Reliant, LCRA, Luminant, Calpine, STEC</t>
  </si>
  <si>
    <t>Hunt Energy Network</t>
  </si>
  <si>
    <t>Consumers</t>
  </si>
  <si>
    <t>Tenaska</t>
  </si>
  <si>
    <t>Rainbow</t>
  </si>
  <si>
    <t>Citigroup</t>
  </si>
  <si>
    <t>Engie</t>
  </si>
  <si>
    <t>DC Energy</t>
  </si>
  <si>
    <t>Luminant</t>
  </si>
  <si>
    <t>Broad Reach Power</t>
  </si>
  <si>
    <t>Oncor</t>
  </si>
  <si>
    <t>CenterPoint</t>
  </si>
  <si>
    <t>Reliant</t>
  </si>
  <si>
    <t>SPWG</t>
  </si>
  <si>
    <t>All EPS Meter Entities utilize meters that can perform the calculation in the meter</t>
  </si>
  <si>
    <t>External Public, DAIP</t>
  </si>
  <si>
    <t>Need being filled by the implementation of self-limiting resources</t>
  </si>
  <si>
    <t>Only undertake when the need arises</t>
  </si>
  <si>
    <t>Note 2026 Priority</t>
  </si>
  <si>
    <t>Market input needed - Only 2 registered SOESS's - is there a workaround?</t>
  </si>
  <si>
    <t>DC Tie curtailment is a rare event. One of multiple SCED pricing run changes.  Either bundle or prioritize against other changes to the same process.  Previously flagged as "High Priority".</t>
  </si>
  <si>
    <t>DC Tie curtailment is a rare event</t>
  </si>
  <si>
    <t>Could be manually verified</t>
  </si>
  <si>
    <t>No impact to other systems</t>
  </si>
  <si>
    <t>O&amp;M - partially complete - Some of the clean ups will be handled with RTC+B.</t>
  </si>
  <si>
    <t>Currently handling this change with a manual workaround. This is a low priority/low risk as it is dispute based and not common. We do not recommend starting until after RTC+B.</t>
  </si>
  <si>
    <t>1 - Proceed as planned</t>
  </si>
  <si>
    <t>3 - No action</t>
  </si>
  <si>
    <t>4 - Candidate for revision/removal</t>
  </si>
  <si>
    <t>5 - Post-RTC+B</t>
  </si>
  <si>
    <t>Previously flagged as "High Priority" - perhaps not anymore - Combo model - we believe RTC+B implementation will strike this language</t>
  </si>
  <si>
    <t>Functionality (and gray box) is removed with RTC+B. If we did it this would be a “throw away”.</t>
  </si>
  <si>
    <t>ERCOT is reviewing options and will bring a recommendation to a future PRS meeting</t>
  </si>
  <si>
    <t>TX SET Working Group</t>
  </si>
  <si>
    <t>Genesis Consolidated Industries</t>
  </si>
  <si>
    <t>AEP, CenterPoint</t>
  </si>
  <si>
    <t>TDTMS</t>
  </si>
  <si>
    <t>Oncor, AEP</t>
  </si>
  <si>
    <t>0 - In-Flight - Proceed</t>
  </si>
  <si>
    <t>0 - Complete</t>
  </si>
  <si>
    <t>LCRA, STEC, Reliant</t>
  </si>
  <si>
    <t>IMM</t>
  </si>
  <si>
    <t>RIOO, ERCOT.com</t>
  </si>
  <si>
    <t>EMS, Market Operation Systems</t>
  </si>
  <si>
    <t>EMS, Grid Modeling Systems, Resource Integration and Ongoing Operations</t>
  </si>
  <si>
    <t>EMS, Grid Decision Support Systems</t>
  </si>
  <si>
    <t>EMS, Grid Decision Support Systems, Grid Modeling Systems</t>
  </si>
  <si>
    <t>Resource Integration and Ongoing Operations, Integration, Data Access &amp; Transparency</t>
  </si>
  <si>
    <t>Resource Integration and Ongoing Operations, Integration, DAIP</t>
  </si>
  <si>
    <t>S&amp;B, BI &amp; Data Analytics, MMS, Integration, EMS, Data and Information Products, Registration System, Data Access &amp; Transparency, External Public</t>
  </si>
  <si>
    <t>CRM &amp; Registration Systems, EMS, Market Operation Systems, Integration, Telecom Systems</t>
  </si>
  <si>
    <t>Shell Energy</t>
  </si>
  <si>
    <t>Phase 1 completed
Phase 2 pending</t>
  </si>
  <si>
    <t>CMM, Data Management &amp; Analytic Systems, Channel Management Systems, ERCOT Website and MIS Systems</t>
  </si>
  <si>
    <t>O&amp;M - working through some issues</t>
  </si>
  <si>
    <t>Enhancement</t>
  </si>
  <si>
    <t>Limited frequency</t>
  </si>
  <si>
    <t>MMS, EMS, Reporting</t>
  </si>
  <si>
    <t>Keep On Hold - next steps to be determined</t>
  </si>
  <si>
    <t>Candidate for a reporting bundle starting in late 2024</t>
  </si>
  <si>
    <t>S&amp;B, EMS, Data Mgmt</t>
  </si>
  <si>
    <t>S&amp;B, MMS, Data Mgmt, ERCOT.com</t>
  </si>
  <si>
    <t>CMM, S&amp;B</t>
  </si>
  <si>
    <t>MMS, Data Mgmt, EMS</t>
  </si>
  <si>
    <t>RIOO, Registration, Data Mgmt</t>
  </si>
  <si>
    <t>MMS, EMS, Data Mgmt, RIOO</t>
  </si>
  <si>
    <t>MMS, Data Mgmt, S&amp;B, ERCOT.com</t>
  </si>
  <si>
    <t>Post-RTC determination at March 2024 PRS</t>
  </si>
  <si>
    <t>March PRS: assess for near-term</t>
  </si>
  <si>
    <t>March PRS: assess for near-term
Work with NPRR1213</t>
  </si>
  <si>
    <t>March PRS: assess for near-term
Work with NPRR1171</t>
  </si>
  <si>
    <t>March PRS: assess for near-term
One of multiple SCED pricing run changes.  Either bundle or prioritize against other changes to the same process.</t>
  </si>
  <si>
    <t>Market Settlements Working Group</t>
  </si>
  <si>
    <t>Texas Competitive Power Associates</t>
  </si>
  <si>
    <t>Q3 2024 start target (September)</t>
  </si>
  <si>
    <t>Combining with NPRR1131</t>
  </si>
  <si>
    <t>Q3 2024</t>
  </si>
  <si>
    <t>Scheduled to start in June 2024</t>
  </si>
  <si>
    <t>Very few IRRs provide Ancillary Services today</t>
  </si>
  <si>
    <t>Q2 2024</t>
  </si>
  <si>
    <t>Investigating O&amp;M implementation</t>
  </si>
  <si>
    <t>Request at TWG to work into project plans</t>
  </si>
  <si>
    <t>Q1 2025</t>
  </si>
  <si>
    <t>Q4 2025 go-live target</t>
  </si>
  <si>
    <t>Q3 2025</t>
  </si>
  <si>
    <t>Final portion will go-live with RTC+B</t>
  </si>
  <si>
    <t>2024 Notes</t>
  </si>
  <si>
    <t>2024 Recommendation</t>
  </si>
  <si>
    <t>Count by Status</t>
  </si>
  <si>
    <t>Count by 2024 Recommendation</t>
  </si>
  <si>
    <t>1 - Proceed as Planned</t>
  </si>
  <si>
    <t>3 - No Action</t>
  </si>
  <si>
    <t>Count by Priority</t>
  </si>
  <si>
    <t>Complete by Priority</t>
  </si>
  <si>
    <t>Not Started / On Hold by Priority</t>
  </si>
  <si>
    <t>NOGRR245</t>
  </si>
  <si>
    <t>Inverter-Based Resource (IBR) Ride-Through Requirements</t>
  </si>
  <si>
    <t>$150k - $250k</t>
  </si>
  <si>
    <t>NPRR1253</t>
  </si>
  <si>
    <t>SCR828</t>
  </si>
  <si>
    <t>NPRR1239</t>
  </si>
  <si>
    <t>NPRR1240</t>
  </si>
  <si>
    <t>NPRR1249</t>
  </si>
  <si>
    <t>NPRR1188</t>
  </si>
  <si>
    <t>NPRR1244</t>
  </si>
  <si>
    <t>Incorporate ESR Charging Load Information into ICCP</t>
  </si>
  <si>
    <t>Increase the Number of Resource Certificates Permitted for an Email Domain in RIOO</t>
  </si>
  <si>
    <t>Implement Nodal Dispatch and Energy Settlement for Controllable Load Resources</t>
  </si>
  <si>
    <t>Clarification of Controllable Load Resource Primary Frequency Response Responsibilities</t>
  </si>
  <si>
    <t>Access to Market Information</t>
  </si>
  <si>
    <t>Access to Transmission Planning Information</t>
  </si>
  <si>
    <t>Publication of Shift Factors for All Active Transmission Constraints in the RTM</t>
  </si>
  <si>
    <t>NPRR1198</t>
  </si>
  <si>
    <t>Congestion Mitigation Using Topology Reconfigurations</t>
  </si>
  <si>
    <t>NPRR1205</t>
  </si>
  <si>
    <t>Revisions to Credit Qualification Requirements of Banks and Insurance Companies</t>
  </si>
  <si>
    <t>SCR829</t>
  </si>
  <si>
    <t>SCR830</t>
  </si>
  <si>
    <t>VCMRR042</t>
  </si>
  <si>
    <t>SO2 and NOx Emission Index Prices Used in Verifiable Cost Calculations</t>
  </si>
  <si>
    <t>$90k - $140k</t>
  </si>
  <si>
    <t>API for the NDCRC Application</t>
  </si>
  <si>
    <t>Expose Limited API Endpoints Using Machine-to-Machine Authentication</t>
  </si>
  <si>
    <t>$100k - $200k</t>
  </si>
  <si>
    <t>$50k - $70k</t>
  </si>
  <si>
    <t>$1.8M - $2.5M</t>
  </si>
  <si>
    <t>$70k - $100k</t>
  </si>
  <si>
    <t>NPRR1256</t>
  </si>
  <si>
    <t>Settlement of MRA of ESRs</t>
  </si>
  <si>
    <t>NPRR1229</t>
  </si>
  <si>
    <t>Real-Time Constraint Management Plan Cost Recovery Payment</t>
  </si>
  <si>
    <t>8 - 10 months</t>
  </si>
  <si>
    <t>6 - Market Input Needed</t>
  </si>
  <si>
    <t>Ammper Power</t>
  </si>
  <si>
    <t>Integration</t>
  </si>
  <si>
    <t>NextEra Energy</t>
  </si>
  <si>
    <t>Joint Sponsors</t>
  </si>
  <si>
    <t>AEP</t>
  </si>
  <si>
    <t>CIM View Consulting</t>
  </si>
  <si>
    <t>STEC</t>
  </si>
  <si>
    <t>EDF Renewables</t>
  </si>
  <si>
    <t>Priority Power</t>
  </si>
  <si>
    <t>NPRR1234</t>
  </si>
  <si>
    <t>Interconnection Requirements for Large Loads and Modeling Standards for Loads 25 MW or Greater</t>
  </si>
  <si>
    <t>IMM, ERCOT</t>
  </si>
  <si>
    <t>Not Started by Priority</t>
  </si>
  <si>
    <t>Not Started by Priority - ERCOT Submitted</t>
  </si>
  <si>
    <t>2025 Notes</t>
  </si>
  <si>
    <t>SMOGRR034 submitted to strike gray box</t>
  </si>
  <si>
    <t>NPRR1226</t>
  </si>
  <si>
    <t>NPRR1238</t>
  </si>
  <si>
    <t>NPRR1267</t>
  </si>
  <si>
    <t>NPRR1277</t>
  </si>
  <si>
    <t>NPRR1281</t>
  </si>
  <si>
    <t>Estimated Demand Response Data</t>
  </si>
  <si>
    <t>Registration of Loads with Curtailable Load Capabilities</t>
  </si>
  <si>
    <t>Large Load Interconnection Status Report</t>
  </si>
  <si>
    <t>Revisions to EAL Formula</t>
  </si>
  <si>
    <t>Improvements to Alternate FFSS Resource Designation</t>
  </si>
  <si>
    <t>EMS, Reporting</t>
  </si>
  <si>
    <t>CMM, Reporting</t>
  </si>
  <si>
    <t>S&amp;B, Reporting</t>
  </si>
  <si>
    <t>MMS, EMS, NMMS</t>
  </si>
  <si>
    <t>RIOO, Public API</t>
  </si>
  <si>
    <t>ERCOT Steel Mills</t>
  </si>
  <si>
    <t>Golden Spread</t>
  </si>
  <si>
    <t>Integration, EMS</t>
  </si>
  <si>
    <t>Count</t>
  </si>
  <si>
    <t>1-Critical</t>
  </si>
  <si>
    <t>2-High</t>
  </si>
  <si>
    <t>3-Medium</t>
  </si>
  <si>
    <t>Blank (new since 2024 review)</t>
  </si>
  <si>
    <t>Difference between these counts is On Hold items</t>
  </si>
  <si>
    <t>PRS</t>
  </si>
  <si>
    <t>NPRR1214</t>
  </si>
  <si>
    <t>Reliability Deployment Price Adder Fix to Provide Locational Price Signals, Reduce Uplift and Risk</t>
  </si>
  <si>
    <t>Slowed down due to NOGRR245</t>
  </si>
  <si>
    <t>Still on track for Q4 2025 go-live</t>
  </si>
  <si>
    <t>Project almost started - halted due to add'l labor identified pre-project</t>
  </si>
  <si>
    <t>Confirm w/Kenneth R.</t>
  </si>
  <si>
    <t>Troy follow-up</t>
  </si>
  <si>
    <t>Targeting 11/2026</t>
  </si>
  <si>
    <t>Needs discussion - impacts with other priorities</t>
  </si>
  <si>
    <t>Need wholistic discussion</t>
  </si>
  <si>
    <t>Automation?</t>
  </si>
  <si>
    <t>Investigate nature of MMS changes</t>
  </si>
  <si>
    <t>Confirm w/Nitika and Freddy</t>
  </si>
  <si>
    <t>Confirm w/Nitika</t>
  </si>
  <si>
    <t>General Notes:</t>
  </si>
  <si>
    <t>RIOO items are Medium - ERCOT manages the work queue</t>
  </si>
  <si>
    <t>Reporting items are Medium</t>
  </si>
  <si>
    <t>Light blue in column P were the 2024 PRS priorities (seeking implementation prior to RTC+B freeze)</t>
  </si>
  <si>
    <t>4-No Action</t>
  </si>
  <si>
    <t>5-Remove</t>
  </si>
  <si>
    <t>Gray in columns Q-R: items that went through the stakeholder process after the 2024 aging RR review</t>
  </si>
  <si>
    <t>In-flight</t>
  </si>
  <si>
    <t>Canceled</t>
  </si>
  <si>
    <t>NPRR1048</t>
  </si>
  <si>
    <t>NPRR863b</t>
  </si>
  <si>
    <t>NPRR1008</t>
  </si>
  <si>
    <t>NPRR1009</t>
  </si>
  <si>
    <t>NPRR1010</t>
  </si>
  <si>
    <t>NPRR1011</t>
  </si>
  <si>
    <t>NPRR1012</t>
  </si>
  <si>
    <t>NPRR1013</t>
  </si>
  <si>
    <t>NOGRR247b</t>
  </si>
  <si>
    <t>Current Total</t>
  </si>
  <si>
    <t>SCR789a</t>
  </si>
  <si>
    <t>SCR789b</t>
  </si>
  <si>
    <t>NPRR1288</t>
  </si>
  <si>
    <t>NPRR1289</t>
  </si>
  <si>
    <t>Remove Multiple Month Transactions in CRR Auctions</t>
  </si>
  <si>
    <t>Option Price Report and Establish 1 MW Bid Minimum</t>
  </si>
  <si>
    <t>$500k - $800k</t>
  </si>
  <si>
    <t>$400k - $700k</t>
  </si>
  <si>
    <t>SCR831</t>
  </si>
  <si>
    <t>Short Circuit Model Integration</t>
  </si>
  <si>
    <t>NPRR1265</t>
  </si>
  <si>
    <t>NPRR1290</t>
  </si>
  <si>
    <t>NPRR1291</t>
  </si>
  <si>
    <t>Unregistered Distributed Generator</t>
  </si>
  <si>
    <t>$75k - $125k</t>
  </si>
  <si>
    <t>Gap Resolutions and Clarifications for the Implementation of RTC+B</t>
  </si>
  <si>
    <t>Modify Annual Demand Response Report Posting Date and Include Language to Address PUCT SUBST. R. 25.186</t>
  </si>
  <si>
    <t>Closing</t>
  </si>
  <si>
    <t>NPRR1292</t>
  </si>
  <si>
    <t>Residential Demand Response Program</t>
  </si>
  <si>
    <t>NPRR1296</t>
  </si>
  <si>
    <t>Granular Product Type for CRR TOU</t>
  </si>
  <si>
    <t>NPRR1323</t>
  </si>
  <si>
    <t>Correction to Inadvertent Removal of Real-Time MCPC Capping for NPRR1290 Phase 2</t>
  </si>
  <si>
    <t>PUCT</t>
  </si>
  <si>
    <t>PGRR131</t>
  </si>
  <si>
    <t>Requirements for Interconnection Cost Reporting for Transmission-Connected Generators</t>
  </si>
  <si>
    <t>2-3 months</t>
  </si>
  <si>
    <t>SCR832</t>
  </si>
  <si>
    <t>Discontinue Report that makes COPs available to TSPs</t>
  </si>
  <si>
    <t>NPRR1303</t>
  </si>
  <si>
    <t>PGRR145</t>
  </si>
  <si>
    <t>Batch Zero Process for Large Load Interconnections</t>
  </si>
  <si>
    <t>Modernize Submission of Declarations of Natural Gas Pipeline Coordination</t>
  </si>
  <si>
    <t>NPRR1285</t>
  </si>
  <si>
    <t>Improve Self-Commitment within RUC Opt Out Window</t>
  </si>
  <si>
    <t>1-2 months</t>
  </si>
  <si>
    <t>PGRR127</t>
  </si>
  <si>
    <t>Addition of Proposed Generation to the Planning Models</t>
  </si>
  <si>
    <t>NPRR1264</t>
  </si>
  <si>
    <t>NPRR1307</t>
  </si>
  <si>
    <t>OBDRR055</t>
  </si>
  <si>
    <t>Revisions to Non-Spinning Reserve Deployment and Recall Procedure for RTC+B</t>
  </si>
  <si>
    <t>&lt;$5k</t>
  </si>
  <si>
    <t>Creation of a New Energy Attribute Certificate Program</t>
  </si>
  <si>
    <t>Revised Definition of Mitigation Plan</t>
  </si>
  <si>
    <t>NPRR1217</t>
  </si>
  <si>
    <t>Remove VDI Requirement for Deployment and Recall of Load Resources and ERS Resources</t>
  </si>
  <si>
    <t>10-15 months</t>
  </si>
  <si>
    <t>RTC – NP 4: Day-Ahead Operations</t>
  </si>
  <si>
    <t>RTC – NP 5: Transmission Security Analysis and Reliability Unit Commitment</t>
  </si>
  <si>
    <t>RTC – NP 6: Adjustment Period and Real-Time Operations</t>
  </si>
  <si>
    <t>RTC – NP 8: Performance Monitoring</t>
  </si>
  <si>
    <t>RTC – NP 9: Settlement and Billing</t>
  </si>
  <si>
    <t>RTC – NP 1, 2, 16, and 25: Overview, Definitions and Acronyms, Registration and Qualification of Market Participants, and Market Suspension and Restart</t>
  </si>
  <si>
    <t>RTC – NP 3: Management Activities for the ERCOT System</t>
  </si>
  <si>
    <t>Clarification on NPRR978 Short-Term Adequacy Reports</t>
  </si>
  <si>
    <t>See NPRR978</t>
  </si>
  <si>
    <t>NOGRR268</t>
  </si>
  <si>
    <t>PGRR118</t>
  </si>
  <si>
    <t>OBDRR052</t>
  </si>
  <si>
    <t>NOGRR278</t>
  </si>
  <si>
    <t>NOGRR277</t>
  </si>
  <si>
    <t>VCMRR044</t>
  </si>
  <si>
    <t>NPRR1236</t>
  </si>
  <si>
    <t>NPRR1245</t>
  </si>
  <si>
    <t>NPRR1268</t>
  </si>
  <si>
    <t>NPRR1269</t>
  </si>
  <si>
    <t>NPRR1270</t>
  </si>
  <si>
    <t>NPRR1282</t>
  </si>
  <si>
    <t>NPRR1000</t>
  </si>
  <si>
    <t>NPRR1046</t>
  </si>
  <si>
    <t>RTC+B Modifications to RUC Capacity Short Calculations</t>
  </si>
  <si>
    <t>Additional Clarifying Revisions to Real-Time Co-Optimization</t>
  </si>
  <si>
    <t>RTC – Modification of Ancillary Service Demand Curves</t>
  </si>
  <si>
    <t>RTC+B Three Parameters Policy Issues</t>
  </si>
  <si>
    <t>Additional Revisions Required for Implementation of RTC</t>
  </si>
  <si>
    <t>Ancillary Service Duration under Real-Time Co-Optimization</t>
  </si>
  <si>
    <t>Elimination of Dynamically Scheduled Resources</t>
  </si>
  <si>
    <t>Additional Revisions to Remove Dynamically Scheduled Resource (DSR) from the Protocols</t>
  </si>
  <si>
    <t>RTC+B – Mitigated Offer Cap for Hydro Generation Resources</t>
  </si>
  <si>
    <t>Related to NPRR1246, Energy Storage Resource Terminology Alignment for the Single-Model Era</t>
  </si>
  <si>
    <t>Related to NPRR1282, Ancillary Service Duration under Real-Time Co-Optimization</t>
  </si>
  <si>
    <t>Related to NPRR1290, Gap Resolutions and Clarifications for the Implementation of RTC+B</t>
  </si>
  <si>
    <t>Included in interal ERCOT project</t>
  </si>
  <si>
    <t>$75k - $100k</t>
  </si>
  <si>
    <t>$800k - $1.2M</t>
  </si>
  <si>
    <t>$45k - $65k</t>
  </si>
  <si>
    <t>$140k - $180k</t>
  </si>
  <si>
    <t>$100k - $140k</t>
  </si>
  <si>
    <t>$10k - $15k</t>
  </si>
  <si>
    <t>$10k - $25k</t>
  </si>
  <si>
    <t>$175k - $225k</t>
  </si>
  <si>
    <t>$150k - $200k</t>
  </si>
  <si>
    <t>$250k - $400k</t>
  </si>
  <si>
    <t>$200k - $300k</t>
  </si>
  <si>
    <t>$200k - $250k</t>
  </si>
  <si>
    <t>$275k - $375k</t>
  </si>
  <si>
    <t>$300k - $450k</t>
  </si>
  <si>
    <t>$300k - $400k</t>
  </si>
  <si>
    <t>$30k - $60k</t>
  </si>
  <si>
    <t>$350k - $450k</t>
  </si>
  <si>
    <t>$3.5M - $4.5M</t>
  </si>
  <si>
    <t>$400k - $550k</t>
  </si>
  <si>
    <t>$50M - $55M</t>
  </si>
  <si>
    <t>$700k - $900k</t>
  </si>
  <si>
    <t>$700k - $1M</t>
  </si>
  <si>
    <t>$600k - $800k</t>
  </si>
  <si>
    <t>NPRR1246</t>
  </si>
  <si>
    <t>Energy Storage Resource Terminology Alignment for the Single-Model Era</t>
  </si>
  <si>
    <t>See NPRR1007</t>
  </si>
  <si>
    <t>Denton Municipal Electric</t>
  </si>
  <si>
    <t>TCPA</t>
  </si>
  <si>
    <t>Vistra</t>
  </si>
  <si>
    <t>TEBA</t>
  </si>
  <si>
    <t>See NPRR1246</t>
  </si>
  <si>
    <t>2025 Tier</t>
  </si>
  <si>
    <t>2026 Notes</t>
  </si>
  <si>
    <t>2026 Tier</t>
  </si>
  <si>
    <t>Removed from RTC+B scope</t>
  </si>
  <si>
    <t>2026 Tier (Draft)</t>
  </si>
  <si>
    <t>NPRR1309</t>
  </si>
  <si>
    <t>$3.0M - $5.0M</t>
  </si>
  <si>
    <t>Board Priority - Dispatchable Reliability Reserve Service Ancillary Service</t>
  </si>
  <si>
    <t>MMS, S&amp;B, Reporting, EMS, CMM, Registration, Integration</t>
  </si>
  <si>
    <t>RDPA pricing analysis group</t>
  </si>
  <si>
    <t>July 2026 start candidate</t>
  </si>
  <si>
    <t>NPRR1328</t>
  </si>
  <si>
    <t>Establishment of Generation Firming Program</t>
  </si>
  <si>
    <t>$1M - $1.5M</t>
  </si>
  <si>
    <t>S&amp;B, MMS, Data Mgmt, Integration, EMS, Registration, Reporting</t>
  </si>
  <si>
    <t>Implemented on 6/1/2026</t>
  </si>
  <si>
    <t>SMOGRR034 effective 12/1/2025</t>
  </si>
  <si>
    <t>Need to see if graybox still in Protocols</t>
  </si>
  <si>
    <t>Project initiated on 5/31/2026</t>
  </si>
  <si>
    <t>Bundled with NPRR1290</t>
  </si>
  <si>
    <t>$1.2M - $1.6M</t>
  </si>
  <si>
    <t>CRR, S&amp;B, CMM, Data Mgmt, Integration</t>
  </si>
  <si>
    <t>MMS, EMS, Reporting, RIOO, Integration, Registration</t>
  </si>
  <si>
    <t>S&amp;B, Retail, Reporting</t>
  </si>
  <si>
    <t>MMS, Reporting, S&amp;B</t>
  </si>
  <si>
    <t>EMS, MMS, Reporting</t>
  </si>
  <si>
    <t>NDCRC, Development Tools</t>
  </si>
  <si>
    <t>Reporting, Integration</t>
  </si>
  <si>
    <t>MMS, EMS, Reporting, RIOO</t>
  </si>
  <si>
    <t>Report from late 2025 regarding high priority projects worked by ERCOT from 2020 - 2025</t>
  </si>
  <si>
    <t>Initiation</t>
  </si>
  <si>
    <t>ERCOT submitting NPRR to revise language</t>
  </si>
  <si>
    <t>Question about our ability to ungraybox a specific provision</t>
  </si>
  <si>
    <t>Is there an alternate path forward?</t>
  </si>
  <si>
    <t>MP feedback requested</t>
  </si>
  <si>
    <t>Include in RDPA?</t>
  </si>
  <si>
    <t>Sponsor Company</t>
  </si>
  <si>
    <t>Sponsor Name</t>
  </si>
  <si>
    <t>Reporting bundle</t>
  </si>
  <si>
    <t>Mark Ruane / Ino Gonzalez / Carl Raish</t>
  </si>
  <si>
    <t>Dave Maggio / Austin Rosel</t>
  </si>
  <si>
    <t>Carl Raish</t>
  </si>
  <si>
    <t>Shams Siddiqi</t>
  </si>
  <si>
    <t>Corey Amthor</t>
  </si>
  <si>
    <t>Ted Hailu</t>
  </si>
  <si>
    <t>Dan Jones</t>
  </si>
  <si>
    <t>Sandip Sharma / Nitika Mago</t>
  </si>
  <si>
    <t>Carrie Bivens</t>
  </si>
  <si>
    <t>Sadao Millberg</t>
  </si>
  <si>
    <t>Eric Goff</t>
  </si>
  <si>
    <t>Ian Haley</t>
  </si>
  <si>
    <t>Sandip Sharma</t>
  </si>
  <si>
    <t>Michele Gregg</t>
  </si>
  <si>
    <t>Katie Coleman</t>
  </si>
  <si>
    <t>Dave Maggio / Ino Gonzalez</t>
  </si>
  <si>
    <t>Alfredo Moreno</t>
  </si>
  <si>
    <t>Dave Maggio</t>
  </si>
  <si>
    <t>Mark Bruce</t>
  </si>
  <si>
    <t>David Maggio</t>
  </si>
  <si>
    <t>John Bernecker</t>
  </si>
  <si>
    <t>Dan Woodfin</t>
  </si>
  <si>
    <t>Resmi Surendran</t>
  </si>
  <si>
    <t>Donald House</t>
  </si>
  <si>
    <t>Glenn Callaghan on behalf of the SPWG</t>
  </si>
  <si>
    <t>Bill Blevins / Clayton Stice</t>
  </si>
  <si>
    <t>Larisa Loyferman</t>
  </si>
  <si>
    <t>Ino Gonzalez</t>
  </si>
  <si>
    <t>James Teixeira</t>
  </si>
  <si>
    <t>Ryan King</t>
  </si>
  <si>
    <t>Clayton Stice</t>
  </si>
  <si>
    <t>Monica Batra-Shrader</t>
  </si>
  <si>
    <t>Austin Rosel</t>
  </si>
  <si>
    <t>Loretto Martin</t>
  </si>
  <si>
    <t>Bob Wittmeyer</t>
  </si>
  <si>
    <t>John Varnell</t>
  </si>
  <si>
    <t>Kim Rainwater</t>
  </si>
  <si>
    <t>Ping Yan</t>
  </si>
  <si>
    <t>Freddy Garcia</t>
  </si>
  <si>
    <t>Katie Rich</t>
  </si>
  <si>
    <t>Steve Reedy</t>
  </si>
  <si>
    <t>Bradley Lewis</t>
  </si>
  <si>
    <t>Eric Goff / Nabaraj Pokharel</t>
  </si>
  <si>
    <t>Floyd Trefny</t>
  </si>
  <si>
    <t>Eric Meier</t>
  </si>
  <si>
    <t>Ino Gonzalez / Magie Shanks</t>
  </si>
  <si>
    <t>Samantha Findley</t>
  </si>
  <si>
    <t>Bryn Baker / Eric Goff</t>
  </si>
  <si>
    <t>Freddy  Garcia</t>
  </si>
  <si>
    <t>Gordon Drake</t>
  </si>
  <si>
    <t>Lucas Turner</t>
  </si>
  <si>
    <t>Shams Siddiqi, Seth Cochran, Don Blackburn, Michael Pohlod</t>
  </si>
  <si>
    <t>Monica Jha / Ned Bonskowski</t>
  </si>
  <si>
    <t>Agee Springer</t>
  </si>
  <si>
    <t>RIOO, Data Mgmt</t>
  </si>
  <si>
    <t>RIOO, EMS, NMMS</t>
  </si>
  <si>
    <t>CRR, Integration, Reporting</t>
  </si>
  <si>
    <t>S&amp;B, Integration</t>
  </si>
  <si>
    <t>Reporting, MMS</t>
  </si>
  <si>
    <t>OS, Reporting, NMMS, Integration, EMS, Registration, OTS</t>
  </si>
  <si>
    <t>Reporting, S&amp;B, EMS, NMMS, Integration</t>
  </si>
  <si>
    <t>MMS, Reporting</t>
  </si>
  <si>
    <t>RIOO, S&amp;B, MMS, Reporting, EMS, NMMS, Registration, Integration</t>
  </si>
  <si>
    <t>Resource constraints might move this to 2027</t>
  </si>
  <si>
    <t>TAC</t>
  </si>
  <si>
    <t>ERCOT suggests removal</t>
  </si>
  <si>
    <t>ERCOT supports with a manual process - can be removed from prioritization discussion</t>
  </si>
  <si>
    <t>Q3 2026 project start</t>
  </si>
  <si>
    <t>2027 project start</t>
  </si>
  <si>
    <t>Pair with NPRR1171</t>
  </si>
  <si>
    <t>6-No Graybox</t>
  </si>
  <si>
    <t>x</t>
  </si>
  <si>
    <t>Updated Contact</t>
  </si>
  <si>
    <t>Outreach Items</t>
  </si>
  <si>
    <t>2027 project start (PCLR portion)</t>
  </si>
  <si>
    <t>NPRR1326</t>
  </si>
  <si>
    <t>Add Energy Storage Resource (ESR) State of Charge (SOC) Information to the Ancillary Services Capacity Monitor</t>
  </si>
  <si>
    <t>IA review at July PRS</t>
  </si>
  <si>
    <t>Bill Barnes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</si>
</sst>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mmm\-yyyy"/>
  </numFmts>
  <fonts count="1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u/>
      <sz val="11"/>
      <color rgb="FF0000FF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rgb="FF0000FF"/>
      <name val="Arial"/>
      <family val="2"/>
    </font>
    <font>
      <b/>
      <sz val="18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name val="Arial"/>
      <family val="2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</cellStyleXfs>
  <cellXfs count="101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2" xfId="5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5" fillId="0" borderId="2" xfId="4" applyFont="1" applyBorder="1" applyAlignment="1">
      <alignment horizontal="left" vertical="center" wrapText="1"/>
    </xf>
    <xf numFmtId="1" fontId="3" fillId="0" borderId="2" xfId="1" applyNumberFormat="1" applyFont="1" applyBorder="1" applyAlignment="1">
      <alignment horizontal="center" vertical="center" wrapText="1"/>
    </xf>
    <xf numFmtId="0" fontId="5" fillId="0" borderId="2" xfId="3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" fontId="5" fillId="0" borderId="2" xfId="1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" fontId="5" fillId="0" borderId="2" xfId="1" applyNumberFormat="1" applyFont="1" applyBorder="1" applyAlignment="1">
      <alignment horizontal="center" vertical="center" wrapText="1"/>
    </xf>
    <xf numFmtId="38" fontId="1" fillId="3" borderId="1" xfId="0" applyNumberFormat="1" applyFont="1" applyFill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9" fontId="5" fillId="0" borderId="2" xfId="6" applyFont="1" applyFill="1" applyBorder="1" applyAlignment="1">
      <alignment horizontal="center" vertical="center" wrapText="1"/>
    </xf>
    <xf numFmtId="1" fontId="5" fillId="4" borderId="2" xfId="1" applyNumberFormat="1" applyFont="1" applyFill="1" applyBorder="1" applyAlignment="1">
      <alignment horizontal="left" vertical="center" wrapText="1"/>
    </xf>
    <xf numFmtId="1" fontId="5" fillId="5" borderId="2" xfId="1" applyNumberFormat="1" applyFont="1" applyFill="1" applyBorder="1" applyAlignment="1">
      <alignment horizontal="left" vertical="center" wrapText="1"/>
    </xf>
    <xf numFmtId="1" fontId="5" fillId="6" borderId="2" xfId="1" applyNumberFormat="1" applyFont="1" applyFill="1" applyBorder="1" applyAlignment="1">
      <alignment horizontal="left" vertical="center" wrapText="1"/>
    </xf>
    <xf numFmtId="1" fontId="5" fillId="7" borderId="2" xfId="1" applyNumberFormat="1" applyFont="1" applyFill="1" applyBorder="1" applyAlignment="1">
      <alignment horizontal="left" vertical="center" wrapText="1"/>
    </xf>
    <xf numFmtId="1" fontId="5" fillId="8" borderId="2" xfId="1" applyNumberFormat="1" applyFont="1" applyFill="1" applyBorder="1" applyAlignment="1">
      <alignment horizontal="left" vertical="center" wrapText="1"/>
    </xf>
    <xf numFmtId="1" fontId="5" fillId="9" borderId="2" xfId="1" applyNumberFormat="1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2" xfId="4" applyFont="1" applyBorder="1" applyAlignment="1">
      <alignment horizontal="left" vertical="top" wrapText="1"/>
    </xf>
    <xf numFmtId="0" fontId="5" fillId="0" borderId="3" xfId="4" applyFont="1" applyBorder="1" applyAlignment="1">
      <alignment horizontal="left" vertical="center" wrapText="1"/>
    </xf>
    <xf numFmtId="0" fontId="5" fillId="10" borderId="2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5" fillId="5" borderId="2" xfId="3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0" fillId="0" borderId="0" xfId="0" applyFont="1"/>
    <xf numFmtId="0" fontId="9" fillId="0" borderId="2" xfId="0" applyFont="1" applyBorder="1" applyAlignment="1">
      <alignment horizontal="left" vertical="center" wrapText="1"/>
    </xf>
    <xf numFmtId="1" fontId="5" fillId="11" borderId="2" xfId="1" applyNumberFormat="1" applyFont="1" applyFill="1" applyBorder="1" applyAlignment="1">
      <alignment horizontal="left" vertical="center" wrapText="1"/>
    </xf>
    <xf numFmtId="0" fontId="5" fillId="11" borderId="2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4" fontId="5" fillId="0" borderId="2" xfId="3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5" fillId="0" borderId="4" xfId="3" applyFont="1" applyBorder="1" applyAlignment="1">
      <alignment horizontal="center" vertical="center" wrapText="1"/>
    </xf>
    <xf numFmtId="14" fontId="5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7" fillId="0" borderId="4" xfId="2" applyFont="1" applyFill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0" fillId="0" borderId="5" xfId="0" applyBorder="1"/>
    <xf numFmtId="0" fontId="5" fillId="0" borderId="2" xfId="3" applyFont="1" applyBorder="1" applyAlignment="1">
      <alignment horizontal="center" vertical="top" wrapText="1"/>
    </xf>
    <xf numFmtId="0" fontId="0" fillId="0" borderId="6" xfId="0" applyBorder="1"/>
    <xf numFmtId="0" fontId="0" fillId="12" borderId="7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10" borderId="11" xfId="0" applyFill="1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12" borderId="11" xfId="0" applyFill="1" applyBorder="1"/>
    <xf numFmtId="0" fontId="0" fillId="13" borderId="9" xfId="0" applyFill="1" applyBorder="1"/>
    <xf numFmtId="0" fontId="0" fillId="13" borderId="11" xfId="0" applyFill="1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5" fillId="14" borderId="2" xfId="3" applyFont="1" applyFill="1" applyBorder="1" applyAlignment="1">
      <alignment horizontal="center" vertical="center" wrapText="1"/>
    </xf>
    <xf numFmtId="0" fontId="5" fillId="15" borderId="2" xfId="3" applyFont="1" applyFill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5" fillId="16" borderId="0" xfId="3" applyFont="1" applyFill="1" applyAlignment="1">
      <alignment horizontal="center" vertical="center" wrapText="1"/>
    </xf>
    <xf numFmtId="0" fontId="0" fillId="0" borderId="11" xfId="0" applyBorder="1"/>
    <xf numFmtId="0" fontId="5" fillId="0" borderId="4" xfId="4" applyFont="1" applyBorder="1" applyAlignment="1">
      <alignment horizontal="left" vertical="center" wrapText="1"/>
    </xf>
    <xf numFmtId="0" fontId="13" fillId="0" borderId="2" xfId="0" applyFont="1" applyBorder="1" applyAlignment="1">
      <alignment vertical="top" wrapText="1"/>
    </xf>
    <xf numFmtId="0" fontId="5" fillId="0" borderId="14" xfId="3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14" fontId="0" fillId="0" borderId="0" xfId="0" applyNumberFormat="1" applyAlignment="1">
      <alignment horizontal="center" vertical="center"/>
    </xf>
    <xf numFmtId="0" fontId="0" fillId="11" borderId="0" xfId="0" applyFill="1"/>
    <xf numFmtId="14" fontId="0" fillId="10" borderId="0" xfId="0" applyNumberFormat="1" applyFill="1" applyAlignment="1">
      <alignment horizontal="center" vertical="center"/>
    </xf>
    <xf numFmtId="0" fontId="0" fillId="10" borderId="0" xfId="0" applyFill="1"/>
    <xf numFmtId="6" fontId="5" fillId="0" borderId="2" xfId="3" applyNumberFormat="1" applyFont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 wrapText="1"/>
    </xf>
    <xf numFmtId="0" fontId="5" fillId="0" borderId="0" xfId="4" applyFont="1" applyAlignment="1">
      <alignment horizontal="left" vertical="center" wrapText="1"/>
    </xf>
    <xf numFmtId="0" fontId="5" fillId="0" borderId="0" xfId="4" applyFont="1" applyAlignment="1">
      <alignment horizontal="left" vertical="center"/>
    </xf>
    <xf numFmtId="0" fontId="9" fillId="0" borderId="4" xfId="0" applyFont="1" applyBorder="1" applyAlignment="1">
      <alignment horizontal="left" vertical="top" wrapText="1"/>
    </xf>
    <xf numFmtId="0" fontId="0" fillId="5" borderId="0" xfId="0" applyFill="1"/>
    <xf numFmtId="0" fontId="0" fillId="11" borderId="0" xfId="0" applyFill="1" applyAlignment="1">
      <alignment horizontal="center"/>
    </xf>
    <xf numFmtId="38" fontId="1" fillId="17" borderId="1" xfId="0" applyNumberFormat="1" applyFont="1" applyFill="1" applyBorder="1" applyAlignment="1">
      <alignment horizontal="center" vertical="center" wrapText="1"/>
    </xf>
    <xf numFmtId="0" fontId="5" fillId="0" borderId="0" xfId="3" applyFont="1" applyAlignment="1">
      <alignment horizontal="right" vertical="center"/>
    </xf>
    <xf numFmtId="9" fontId="5" fillId="0" borderId="2" xfId="3" applyNumberFormat="1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11" borderId="1" xfId="0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16" fillId="18" borderId="0" xfId="0" applyFont="1" applyFill="1" applyAlignment="1">
      <alignment horizontal="center"/>
    </xf>
    <xf numFmtId="0" fontId="5" fillId="0" borderId="0" xfId="3" applyFont="1" applyFill="1" applyAlignment="1">
      <alignment horizontal="center" vertical="center" wrapText="1"/>
    </xf>
  </cellXfs>
  <cellStyles count="7">
    <cellStyle name="Hyperlink" xfId="2" builtinId="8"/>
    <cellStyle name="Normal" xfId="0" builtinId="0"/>
    <cellStyle name="Normal_PPL_for_postingCO 2" xfId="3" xr:uid="{00000000-0005-0000-0000-000002000000}"/>
    <cellStyle name="Normal_PPL_for_postingCO 3" xfId="1" xr:uid="{00000000-0005-0000-0000-000003000000}"/>
    <cellStyle name="Normal_PPL_for_postingMerged 2" xfId="4" xr:uid="{00000000-0005-0000-0000-000004000000}"/>
    <cellStyle name="Normal_PPL_for_postingMerged 3" xfId="5" xr:uid="{00000000-0005-0000-0000-000005000000}"/>
    <cellStyle name="Percent" xfId="6" builtinId="5"/>
  </cellStyles>
  <dxfs count="6"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</dxfs>
  <tableStyles count="0" defaultTableStyle="TableStyleMedium2" defaultPivotStyle="PivotStyleLight16"/>
  <colors>
    <mruColors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Project Revision Request Status Since</a:t>
            </a:r>
            <a:r>
              <a:rPr lang="en-US" sz="2000" baseline="0"/>
              <a:t> August 2020</a:t>
            </a:r>
            <a:endParaRPr lang="en-US" sz="2000"/>
          </a:p>
        </c:rich>
      </c:tx>
      <c:layout>
        <c:manualLayout>
          <c:xMode val="edge"/>
          <c:yMode val="edge"/>
          <c:x val="0.32132313375654442"/>
          <c:y val="5.1664182811723795E-2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'History Chart'!$A$2</c:f>
              <c:strCache>
                <c:ptCount val="1"/>
                <c:pt idx="0">
                  <c:v>Not Started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'History Chart'!$B$1:$CL$1</c15:sqref>
                  </c15:fullRef>
                </c:ext>
              </c:extLst>
              <c:f>'History Chart'!$U$1:$CL$1</c:f>
              <c:numCache>
                <c:formatCode>m/d/yyyy</c:formatCode>
                <c:ptCount val="70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  <c:pt idx="45">
                  <c:v>45413</c:v>
                </c:pt>
                <c:pt idx="46">
                  <c:v>45444</c:v>
                </c:pt>
                <c:pt idx="47">
                  <c:v>45474</c:v>
                </c:pt>
                <c:pt idx="48">
                  <c:v>45505</c:v>
                </c:pt>
                <c:pt idx="49">
                  <c:v>45536</c:v>
                </c:pt>
                <c:pt idx="50">
                  <c:v>45566</c:v>
                </c:pt>
                <c:pt idx="51">
                  <c:v>45597</c:v>
                </c:pt>
                <c:pt idx="52">
                  <c:v>45627</c:v>
                </c:pt>
                <c:pt idx="53">
                  <c:v>45658</c:v>
                </c:pt>
                <c:pt idx="54">
                  <c:v>45689</c:v>
                </c:pt>
                <c:pt idx="55">
                  <c:v>45717</c:v>
                </c:pt>
                <c:pt idx="56">
                  <c:v>45748</c:v>
                </c:pt>
                <c:pt idx="57">
                  <c:v>45778</c:v>
                </c:pt>
                <c:pt idx="58">
                  <c:v>45809</c:v>
                </c:pt>
                <c:pt idx="59">
                  <c:v>45839</c:v>
                </c:pt>
                <c:pt idx="60">
                  <c:v>45870</c:v>
                </c:pt>
                <c:pt idx="61">
                  <c:v>45901</c:v>
                </c:pt>
                <c:pt idx="62">
                  <c:v>45931</c:v>
                </c:pt>
                <c:pt idx="63">
                  <c:v>45962</c:v>
                </c:pt>
                <c:pt idx="64">
                  <c:v>45992</c:v>
                </c:pt>
                <c:pt idx="65">
                  <c:v>46023</c:v>
                </c:pt>
                <c:pt idx="66">
                  <c:v>46054</c:v>
                </c:pt>
                <c:pt idx="67">
                  <c:v>46082</c:v>
                </c:pt>
                <c:pt idx="68">
                  <c:v>46113</c:v>
                </c:pt>
                <c:pt idx="69">
                  <c:v>46143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'History Chart'!$B$2:$CL$2</c15:sqref>
                  </c15:fullRef>
                </c:ext>
              </c:extLst>
              <c:f>'History Chart'!$U$2:$CL$2</c:f>
              <c:numCache>
                <c:formatCode>General</c:formatCode>
                <c:ptCount val="70"/>
                <c:pt idx="0">
                  <c:v>38</c:v>
                </c:pt>
                <c:pt idx="1">
                  <c:v>36</c:v>
                </c:pt>
                <c:pt idx="2">
                  <c:v>34</c:v>
                </c:pt>
                <c:pt idx="3">
                  <c:v>33</c:v>
                </c:pt>
                <c:pt idx="4">
                  <c:v>33</c:v>
                </c:pt>
                <c:pt idx="5">
                  <c:v>47</c:v>
                </c:pt>
                <c:pt idx="6">
                  <c:v>46</c:v>
                </c:pt>
                <c:pt idx="7">
                  <c:v>51</c:v>
                </c:pt>
                <c:pt idx="8">
                  <c:v>51</c:v>
                </c:pt>
                <c:pt idx="9">
                  <c:v>52</c:v>
                </c:pt>
                <c:pt idx="10">
                  <c:v>51</c:v>
                </c:pt>
                <c:pt idx="11">
                  <c:v>54</c:v>
                </c:pt>
                <c:pt idx="12">
                  <c:v>53</c:v>
                </c:pt>
                <c:pt idx="13">
                  <c:v>57</c:v>
                </c:pt>
                <c:pt idx="14">
                  <c:v>54</c:v>
                </c:pt>
                <c:pt idx="15">
                  <c:v>57</c:v>
                </c:pt>
                <c:pt idx="16">
                  <c:v>57</c:v>
                </c:pt>
                <c:pt idx="17">
                  <c:v>61</c:v>
                </c:pt>
                <c:pt idx="18">
                  <c:v>58</c:v>
                </c:pt>
                <c:pt idx="19">
                  <c:v>58</c:v>
                </c:pt>
                <c:pt idx="20">
                  <c:v>64</c:v>
                </c:pt>
                <c:pt idx="21">
                  <c:v>66</c:v>
                </c:pt>
                <c:pt idx="22">
                  <c:v>66</c:v>
                </c:pt>
                <c:pt idx="23">
                  <c:v>63</c:v>
                </c:pt>
                <c:pt idx="24">
                  <c:v>62</c:v>
                </c:pt>
                <c:pt idx="25">
                  <c:v>59</c:v>
                </c:pt>
                <c:pt idx="26">
                  <c:v>65</c:v>
                </c:pt>
                <c:pt idx="27">
                  <c:v>62</c:v>
                </c:pt>
                <c:pt idx="28">
                  <c:v>66</c:v>
                </c:pt>
                <c:pt idx="29">
                  <c:v>65</c:v>
                </c:pt>
                <c:pt idx="30">
                  <c:v>70</c:v>
                </c:pt>
                <c:pt idx="31">
                  <c:v>68</c:v>
                </c:pt>
                <c:pt idx="32">
                  <c:v>69</c:v>
                </c:pt>
                <c:pt idx="33">
                  <c:v>69</c:v>
                </c:pt>
                <c:pt idx="34">
                  <c:v>53</c:v>
                </c:pt>
                <c:pt idx="35">
                  <c:v>48</c:v>
                </c:pt>
                <c:pt idx="36">
                  <c:v>46</c:v>
                </c:pt>
                <c:pt idx="37">
                  <c:v>46</c:v>
                </c:pt>
                <c:pt idx="38">
                  <c:v>46</c:v>
                </c:pt>
                <c:pt idx="39">
                  <c:v>51</c:v>
                </c:pt>
                <c:pt idx="40">
                  <c:v>52</c:v>
                </c:pt>
                <c:pt idx="41">
                  <c:v>51</c:v>
                </c:pt>
                <c:pt idx="42">
                  <c:v>49</c:v>
                </c:pt>
                <c:pt idx="43">
                  <c:v>49</c:v>
                </c:pt>
                <c:pt idx="44">
                  <c:v>46</c:v>
                </c:pt>
                <c:pt idx="45">
                  <c:v>48</c:v>
                </c:pt>
                <c:pt idx="46">
                  <c:v>46</c:v>
                </c:pt>
                <c:pt idx="47">
                  <c:v>43</c:v>
                </c:pt>
                <c:pt idx="48">
                  <c:v>42</c:v>
                </c:pt>
                <c:pt idx="49">
                  <c:v>40</c:v>
                </c:pt>
                <c:pt idx="50">
                  <c:v>40</c:v>
                </c:pt>
                <c:pt idx="51">
                  <c:v>40</c:v>
                </c:pt>
                <c:pt idx="52">
                  <c:v>40</c:v>
                </c:pt>
                <c:pt idx="53">
                  <c:v>40</c:v>
                </c:pt>
                <c:pt idx="54">
                  <c:v>43</c:v>
                </c:pt>
                <c:pt idx="55">
                  <c:v>43</c:v>
                </c:pt>
                <c:pt idx="56">
                  <c:v>44</c:v>
                </c:pt>
                <c:pt idx="57">
                  <c:v>44</c:v>
                </c:pt>
                <c:pt idx="58">
                  <c:v>48</c:v>
                </c:pt>
                <c:pt idx="59">
                  <c:v>45</c:v>
                </c:pt>
                <c:pt idx="60">
                  <c:v>50</c:v>
                </c:pt>
                <c:pt idx="61">
                  <c:v>48</c:v>
                </c:pt>
                <c:pt idx="62">
                  <c:v>48</c:v>
                </c:pt>
                <c:pt idx="63">
                  <c:v>48</c:v>
                </c:pt>
                <c:pt idx="64">
                  <c:v>53</c:v>
                </c:pt>
                <c:pt idx="65">
                  <c:v>51</c:v>
                </c:pt>
                <c:pt idx="66">
                  <c:v>49</c:v>
                </c:pt>
                <c:pt idx="67">
                  <c:v>48</c:v>
                </c:pt>
                <c:pt idx="68">
                  <c:v>49</c:v>
                </c:pt>
                <c:pt idx="69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F0-46E8-8607-CF516BAEC2FD}"/>
            </c:ext>
          </c:extLst>
        </c:ser>
        <c:ser>
          <c:idx val="1"/>
          <c:order val="1"/>
          <c:tx>
            <c:strRef>
              <c:f>'History Chart'!$A$3</c:f>
              <c:strCache>
                <c:ptCount val="1"/>
                <c:pt idx="0">
                  <c:v>On Hold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'History Chart'!$B$1:$CL$1</c15:sqref>
                  </c15:fullRef>
                </c:ext>
              </c:extLst>
              <c:f>'History Chart'!$U$1:$CL$1</c:f>
              <c:numCache>
                <c:formatCode>m/d/yyyy</c:formatCode>
                <c:ptCount val="70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  <c:pt idx="45">
                  <c:v>45413</c:v>
                </c:pt>
                <c:pt idx="46">
                  <c:v>45444</c:v>
                </c:pt>
                <c:pt idx="47">
                  <c:v>45474</c:v>
                </c:pt>
                <c:pt idx="48">
                  <c:v>45505</c:v>
                </c:pt>
                <c:pt idx="49">
                  <c:v>45536</c:v>
                </c:pt>
                <c:pt idx="50">
                  <c:v>45566</c:v>
                </c:pt>
                <c:pt idx="51">
                  <c:v>45597</c:v>
                </c:pt>
                <c:pt idx="52">
                  <c:v>45627</c:v>
                </c:pt>
                <c:pt idx="53">
                  <c:v>45658</c:v>
                </c:pt>
                <c:pt idx="54">
                  <c:v>45689</c:v>
                </c:pt>
                <c:pt idx="55">
                  <c:v>45717</c:v>
                </c:pt>
                <c:pt idx="56">
                  <c:v>45748</c:v>
                </c:pt>
                <c:pt idx="57">
                  <c:v>45778</c:v>
                </c:pt>
                <c:pt idx="58">
                  <c:v>45809</c:v>
                </c:pt>
                <c:pt idx="59">
                  <c:v>45839</c:v>
                </c:pt>
                <c:pt idx="60">
                  <c:v>45870</c:v>
                </c:pt>
                <c:pt idx="61">
                  <c:v>45901</c:v>
                </c:pt>
                <c:pt idx="62">
                  <c:v>45931</c:v>
                </c:pt>
                <c:pt idx="63">
                  <c:v>45962</c:v>
                </c:pt>
                <c:pt idx="64">
                  <c:v>45992</c:v>
                </c:pt>
                <c:pt idx="65">
                  <c:v>46023</c:v>
                </c:pt>
                <c:pt idx="66">
                  <c:v>46054</c:v>
                </c:pt>
                <c:pt idx="67">
                  <c:v>46082</c:v>
                </c:pt>
                <c:pt idx="68">
                  <c:v>46113</c:v>
                </c:pt>
                <c:pt idx="69">
                  <c:v>46143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'History Chart'!$B$3:$CL$3</c15:sqref>
                  </c15:fullRef>
                </c:ext>
              </c:extLst>
              <c:f>'History Chart'!$U$3:$CL$3</c:f>
              <c:numCache>
                <c:formatCode>General</c:formatCode>
                <c:ptCount val="7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7</c:v>
                </c:pt>
                <c:pt idx="9">
                  <c:v>8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F0-46E8-8607-CF516BAEC2FD}"/>
            </c:ext>
          </c:extLst>
        </c:ser>
        <c:ser>
          <c:idx val="2"/>
          <c:order val="2"/>
          <c:tx>
            <c:strRef>
              <c:f>'History Chart'!$A$4</c:f>
              <c:strCache>
                <c:ptCount val="1"/>
                <c:pt idx="0">
                  <c:v>In Flight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'History Chart'!$B$1:$CL$1</c15:sqref>
                  </c15:fullRef>
                </c:ext>
              </c:extLst>
              <c:f>'History Chart'!$U$1:$CL$1</c:f>
              <c:numCache>
                <c:formatCode>m/d/yyyy</c:formatCode>
                <c:ptCount val="70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  <c:pt idx="45">
                  <c:v>45413</c:v>
                </c:pt>
                <c:pt idx="46">
                  <c:v>45444</c:v>
                </c:pt>
                <c:pt idx="47">
                  <c:v>45474</c:v>
                </c:pt>
                <c:pt idx="48">
                  <c:v>45505</c:v>
                </c:pt>
                <c:pt idx="49">
                  <c:v>45536</c:v>
                </c:pt>
                <c:pt idx="50">
                  <c:v>45566</c:v>
                </c:pt>
                <c:pt idx="51">
                  <c:v>45597</c:v>
                </c:pt>
                <c:pt idx="52">
                  <c:v>45627</c:v>
                </c:pt>
                <c:pt idx="53">
                  <c:v>45658</c:v>
                </c:pt>
                <c:pt idx="54">
                  <c:v>45689</c:v>
                </c:pt>
                <c:pt idx="55">
                  <c:v>45717</c:v>
                </c:pt>
                <c:pt idx="56">
                  <c:v>45748</c:v>
                </c:pt>
                <c:pt idx="57">
                  <c:v>45778</c:v>
                </c:pt>
                <c:pt idx="58">
                  <c:v>45809</c:v>
                </c:pt>
                <c:pt idx="59">
                  <c:v>45839</c:v>
                </c:pt>
                <c:pt idx="60">
                  <c:v>45870</c:v>
                </c:pt>
                <c:pt idx="61">
                  <c:v>45901</c:v>
                </c:pt>
                <c:pt idx="62">
                  <c:v>45931</c:v>
                </c:pt>
                <c:pt idx="63">
                  <c:v>45962</c:v>
                </c:pt>
                <c:pt idx="64">
                  <c:v>45992</c:v>
                </c:pt>
                <c:pt idx="65">
                  <c:v>46023</c:v>
                </c:pt>
                <c:pt idx="66">
                  <c:v>46054</c:v>
                </c:pt>
                <c:pt idx="67">
                  <c:v>46082</c:v>
                </c:pt>
                <c:pt idx="68">
                  <c:v>46113</c:v>
                </c:pt>
                <c:pt idx="69">
                  <c:v>46143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'History Chart'!$B$4:$CL$4</c15:sqref>
                  </c15:fullRef>
                </c:ext>
              </c:extLst>
              <c:f>'History Chart'!$U$4:$CL$4</c:f>
              <c:numCache>
                <c:formatCode>General</c:formatCode>
                <c:ptCount val="70"/>
                <c:pt idx="0">
                  <c:v>7</c:v>
                </c:pt>
                <c:pt idx="1">
                  <c:v>11</c:v>
                </c:pt>
                <c:pt idx="2">
                  <c:v>13</c:v>
                </c:pt>
                <c:pt idx="3">
                  <c:v>15</c:v>
                </c:pt>
                <c:pt idx="4">
                  <c:v>15</c:v>
                </c:pt>
                <c:pt idx="5">
                  <c:v>16</c:v>
                </c:pt>
                <c:pt idx="6">
                  <c:v>18</c:v>
                </c:pt>
                <c:pt idx="7">
                  <c:v>14</c:v>
                </c:pt>
                <c:pt idx="8">
                  <c:v>12</c:v>
                </c:pt>
                <c:pt idx="9">
                  <c:v>12</c:v>
                </c:pt>
                <c:pt idx="10">
                  <c:v>14</c:v>
                </c:pt>
                <c:pt idx="11">
                  <c:v>13</c:v>
                </c:pt>
                <c:pt idx="12">
                  <c:v>14</c:v>
                </c:pt>
                <c:pt idx="13">
                  <c:v>14</c:v>
                </c:pt>
                <c:pt idx="14">
                  <c:v>17</c:v>
                </c:pt>
                <c:pt idx="15">
                  <c:v>13</c:v>
                </c:pt>
                <c:pt idx="16">
                  <c:v>11</c:v>
                </c:pt>
                <c:pt idx="17">
                  <c:v>13</c:v>
                </c:pt>
                <c:pt idx="18">
                  <c:v>16</c:v>
                </c:pt>
                <c:pt idx="19">
                  <c:v>15</c:v>
                </c:pt>
                <c:pt idx="20">
                  <c:v>20</c:v>
                </c:pt>
                <c:pt idx="21">
                  <c:v>21</c:v>
                </c:pt>
                <c:pt idx="22">
                  <c:v>19</c:v>
                </c:pt>
                <c:pt idx="23">
                  <c:v>22</c:v>
                </c:pt>
                <c:pt idx="24">
                  <c:v>20</c:v>
                </c:pt>
                <c:pt idx="25">
                  <c:v>23</c:v>
                </c:pt>
                <c:pt idx="26">
                  <c:v>22</c:v>
                </c:pt>
                <c:pt idx="27">
                  <c:v>23</c:v>
                </c:pt>
                <c:pt idx="28">
                  <c:v>22</c:v>
                </c:pt>
                <c:pt idx="29">
                  <c:v>23</c:v>
                </c:pt>
                <c:pt idx="30">
                  <c:v>21</c:v>
                </c:pt>
                <c:pt idx="31">
                  <c:v>21</c:v>
                </c:pt>
                <c:pt idx="32">
                  <c:v>20</c:v>
                </c:pt>
                <c:pt idx="33">
                  <c:v>20</c:v>
                </c:pt>
                <c:pt idx="34">
                  <c:v>34</c:v>
                </c:pt>
                <c:pt idx="35">
                  <c:v>38</c:v>
                </c:pt>
                <c:pt idx="36">
                  <c:v>40</c:v>
                </c:pt>
                <c:pt idx="37">
                  <c:v>39</c:v>
                </c:pt>
                <c:pt idx="38">
                  <c:v>36</c:v>
                </c:pt>
                <c:pt idx="39">
                  <c:v>38</c:v>
                </c:pt>
                <c:pt idx="40">
                  <c:v>38</c:v>
                </c:pt>
                <c:pt idx="41">
                  <c:v>36</c:v>
                </c:pt>
                <c:pt idx="42">
                  <c:v>40</c:v>
                </c:pt>
                <c:pt idx="43">
                  <c:v>39</c:v>
                </c:pt>
                <c:pt idx="44">
                  <c:v>40</c:v>
                </c:pt>
                <c:pt idx="45">
                  <c:v>39</c:v>
                </c:pt>
                <c:pt idx="46">
                  <c:v>37</c:v>
                </c:pt>
                <c:pt idx="47">
                  <c:v>41</c:v>
                </c:pt>
                <c:pt idx="48">
                  <c:v>41</c:v>
                </c:pt>
                <c:pt idx="49">
                  <c:v>41</c:v>
                </c:pt>
                <c:pt idx="50">
                  <c:v>43</c:v>
                </c:pt>
                <c:pt idx="51">
                  <c:v>42</c:v>
                </c:pt>
                <c:pt idx="52">
                  <c:v>40</c:v>
                </c:pt>
                <c:pt idx="53">
                  <c:v>35</c:v>
                </c:pt>
                <c:pt idx="54">
                  <c:v>30</c:v>
                </c:pt>
                <c:pt idx="55">
                  <c:v>26</c:v>
                </c:pt>
                <c:pt idx="56">
                  <c:v>31</c:v>
                </c:pt>
                <c:pt idx="57">
                  <c:v>29</c:v>
                </c:pt>
                <c:pt idx="58">
                  <c:v>30</c:v>
                </c:pt>
                <c:pt idx="59">
                  <c:v>32</c:v>
                </c:pt>
                <c:pt idx="60">
                  <c:v>34</c:v>
                </c:pt>
                <c:pt idx="61">
                  <c:v>36</c:v>
                </c:pt>
                <c:pt idx="62">
                  <c:v>36</c:v>
                </c:pt>
                <c:pt idx="63">
                  <c:v>36</c:v>
                </c:pt>
                <c:pt idx="64">
                  <c:v>40</c:v>
                </c:pt>
                <c:pt idx="65">
                  <c:v>11</c:v>
                </c:pt>
                <c:pt idx="66">
                  <c:v>16</c:v>
                </c:pt>
                <c:pt idx="67">
                  <c:v>15</c:v>
                </c:pt>
                <c:pt idx="68">
                  <c:v>15</c:v>
                </c:pt>
                <c:pt idx="6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F0-46E8-8607-CF516BAEC2FD}"/>
            </c:ext>
          </c:extLst>
        </c:ser>
        <c:ser>
          <c:idx val="3"/>
          <c:order val="3"/>
          <c:tx>
            <c:strRef>
              <c:f>'History Chart'!$A$5</c:f>
              <c:strCache>
                <c:ptCount val="1"/>
                <c:pt idx="0">
                  <c:v>Complete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0B-450C-ACD2-723FA74A946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0B-450C-ACD2-723FA74A946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0B-450C-ACD2-723FA74A94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'History Chart'!$B$1:$CL$1</c15:sqref>
                  </c15:fullRef>
                </c:ext>
              </c:extLst>
              <c:f>'History Chart'!$U$1:$CL$1</c:f>
              <c:numCache>
                <c:formatCode>m/d/yyyy</c:formatCode>
                <c:ptCount val="70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  <c:pt idx="45">
                  <c:v>45413</c:v>
                </c:pt>
                <c:pt idx="46">
                  <c:v>45444</c:v>
                </c:pt>
                <c:pt idx="47">
                  <c:v>45474</c:v>
                </c:pt>
                <c:pt idx="48">
                  <c:v>45505</c:v>
                </c:pt>
                <c:pt idx="49">
                  <c:v>45536</c:v>
                </c:pt>
                <c:pt idx="50">
                  <c:v>45566</c:v>
                </c:pt>
                <c:pt idx="51">
                  <c:v>45597</c:v>
                </c:pt>
                <c:pt idx="52">
                  <c:v>45627</c:v>
                </c:pt>
                <c:pt idx="53">
                  <c:v>45658</c:v>
                </c:pt>
                <c:pt idx="54">
                  <c:v>45689</c:v>
                </c:pt>
                <c:pt idx="55">
                  <c:v>45717</c:v>
                </c:pt>
                <c:pt idx="56">
                  <c:v>45748</c:v>
                </c:pt>
                <c:pt idx="57">
                  <c:v>45778</c:v>
                </c:pt>
                <c:pt idx="58">
                  <c:v>45809</c:v>
                </c:pt>
                <c:pt idx="59">
                  <c:v>45839</c:v>
                </c:pt>
                <c:pt idx="60">
                  <c:v>45870</c:v>
                </c:pt>
                <c:pt idx="61">
                  <c:v>45901</c:v>
                </c:pt>
                <c:pt idx="62">
                  <c:v>45931</c:v>
                </c:pt>
                <c:pt idx="63">
                  <c:v>45962</c:v>
                </c:pt>
                <c:pt idx="64">
                  <c:v>45992</c:v>
                </c:pt>
                <c:pt idx="65">
                  <c:v>46023</c:v>
                </c:pt>
                <c:pt idx="66">
                  <c:v>46054</c:v>
                </c:pt>
                <c:pt idx="67">
                  <c:v>46082</c:v>
                </c:pt>
                <c:pt idx="68">
                  <c:v>46113</c:v>
                </c:pt>
                <c:pt idx="69">
                  <c:v>46143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'History Chart'!$B$5:$CL$5</c15:sqref>
                  </c15:fullRef>
                </c:ext>
              </c:extLst>
              <c:f>'History Chart'!$U$5:$CL$5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10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15</c:v>
                </c:pt>
                <c:pt idx="23">
                  <c:v>15</c:v>
                </c:pt>
                <c:pt idx="24">
                  <c:v>19</c:v>
                </c:pt>
                <c:pt idx="25">
                  <c:v>19</c:v>
                </c:pt>
                <c:pt idx="26">
                  <c:v>20</c:v>
                </c:pt>
                <c:pt idx="27">
                  <c:v>22</c:v>
                </c:pt>
                <c:pt idx="28">
                  <c:v>24</c:v>
                </c:pt>
                <c:pt idx="29">
                  <c:v>24</c:v>
                </c:pt>
                <c:pt idx="30">
                  <c:v>26</c:v>
                </c:pt>
                <c:pt idx="31">
                  <c:v>28</c:v>
                </c:pt>
                <c:pt idx="32">
                  <c:v>30</c:v>
                </c:pt>
                <c:pt idx="33">
                  <c:v>30</c:v>
                </c:pt>
                <c:pt idx="34">
                  <c:v>33</c:v>
                </c:pt>
                <c:pt idx="35">
                  <c:v>34</c:v>
                </c:pt>
                <c:pt idx="36">
                  <c:v>34</c:v>
                </c:pt>
                <c:pt idx="37">
                  <c:v>35</c:v>
                </c:pt>
                <c:pt idx="38">
                  <c:v>38</c:v>
                </c:pt>
                <c:pt idx="39">
                  <c:v>40</c:v>
                </c:pt>
                <c:pt idx="40">
                  <c:v>41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48</c:v>
                </c:pt>
                <c:pt idx="45">
                  <c:v>51</c:v>
                </c:pt>
                <c:pt idx="46">
                  <c:v>54</c:v>
                </c:pt>
                <c:pt idx="47">
                  <c:v>54</c:v>
                </c:pt>
                <c:pt idx="48">
                  <c:v>56</c:v>
                </c:pt>
                <c:pt idx="49">
                  <c:v>57</c:v>
                </c:pt>
                <c:pt idx="50">
                  <c:v>58</c:v>
                </c:pt>
                <c:pt idx="51">
                  <c:v>59</c:v>
                </c:pt>
                <c:pt idx="52">
                  <c:v>64</c:v>
                </c:pt>
                <c:pt idx="53">
                  <c:v>69</c:v>
                </c:pt>
                <c:pt idx="54">
                  <c:v>75</c:v>
                </c:pt>
                <c:pt idx="55">
                  <c:v>79</c:v>
                </c:pt>
                <c:pt idx="56">
                  <c:v>79</c:v>
                </c:pt>
                <c:pt idx="57">
                  <c:v>81</c:v>
                </c:pt>
                <c:pt idx="58">
                  <c:v>83</c:v>
                </c:pt>
                <c:pt idx="59">
                  <c:v>84</c:v>
                </c:pt>
                <c:pt idx="60">
                  <c:v>84</c:v>
                </c:pt>
                <c:pt idx="61">
                  <c:v>84</c:v>
                </c:pt>
                <c:pt idx="62">
                  <c:v>84</c:v>
                </c:pt>
                <c:pt idx="63">
                  <c:v>84</c:v>
                </c:pt>
                <c:pt idx="64">
                  <c:v>84</c:v>
                </c:pt>
                <c:pt idx="65">
                  <c:v>115</c:v>
                </c:pt>
                <c:pt idx="66">
                  <c:v>116</c:v>
                </c:pt>
                <c:pt idx="67">
                  <c:v>118</c:v>
                </c:pt>
                <c:pt idx="68">
                  <c:v>118</c:v>
                </c:pt>
                <c:pt idx="69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0-43DD-88ED-BE3D9649D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620728736"/>
        <c:axId val="1620725856"/>
      </c:barChart>
      <c:dateAx>
        <c:axId val="16207287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0725856"/>
        <c:crosses val="autoZero"/>
        <c:auto val="1"/>
        <c:lblOffset val="100"/>
        <c:baseTimeUnit val="months"/>
      </c:dateAx>
      <c:valAx>
        <c:axId val="1620725856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07287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4809290883820484E-2"/>
          <c:y val="0.15741428744655797"/>
          <c:w val="0.38953975479421671"/>
          <c:h val="0.11539543164517019"/>
        </c:manualLayout>
      </c:layout>
      <c:overlay val="0"/>
      <c:spPr>
        <a:solidFill>
          <a:schemeClr val="bg1"/>
        </a:solidFill>
        <a:ln>
          <a:solidFill>
            <a:schemeClr val="tx2">
              <a:lumMod val="40000"/>
              <a:lumOff val="6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321945</xdr:colOff>
      <xdr:row>0</xdr:row>
      <xdr:rowOff>87630</xdr:rowOff>
    </xdr:from>
    <xdr:to>
      <xdr:col>11</xdr:col>
      <xdr:colOff>550545</xdr:colOff>
      <xdr:row>0</xdr:row>
      <xdr:rowOff>276225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91A80A17-61C1-6DD3-C65B-96BAA955B430}"/>
            </a:ext>
          </a:extLst>
        </xdr:cNvPr>
        <xdr:cNvSpPr/>
      </xdr:nvSpPr>
      <xdr:spPr>
        <a:xfrm>
          <a:off x="7122795" y="87630"/>
          <a:ext cx="228600" cy="18859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373695</xdr:colOff>
      <xdr:row>16</xdr:row>
      <xdr:rowOff>100012</xdr:rowOff>
    </xdr:from>
    <xdr:to>
      <xdr:col>17</xdr:col>
      <xdr:colOff>96519</xdr:colOff>
      <xdr:row>17</xdr:row>
      <xdr:rowOff>114297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532AD704-A515-C940-3AA7-0D0B4E6D9E87}"/>
            </a:ext>
          </a:extLst>
        </xdr:cNvPr>
        <xdr:cNvSpPr/>
      </xdr:nvSpPr>
      <xdr:spPr>
        <a:xfrm rot="16200000">
          <a:off x="10443527" y="2444431"/>
          <a:ext cx="204785" cy="216757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10</xdr:row>
      <xdr:rowOff>142874</xdr:rowOff>
    </xdr:from>
    <xdr:to>
      <xdr:col>22</xdr:col>
      <xdr:colOff>76200</xdr:colOff>
      <xdr:row>44</xdr:row>
      <xdr:rowOff>57149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D2A2736-CD9C-4D73-87EA-1DA2776E9D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93684</xdr:colOff>
      <xdr:row>23</xdr:row>
      <xdr:rowOff>148590</xdr:rowOff>
    </xdr:from>
    <xdr:to>
      <xdr:col>3</xdr:col>
      <xdr:colOff>544830</xdr:colOff>
      <xdr:row>28</xdr:row>
      <xdr:rowOff>11431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C55C996-5A77-487A-4B75-E13CFD62288C}"/>
            </a:ext>
          </a:extLst>
        </xdr:cNvPr>
        <xdr:cNvSpPr txBox="1"/>
      </xdr:nvSpPr>
      <xdr:spPr>
        <a:xfrm>
          <a:off x="1693884" y="9483090"/>
          <a:ext cx="1251246" cy="815341"/>
        </a:xfrm>
        <a:prstGeom prst="rect">
          <a:avLst/>
        </a:prstGeom>
        <a:solidFill>
          <a:schemeClr val="bg1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 kern="1200"/>
            <a:t>Initial Aging</a:t>
          </a:r>
        </a:p>
        <a:p>
          <a:pPr algn="ctr"/>
          <a:r>
            <a:rPr lang="en-US" sz="1100" kern="1200"/>
            <a:t>Revision Request </a:t>
          </a:r>
        </a:p>
        <a:p>
          <a:pPr algn="ctr"/>
          <a:r>
            <a:rPr lang="en-US" sz="1100" kern="1200"/>
            <a:t>Discussion</a:t>
          </a:r>
        </a:p>
        <a:p>
          <a:pPr algn="ctr"/>
          <a:r>
            <a:rPr lang="en-US" sz="1100" kern="1200"/>
            <a:t>August 2020</a:t>
          </a:r>
        </a:p>
      </xdr:txBody>
    </xdr:sp>
    <xdr:clientData/>
  </xdr:twoCellAnchor>
  <xdr:twoCellAnchor>
    <xdr:from>
      <xdr:col>2</xdr:col>
      <xdr:colOff>15240</xdr:colOff>
      <xdr:row>27</xdr:row>
      <xdr:rowOff>178350</xdr:rowOff>
    </xdr:from>
    <xdr:to>
      <xdr:col>2</xdr:col>
      <xdr:colOff>500947</xdr:colOff>
      <xdr:row>31</xdr:row>
      <xdr:rowOff>31635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6FF63F2-CFF5-9A49-73F2-70DBEBAD329B}"/>
            </a:ext>
          </a:extLst>
        </xdr:cNvPr>
        <xdr:cNvCxnSpPr/>
      </xdr:nvCxnSpPr>
      <xdr:spPr>
        <a:xfrm flipH="1">
          <a:off x="1615440" y="10274850"/>
          <a:ext cx="485707" cy="61528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</xdr:row>
      <xdr:rowOff>47625</xdr:rowOff>
    </xdr:from>
    <xdr:to>
      <xdr:col>22</xdr:col>
      <xdr:colOff>125689</xdr:colOff>
      <xdr:row>34</xdr:row>
      <xdr:rowOff>115160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3FD1DA-B36A-CCB8-C217-E6683F724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428625"/>
          <a:ext cx="13355914" cy="616353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derson, Troy" id="{5E48B261-42AC-499A-A015-DEA8C2E610BE}" userId="S::Troy.Anderson@ercot.com::04de3903-03dd-44db-8353-3f14e4dd688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3" dT="2026-06-18T20:38:11.50" personId="{5E48B261-42AC-499A-A015-DEA8C2E610BE}" id="{7FAAAAF7-5BB4-4F2F-A491-C5C8091C5EA4}">
    <text>Effective 6/1/2023, Board-approved Revision Requests required specific approval by the PUCT</text>
  </threadedComment>
  <threadedComment ref="P43" dT="2026-06-17T17:40:34.30" personId="{5E48B261-42AC-499A-A015-DEA8C2E610BE}" id="{F915EEA2-0CB1-4477-BC6A-813D9FC0B595}">
    <text>ERCOT no longer expecting to file replacement NPRR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C267C-23B4-4574-AB21-8475F518D903}">
  <sheetPr filterMode="1">
    <tabColor rgb="FFFFFF00"/>
  </sheetPr>
  <dimension ref="A1:AB221"/>
  <sheetViews>
    <sheetView tabSelected="1" zoomScaleNormal="100" workbookViewId="0">
      <pane xSplit="12" ySplit="3" topLeftCell="M4" activePane="bottomRight" state="frozen"/>
      <selection pane="topRight" activeCell="M1" sqref="M1"/>
      <selection pane="bottomLeft" activeCell="A4" sqref="A4"/>
      <selection pane="bottomRight" activeCell="K9" sqref="K9"/>
    </sheetView>
  </sheetViews>
  <sheetFormatPr defaultRowHeight="14.4" x14ac:dyDescent="0.3"/>
  <cols>
    <col min="1" max="1" width="11.33203125" hidden="1" customWidth="1"/>
    <col min="2" max="2" width="8.44140625" hidden="1" customWidth="1"/>
    <col min="3" max="3" width="11.77734375" customWidth="1"/>
    <col min="4" max="4" width="7.5546875" customWidth="1"/>
    <col min="5" max="5" width="8" customWidth="1"/>
    <col min="6" max="6" width="23" hidden="1" customWidth="1"/>
    <col min="7" max="7" width="12" hidden="1" customWidth="1"/>
    <col min="8" max="8" width="11.88671875" customWidth="1"/>
    <col min="9" max="9" width="10" customWidth="1"/>
    <col min="10" max="10" width="10.88671875" customWidth="1"/>
    <col min="11" max="11" width="43" customWidth="1"/>
    <col min="12" max="12" width="13" customWidth="1"/>
    <col min="13" max="13" width="13.5546875" customWidth="1"/>
    <col min="14" max="15" width="14.109375" customWidth="1"/>
    <col min="16" max="16" width="15.33203125" customWidth="1"/>
    <col min="17" max="17" width="12.44140625" customWidth="1"/>
    <col min="18" max="18" width="17.44140625" customWidth="1"/>
    <col min="19" max="19" width="17.33203125" customWidth="1"/>
    <col min="20" max="20" width="21" customWidth="1"/>
    <col min="21" max="21" width="12" customWidth="1"/>
    <col min="22" max="22" width="11.109375" customWidth="1"/>
    <col min="23" max="23" width="10.33203125" hidden="1" customWidth="1"/>
    <col min="24" max="25" width="16.33203125" customWidth="1"/>
    <col min="26" max="26" width="16.33203125" hidden="1" customWidth="1"/>
    <col min="27" max="27" width="30.88671875" customWidth="1"/>
    <col min="28" max="28" width="0" style="10" hidden="1" customWidth="1"/>
  </cols>
  <sheetData>
    <row r="1" spans="1:28" ht="27" customHeight="1" x14ac:dyDescent="0.3">
      <c r="C1" s="22" t="s">
        <v>5</v>
      </c>
      <c r="G1" s="10"/>
      <c r="K1" s="30" t="str">
        <f>"Total Count = " &amp; COUNTA(K4:K1036)</f>
        <v>Total Count = 200</v>
      </c>
      <c r="M1" s="46" t="s">
        <v>6</v>
      </c>
    </row>
    <row r="2" spans="1:28" ht="6.6" customHeight="1" x14ac:dyDescent="0.3">
      <c r="C2" s="22"/>
      <c r="AA2" s="30"/>
    </row>
    <row r="3" spans="1:28" ht="36" x14ac:dyDescent="0.3">
      <c r="A3" s="1" t="s">
        <v>7</v>
      </c>
      <c r="B3" s="12" t="s">
        <v>8</v>
      </c>
      <c r="C3" s="1" t="s">
        <v>9</v>
      </c>
      <c r="D3" s="1" t="s">
        <v>10</v>
      </c>
      <c r="E3" s="1" t="s">
        <v>11</v>
      </c>
      <c r="F3" s="12" t="s">
        <v>12</v>
      </c>
      <c r="G3" s="12" t="s">
        <v>13</v>
      </c>
      <c r="H3" s="12" t="s">
        <v>14</v>
      </c>
      <c r="I3" s="1" t="s">
        <v>15</v>
      </c>
      <c r="J3" s="1" t="s">
        <v>16</v>
      </c>
      <c r="K3" s="1" t="s">
        <v>17</v>
      </c>
      <c r="L3" s="12" t="s">
        <v>18</v>
      </c>
      <c r="M3" s="1" t="s">
        <v>19</v>
      </c>
      <c r="N3" s="1" t="s">
        <v>20</v>
      </c>
      <c r="O3" s="12" t="s">
        <v>958</v>
      </c>
      <c r="P3" s="12" t="s">
        <v>955</v>
      </c>
      <c r="Q3" s="87" t="s">
        <v>954</v>
      </c>
      <c r="R3" s="87" t="s">
        <v>778</v>
      </c>
      <c r="S3" s="87" t="s">
        <v>718</v>
      </c>
      <c r="T3" s="87" t="s">
        <v>717</v>
      </c>
      <c r="U3" s="1" t="s">
        <v>22</v>
      </c>
      <c r="V3" s="1" t="s">
        <v>23</v>
      </c>
      <c r="W3" s="1" t="s">
        <v>24</v>
      </c>
      <c r="X3" s="1" t="s">
        <v>990</v>
      </c>
      <c r="Y3" s="1" t="s">
        <v>991</v>
      </c>
      <c r="Z3" s="1" t="s">
        <v>1065</v>
      </c>
      <c r="AA3" s="1" t="s">
        <v>25</v>
      </c>
      <c r="AB3" s="1" t="s">
        <v>1066</v>
      </c>
    </row>
    <row r="4" spans="1:28" ht="50.25" customHeight="1" x14ac:dyDescent="0.3">
      <c r="A4" s="40" t="s">
        <v>26</v>
      </c>
      <c r="B4" s="41">
        <v>43831</v>
      </c>
      <c r="C4" s="42" t="s">
        <v>55</v>
      </c>
      <c r="D4" s="81">
        <v>2019</v>
      </c>
      <c r="E4" s="81">
        <v>220</v>
      </c>
      <c r="F4" s="38"/>
      <c r="G4" s="39"/>
      <c r="H4" s="43" t="s">
        <v>303</v>
      </c>
      <c r="I4" s="40" t="s">
        <v>28</v>
      </c>
      <c r="J4" s="44">
        <v>43627</v>
      </c>
      <c r="K4" s="69" t="s">
        <v>304</v>
      </c>
      <c r="L4" s="40" t="s">
        <v>1</v>
      </c>
      <c r="M4" s="40" t="s">
        <v>205</v>
      </c>
      <c r="N4" s="40" t="s">
        <v>305</v>
      </c>
      <c r="O4" s="40" t="s">
        <v>823</v>
      </c>
      <c r="P4" s="40" t="s">
        <v>987</v>
      </c>
      <c r="Q4" s="40" t="s">
        <v>823</v>
      </c>
      <c r="R4" s="40" t="s">
        <v>658</v>
      </c>
      <c r="S4" s="40" t="s">
        <v>658</v>
      </c>
      <c r="T4" s="40" t="s">
        <v>689</v>
      </c>
      <c r="U4" s="13" t="s">
        <v>39</v>
      </c>
      <c r="V4" s="14">
        <v>0.28999999999999998</v>
      </c>
      <c r="W4" s="14">
        <v>0.03</v>
      </c>
      <c r="X4" s="2" t="s">
        <v>4</v>
      </c>
      <c r="Y4" s="90" t="s">
        <v>993</v>
      </c>
      <c r="Z4" s="90"/>
      <c r="AA4" s="84" t="s">
        <v>255</v>
      </c>
      <c r="AB4" s="92" t="s">
        <v>1064</v>
      </c>
    </row>
    <row r="5" spans="1:28" ht="48" hidden="1" customHeight="1" x14ac:dyDescent="0.3">
      <c r="A5" s="2" t="s">
        <v>34</v>
      </c>
      <c r="B5" s="37">
        <v>43891</v>
      </c>
      <c r="C5" s="4" t="s">
        <v>55</v>
      </c>
      <c r="D5" s="11">
        <v>2020</v>
      </c>
      <c r="E5" s="11">
        <v>235</v>
      </c>
      <c r="F5" s="20" t="s">
        <v>56</v>
      </c>
      <c r="G5" s="11" t="s">
        <v>57</v>
      </c>
      <c r="H5" s="21" t="s">
        <v>186</v>
      </c>
      <c r="I5" s="2" t="s">
        <v>28</v>
      </c>
      <c r="J5" s="13">
        <v>44173</v>
      </c>
      <c r="K5" s="3" t="s">
        <v>893</v>
      </c>
      <c r="L5" s="2" t="s">
        <v>855</v>
      </c>
      <c r="M5" s="2" t="s">
        <v>942</v>
      </c>
      <c r="N5" s="2" t="s">
        <v>189</v>
      </c>
      <c r="O5" s="2" t="s">
        <v>670</v>
      </c>
      <c r="P5" s="2"/>
      <c r="Q5" s="2" t="s">
        <v>32</v>
      </c>
      <c r="R5" s="2" t="s">
        <v>669</v>
      </c>
      <c r="S5" s="2" t="s">
        <v>669</v>
      </c>
      <c r="T5" s="2" t="s">
        <v>190</v>
      </c>
      <c r="U5" s="13" t="s">
        <v>54</v>
      </c>
      <c r="V5" s="14">
        <v>0.53</v>
      </c>
      <c r="W5" s="14">
        <v>0.24</v>
      </c>
      <c r="X5" s="2" t="s">
        <v>4</v>
      </c>
      <c r="Y5" s="2"/>
      <c r="Z5" s="2"/>
      <c r="AA5" s="28" t="s">
        <v>183</v>
      </c>
      <c r="AB5" s="93"/>
    </row>
    <row r="6" spans="1:28" ht="39.9" hidden="1" customHeight="1" x14ac:dyDescent="0.3">
      <c r="A6" s="2" t="s">
        <v>40</v>
      </c>
      <c r="B6" s="37">
        <v>43891</v>
      </c>
      <c r="C6" s="4" t="s">
        <v>55</v>
      </c>
      <c r="D6" s="11">
        <v>2020</v>
      </c>
      <c r="E6" s="11">
        <v>235</v>
      </c>
      <c r="F6" s="20"/>
      <c r="G6" s="11"/>
      <c r="H6" s="21" t="s">
        <v>830</v>
      </c>
      <c r="I6" s="2" t="s">
        <v>28</v>
      </c>
      <c r="J6" s="13">
        <v>44173</v>
      </c>
      <c r="K6" s="3" t="s">
        <v>887</v>
      </c>
      <c r="L6" s="2" t="s">
        <v>855</v>
      </c>
      <c r="M6" s="2" t="s">
        <v>948</v>
      </c>
      <c r="N6" s="2" t="s">
        <v>948</v>
      </c>
      <c r="O6" s="2" t="s">
        <v>670</v>
      </c>
      <c r="P6" s="2"/>
      <c r="Q6" s="2" t="s">
        <v>32</v>
      </c>
      <c r="R6" s="2" t="s">
        <v>669</v>
      </c>
      <c r="S6" s="2"/>
      <c r="T6" s="2"/>
      <c r="U6" s="2" t="s">
        <v>948</v>
      </c>
      <c r="V6" s="2" t="s">
        <v>948</v>
      </c>
      <c r="W6" s="14"/>
      <c r="X6" s="2" t="s">
        <v>4</v>
      </c>
      <c r="Y6" s="2"/>
      <c r="Z6" s="2"/>
      <c r="AA6" s="2" t="s">
        <v>948</v>
      </c>
      <c r="AB6" s="93"/>
    </row>
    <row r="7" spans="1:28" ht="50.25" hidden="1" customHeight="1" x14ac:dyDescent="0.3">
      <c r="A7" s="2" t="s">
        <v>26</v>
      </c>
      <c r="B7" s="37">
        <v>43952</v>
      </c>
      <c r="C7" s="4" t="s">
        <v>55</v>
      </c>
      <c r="D7" s="11">
        <v>2020</v>
      </c>
      <c r="E7" s="11">
        <v>235</v>
      </c>
      <c r="F7" s="20"/>
      <c r="G7" s="11"/>
      <c r="H7" s="21" t="s">
        <v>831</v>
      </c>
      <c r="I7" s="2" t="s">
        <v>28</v>
      </c>
      <c r="J7" s="13">
        <v>44173</v>
      </c>
      <c r="K7" s="3" t="s">
        <v>888</v>
      </c>
      <c r="L7" s="2" t="s">
        <v>855</v>
      </c>
      <c r="M7" s="2" t="s">
        <v>948</v>
      </c>
      <c r="N7" s="2" t="s">
        <v>948</v>
      </c>
      <c r="O7" s="2" t="s">
        <v>670</v>
      </c>
      <c r="P7" s="2"/>
      <c r="Q7" s="2" t="s">
        <v>32</v>
      </c>
      <c r="R7" s="2" t="s">
        <v>669</v>
      </c>
      <c r="S7" s="2"/>
      <c r="T7" s="2"/>
      <c r="U7" s="2" t="s">
        <v>948</v>
      </c>
      <c r="V7" s="2" t="s">
        <v>948</v>
      </c>
      <c r="W7" s="14"/>
      <c r="X7" s="2" t="s">
        <v>4</v>
      </c>
      <c r="Y7" s="2"/>
      <c r="Z7" s="2"/>
      <c r="AA7" s="2" t="s">
        <v>948</v>
      </c>
      <c r="AB7" s="93"/>
    </row>
    <row r="8" spans="1:28" ht="39.9" hidden="1" customHeight="1" x14ac:dyDescent="0.3">
      <c r="A8" s="2" t="s">
        <v>34</v>
      </c>
      <c r="B8" s="37">
        <v>43952</v>
      </c>
      <c r="C8" s="4" t="s">
        <v>55</v>
      </c>
      <c r="D8" s="11">
        <v>2020</v>
      </c>
      <c r="E8" s="11">
        <v>235</v>
      </c>
      <c r="F8" s="20"/>
      <c r="G8" s="11"/>
      <c r="H8" s="21" t="s">
        <v>832</v>
      </c>
      <c r="I8" s="2" t="s">
        <v>28</v>
      </c>
      <c r="J8" s="13">
        <v>44173</v>
      </c>
      <c r="K8" s="3" t="s">
        <v>889</v>
      </c>
      <c r="L8" s="2" t="s">
        <v>855</v>
      </c>
      <c r="M8" s="2" t="s">
        <v>948</v>
      </c>
      <c r="N8" s="2" t="s">
        <v>948</v>
      </c>
      <c r="O8" s="2" t="s">
        <v>670</v>
      </c>
      <c r="P8" s="2"/>
      <c r="Q8" s="2" t="s">
        <v>32</v>
      </c>
      <c r="R8" s="2" t="s">
        <v>669</v>
      </c>
      <c r="S8" s="2"/>
      <c r="T8" s="2"/>
      <c r="U8" s="2" t="s">
        <v>948</v>
      </c>
      <c r="V8" s="2" t="s">
        <v>948</v>
      </c>
      <c r="W8" s="14"/>
      <c r="X8" s="2" t="s">
        <v>4</v>
      </c>
      <c r="Y8" s="2"/>
      <c r="Z8" s="2"/>
      <c r="AA8" s="2" t="s">
        <v>948</v>
      </c>
      <c r="AB8" s="93"/>
    </row>
    <row r="9" spans="1:28" ht="39.9" hidden="1" customHeight="1" x14ac:dyDescent="0.3">
      <c r="A9" s="2" t="s">
        <v>40</v>
      </c>
      <c r="B9" s="37">
        <v>44013</v>
      </c>
      <c r="C9" s="4" t="s">
        <v>55</v>
      </c>
      <c r="D9" s="11">
        <v>2020</v>
      </c>
      <c r="E9" s="11">
        <v>235</v>
      </c>
      <c r="F9" s="20"/>
      <c r="G9" s="11"/>
      <c r="H9" s="21" t="s">
        <v>833</v>
      </c>
      <c r="I9" s="2" t="s">
        <v>28</v>
      </c>
      <c r="J9" s="13">
        <v>44173</v>
      </c>
      <c r="K9" s="3" t="s">
        <v>890</v>
      </c>
      <c r="L9" s="2" t="s">
        <v>855</v>
      </c>
      <c r="M9" s="2" t="s">
        <v>948</v>
      </c>
      <c r="N9" s="2" t="s">
        <v>948</v>
      </c>
      <c r="O9" s="2" t="s">
        <v>670</v>
      </c>
      <c r="P9" s="2"/>
      <c r="Q9" s="2" t="s">
        <v>32</v>
      </c>
      <c r="R9" s="2" t="s">
        <v>669</v>
      </c>
      <c r="S9" s="2"/>
      <c r="T9" s="2"/>
      <c r="U9" s="2" t="s">
        <v>948</v>
      </c>
      <c r="V9" s="2" t="s">
        <v>948</v>
      </c>
      <c r="W9" s="14"/>
      <c r="X9" s="2" t="s">
        <v>4</v>
      </c>
      <c r="Y9" s="2"/>
      <c r="Z9" s="2"/>
      <c r="AA9" s="2" t="s">
        <v>948</v>
      </c>
      <c r="AB9" s="93"/>
    </row>
    <row r="10" spans="1:28" ht="39.9" hidden="1" customHeight="1" x14ac:dyDescent="0.3">
      <c r="A10" s="2" t="s">
        <v>40</v>
      </c>
      <c r="B10" s="37">
        <v>44013</v>
      </c>
      <c r="C10" s="4" t="s">
        <v>55</v>
      </c>
      <c r="D10" s="11">
        <v>2020</v>
      </c>
      <c r="E10" s="11">
        <v>235</v>
      </c>
      <c r="F10" s="20"/>
      <c r="G10" s="11"/>
      <c r="H10" s="21" t="s">
        <v>834</v>
      </c>
      <c r="I10" s="2" t="s">
        <v>28</v>
      </c>
      <c r="J10" s="13">
        <v>44173</v>
      </c>
      <c r="K10" s="3" t="s">
        <v>891</v>
      </c>
      <c r="L10" s="2" t="s">
        <v>855</v>
      </c>
      <c r="M10" s="2" t="s">
        <v>948</v>
      </c>
      <c r="N10" s="2" t="s">
        <v>948</v>
      </c>
      <c r="O10" s="2" t="s">
        <v>670</v>
      </c>
      <c r="P10" s="2"/>
      <c r="Q10" s="2" t="s">
        <v>32</v>
      </c>
      <c r="R10" s="2" t="s">
        <v>669</v>
      </c>
      <c r="S10" s="2"/>
      <c r="T10" s="2"/>
      <c r="U10" s="2" t="s">
        <v>948</v>
      </c>
      <c r="V10" s="2" t="s">
        <v>948</v>
      </c>
      <c r="W10" s="14"/>
      <c r="X10" s="2" t="s">
        <v>4</v>
      </c>
      <c r="Y10" s="2"/>
      <c r="Z10" s="2"/>
      <c r="AA10" s="2" t="s">
        <v>948</v>
      </c>
      <c r="AB10" s="93"/>
    </row>
    <row r="11" spans="1:28" ht="39.9" hidden="1" customHeight="1" x14ac:dyDescent="0.3">
      <c r="A11" s="2" t="s">
        <v>26</v>
      </c>
      <c r="B11" s="37">
        <v>44013</v>
      </c>
      <c r="C11" s="4" t="s">
        <v>55</v>
      </c>
      <c r="D11" s="11">
        <v>2020</v>
      </c>
      <c r="E11" s="11">
        <v>235</v>
      </c>
      <c r="F11" s="20"/>
      <c r="G11" s="11"/>
      <c r="H11" s="21" t="s">
        <v>835</v>
      </c>
      <c r="I11" s="2" t="s">
        <v>28</v>
      </c>
      <c r="J11" s="13">
        <v>44173</v>
      </c>
      <c r="K11" s="3" t="s">
        <v>892</v>
      </c>
      <c r="L11" s="2" t="s">
        <v>855</v>
      </c>
      <c r="M11" s="2" t="s">
        <v>948</v>
      </c>
      <c r="N11" s="2" t="s">
        <v>948</v>
      </c>
      <c r="O11" s="2" t="s">
        <v>670</v>
      </c>
      <c r="P11" s="2"/>
      <c r="Q11" s="2" t="s">
        <v>32</v>
      </c>
      <c r="R11" s="2" t="s">
        <v>669</v>
      </c>
      <c r="S11" s="2"/>
      <c r="T11" s="2"/>
      <c r="U11" s="2" t="s">
        <v>948</v>
      </c>
      <c r="V11" s="2" t="s">
        <v>948</v>
      </c>
      <c r="W11" s="14"/>
      <c r="X11" s="2" t="s">
        <v>4</v>
      </c>
      <c r="Y11" s="2"/>
      <c r="Z11" s="2"/>
      <c r="AA11" s="2" t="s">
        <v>948</v>
      </c>
      <c r="AB11" s="93"/>
    </row>
    <row r="12" spans="1:28" ht="39.9" hidden="1" customHeight="1" x14ac:dyDescent="0.3">
      <c r="A12" s="2" t="s">
        <v>26</v>
      </c>
      <c r="B12" s="37">
        <v>44136</v>
      </c>
      <c r="C12" s="4" t="s">
        <v>55</v>
      </c>
      <c r="D12" s="11">
        <v>2020</v>
      </c>
      <c r="E12" s="11">
        <v>240</v>
      </c>
      <c r="F12" s="20" t="s">
        <v>56</v>
      </c>
      <c r="G12" s="11" t="s">
        <v>57</v>
      </c>
      <c r="H12" s="21" t="s">
        <v>58</v>
      </c>
      <c r="I12" s="2" t="s">
        <v>28</v>
      </c>
      <c r="J12" s="13">
        <v>43872</v>
      </c>
      <c r="K12" s="5" t="s">
        <v>59</v>
      </c>
      <c r="L12" s="2" t="s">
        <v>0</v>
      </c>
      <c r="M12" s="2" t="s">
        <v>224</v>
      </c>
      <c r="N12" s="2" t="s">
        <v>60</v>
      </c>
      <c r="O12" s="2" t="s">
        <v>670</v>
      </c>
      <c r="P12" s="2"/>
      <c r="Q12" s="2" t="s">
        <v>32</v>
      </c>
      <c r="R12" s="2" t="s">
        <v>670</v>
      </c>
      <c r="S12" s="2" t="s">
        <v>670</v>
      </c>
      <c r="T12" s="2" t="s">
        <v>0</v>
      </c>
      <c r="U12" s="13" t="s">
        <v>45</v>
      </c>
      <c r="V12" s="14">
        <v>0.53</v>
      </c>
      <c r="W12" s="14">
        <v>0</v>
      </c>
      <c r="X12" s="2" t="s">
        <v>4</v>
      </c>
      <c r="Y12" s="2"/>
      <c r="Z12" s="2"/>
      <c r="AA12" s="28" t="s">
        <v>680</v>
      </c>
      <c r="AB12" s="93"/>
    </row>
    <row r="13" spans="1:28" ht="39.9" hidden="1" customHeight="1" x14ac:dyDescent="0.3">
      <c r="A13" s="2" t="s">
        <v>26</v>
      </c>
      <c r="B13" s="37">
        <v>44166</v>
      </c>
      <c r="C13" s="4" t="s">
        <v>55</v>
      </c>
      <c r="D13" s="11">
        <v>2020</v>
      </c>
      <c r="E13" s="11">
        <v>250</v>
      </c>
      <c r="F13" s="20" t="s">
        <v>56</v>
      </c>
      <c r="G13" s="11" t="s">
        <v>57</v>
      </c>
      <c r="H13" s="21" t="s">
        <v>61</v>
      </c>
      <c r="I13" s="2" t="s">
        <v>28</v>
      </c>
      <c r="J13" s="13">
        <v>43872</v>
      </c>
      <c r="K13" s="5" t="s">
        <v>62</v>
      </c>
      <c r="L13" s="2" t="s">
        <v>0</v>
      </c>
      <c r="M13" s="2" t="s">
        <v>224</v>
      </c>
      <c r="N13" s="2" t="s">
        <v>38</v>
      </c>
      <c r="O13" s="2" t="s">
        <v>670</v>
      </c>
      <c r="P13" s="2"/>
      <c r="Q13" s="2" t="s">
        <v>32</v>
      </c>
      <c r="R13" s="2" t="s">
        <v>670</v>
      </c>
      <c r="S13" s="2" t="s">
        <v>670</v>
      </c>
      <c r="T13" s="2" t="s">
        <v>0</v>
      </c>
      <c r="U13" s="13" t="s">
        <v>45</v>
      </c>
      <c r="V13" s="14">
        <v>1</v>
      </c>
      <c r="W13" s="14">
        <v>0</v>
      </c>
      <c r="X13" s="2" t="s">
        <v>4</v>
      </c>
      <c r="Y13" s="2"/>
      <c r="Z13" s="2"/>
      <c r="AA13" s="28" t="s">
        <v>310</v>
      </c>
      <c r="AB13" s="93"/>
    </row>
    <row r="14" spans="1:28" ht="34.200000000000003" hidden="1" x14ac:dyDescent="0.3">
      <c r="A14" s="2" t="s">
        <v>26</v>
      </c>
      <c r="B14" s="37">
        <v>44166</v>
      </c>
      <c r="C14" s="4" t="s">
        <v>55</v>
      </c>
      <c r="D14" s="11">
        <v>2020</v>
      </c>
      <c r="E14" s="11">
        <v>300</v>
      </c>
      <c r="F14" s="20" t="s">
        <v>56</v>
      </c>
      <c r="G14" s="11" t="s">
        <v>57</v>
      </c>
      <c r="H14" s="21" t="s">
        <v>71</v>
      </c>
      <c r="I14" s="2" t="s">
        <v>28</v>
      </c>
      <c r="J14" s="13">
        <v>44054</v>
      </c>
      <c r="K14" s="3" t="s">
        <v>72</v>
      </c>
      <c r="L14" s="2" t="s">
        <v>0</v>
      </c>
      <c r="M14" s="2" t="s">
        <v>423</v>
      </c>
      <c r="N14" s="2" t="s">
        <v>74</v>
      </c>
      <c r="O14" s="2" t="s">
        <v>670</v>
      </c>
      <c r="P14" s="2"/>
      <c r="Q14" s="2" t="s">
        <v>32</v>
      </c>
      <c r="R14" s="2" t="s">
        <v>670</v>
      </c>
      <c r="S14" s="2" t="s">
        <v>670</v>
      </c>
      <c r="T14" s="2" t="s">
        <v>0</v>
      </c>
      <c r="U14" s="13" t="s">
        <v>75</v>
      </c>
      <c r="V14" s="14">
        <v>0.67</v>
      </c>
      <c r="W14" s="14">
        <v>0</v>
      </c>
      <c r="X14" s="2" t="s">
        <v>4</v>
      </c>
      <c r="Y14" s="2"/>
      <c r="Z14" s="2"/>
      <c r="AA14" s="28" t="s">
        <v>348</v>
      </c>
      <c r="AB14" s="93"/>
    </row>
    <row r="15" spans="1:28" ht="45.6" hidden="1" x14ac:dyDescent="0.3">
      <c r="A15" s="2" t="s">
        <v>26</v>
      </c>
      <c r="B15" s="37">
        <v>44209</v>
      </c>
      <c r="C15" s="4" t="s">
        <v>55</v>
      </c>
      <c r="D15" s="11">
        <v>2022</v>
      </c>
      <c r="E15" s="11">
        <v>310</v>
      </c>
      <c r="F15" s="20" t="s">
        <v>56</v>
      </c>
      <c r="G15" s="11" t="s">
        <v>57</v>
      </c>
      <c r="H15" s="21" t="s">
        <v>295</v>
      </c>
      <c r="I15" s="2" t="s">
        <v>28</v>
      </c>
      <c r="J15" s="13">
        <v>44651</v>
      </c>
      <c r="K15" s="5" t="s">
        <v>296</v>
      </c>
      <c r="L15" s="2" t="s">
        <v>0</v>
      </c>
      <c r="M15" s="2" t="s">
        <v>216</v>
      </c>
      <c r="N15" s="2" t="s">
        <v>53</v>
      </c>
      <c r="O15" s="2" t="s">
        <v>670</v>
      </c>
      <c r="P15" s="2"/>
      <c r="Q15" s="2" t="s">
        <v>32</v>
      </c>
      <c r="R15" s="2" t="s">
        <v>670</v>
      </c>
      <c r="S15" s="2" t="s">
        <v>670</v>
      </c>
      <c r="T15" s="2" t="s">
        <v>156</v>
      </c>
      <c r="U15" s="13" t="s">
        <v>212</v>
      </c>
      <c r="V15" s="14">
        <v>1</v>
      </c>
      <c r="W15" s="14">
        <v>0</v>
      </c>
      <c r="X15" s="2" t="s">
        <v>4</v>
      </c>
      <c r="Y15" s="2"/>
      <c r="Z15" s="2"/>
      <c r="AA15" s="28" t="s">
        <v>290</v>
      </c>
      <c r="AB15" s="93"/>
    </row>
    <row r="16" spans="1:28" ht="26.4" hidden="1" x14ac:dyDescent="0.3">
      <c r="A16" s="2" t="s">
        <v>34</v>
      </c>
      <c r="B16" s="37">
        <v>44299</v>
      </c>
      <c r="C16" s="4" t="s">
        <v>55</v>
      </c>
      <c r="D16" s="11">
        <v>2022</v>
      </c>
      <c r="E16" s="11">
        <v>320</v>
      </c>
      <c r="F16" s="20" t="s">
        <v>56</v>
      </c>
      <c r="G16" s="11" t="s">
        <v>57</v>
      </c>
      <c r="H16" s="21" t="s">
        <v>120</v>
      </c>
      <c r="I16" s="2" t="s">
        <v>28</v>
      </c>
      <c r="J16" s="13">
        <v>44679</v>
      </c>
      <c r="K16" s="5" t="s">
        <v>121</v>
      </c>
      <c r="L16" s="2" t="s">
        <v>0</v>
      </c>
      <c r="M16" s="2" t="s">
        <v>935</v>
      </c>
      <c r="N16" s="2" t="s">
        <v>123</v>
      </c>
      <c r="O16" s="2" t="s">
        <v>670</v>
      </c>
      <c r="P16" s="2"/>
      <c r="Q16" s="2" t="s">
        <v>32</v>
      </c>
      <c r="R16" s="2" t="s">
        <v>670</v>
      </c>
      <c r="S16" s="2" t="s">
        <v>670</v>
      </c>
      <c r="T16" s="2" t="s">
        <v>0</v>
      </c>
      <c r="U16" s="13" t="s">
        <v>124</v>
      </c>
      <c r="V16" s="14">
        <v>0.57999999999999996</v>
      </c>
      <c r="W16" s="14">
        <v>0.27</v>
      </c>
      <c r="X16" s="2" t="s">
        <v>4</v>
      </c>
      <c r="Y16" s="2"/>
      <c r="Z16" s="2"/>
      <c r="AA16" s="28" t="s">
        <v>375</v>
      </c>
      <c r="AB16" s="93"/>
    </row>
    <row r="17" spans="1:28" hidden="1" x14ac:dyDescent="0.3">
      <c r="A17" s="2" t="s">
        <v>34</v>
      </c>
      <c r="B17" s="37">
        <v>44403</v>
      </c>
      <c r="C17" s="4" t="s">
        <v>55</v>
      </c>
      <c r="D17" s="11">
        <v>2022</v>
      </c>
      <c r="E17" s="11">
        <v>325</v>
      </c>
      <c r="F17" s="20" t="s">
        <v>56</v>
      </c>
      <c r="G17" s="11" t="s">
        <v>57</v>
      </c>
      <c r="H17" s="21" t="s">
        <v>138</v>
      </c>
      <c r="I17" s="2" t="s">
        <v>28</v>
      </c>
      <c r="J17" s="13">
        <v>44651</v>
      </c>
      <c r="K17" s="5" t="s">
        <v>139</v>
      </c>
      <c r="L17" s="2" t="s">
        <v>0</v>
      </c>
      <c r="M17" s="2" t="s">
        <v>113</v>
      </c>
      <c r="N17" s="2" t="s">
        <v>91</v>
      </c>
      <c r="O17" s="2" t="s">
        <v>670</v>
      </c>
      <c r="P17" s="2"/>
      <c r="Q17" s="2" t="s">
        <v>32</v>
      </c>
      <c r="R17" s="2" t="s">
        <v>670</v>
      </c>
      <c r="S17" s="2" t="s">
        <v>670</v>
      </c>
      <c r="T17" s="2" t="s">
        <v>0</v>
      </c>
      <c r="U17" s="13" t="s">
        <v>45</v>
      </c>
      <c r="V17" s="14">
        <v>0.9</v>
      </c>
      <c r="W17" s="14">
        <v>0</v>
      </c>
      <c r="X17" s="2" t="s">
        <v>4</v>
      </c>
      <c r="Y17" s="2"/>
      <c r="Z17" s="2"/>
      <c r="AA17" s="28" t="s">
        <v>522</v>
      </c>
      <c r="AB17" s="93"/>
    </row>
    <row r="18" spans="1:28" hidden="1" x14ac:dyDescent="0.3">
      <c r="A18" s="2" t="s">
        <v>98</v>
      </c>
      <c r="B18" s="37">
        <v>44440</v>
      </c>
      <c r="C18" s="4" t="s">
        <v>55</v>
      </c>
      <c r="D18" s="11">
        <v>2022</v>
      </c>
      <c r="E18" s="11">
        <v>330</v>
      </c>
      <c r="F18" s="20" t="s">
        <v>56</v>
      </c>
      <c r="G18" s="11" t="s">
        <v>57</v>
      </c>
      <c r="H18" s="21" t="s">
        <v>129</v>
      </c>
      <c r="I18" s="2" t="s">
        <v>28</v>
      </c>
      <c r="J18" s="13">
        <v>44651</v>
      </c>
      <c r="K18" s="5" t="s">
        <v>130</v>
      </c>
      <c r="L18" s="2" t="s">
        <v>0</v>
      </c>
      <c r="M18" s="2" t="s">
        <v>932</v>
      </c>
      <c r="N18" s="2" t="s">
        <v>81</v>
      </c>
      <c r="O18" s="2" t="s">
        <v>670</v>
      </c>
      <c r="P18" s="2"/>
      <c r="Q18" s="2" t="s">
        <v>32</v>
      </c>
      <c r="R18" s="2" t="s">
        <v>670</v>
      </c>
      <c r="S18" s="2" t="s">
        <v>670</v>
      </c>
      <c r="T18" s="2" t="s">
        <v>0</v>
      </c>
      <c r="U18" s="13" t="s">
        <v>39</v>
      </c>
      <c r="V18" s="14">
        <v>0.7</v>
      </c>
      <c r="W18" s="14">
        <v>0</v>
      </c>
      <c r="X18" s="2" t="s">
        <v>4</v>
      </c>
      <c r="Y18" s="2"/>
      <c r="Z18" s="2"/>
      <c r="AA18" s="28" t="s">
        <v>335</v>
      </c>
      <c r="AB18" s="93"/>
    </row>
    <row r="19" spans="1:28" ht="26.4" hidden="1" x14ac:dyDescent="0.3">
      <c r="A19" s="2" t="s">
        <v>26</v>
      </c>
      <c r="B19" s="37">
        <v>44470</v>
      </c>
      <c r="C19" s="4" t="s">
        <v>55</v>
      </c>
      <c r="D19" s="11">
        <v>2023</v>
      </c>
      <c r="E19" s="11">
        <v>340</v>
      </c>
      <c r="F19" s="20" t="s">
        <v>56</v>
      </c>
      <c r="G19" s="11" t="s">
        <v>57</v>
      </c>
      <c r="H19" s="21" t="s">
        <v>222</v>
      </c>
      <c r="I19" s="2" t="s">
        <v>28</v>
      </c>
      <c r="J19" s="13">
        <v>44952</v>
      </c>
      <c r="K19" s="5" t="s">
        <v>223</v>
      </c>
      <c r="L19" s="2" t="s">
        <v>0</v>
      </c>
      <c r="M19" s="2" t="s">
        <v>224</v>
      </c>
      <c r="N19" s="2" t="s">
        <v>38</v>
      </c>
      <c r="O19" s="2" t="s">
        <v>670</v>
      </c>
      <c r="P19" s="2"/>
      <c r="Q19" s="2" t="s">
        <v>32</v>
      </c>
      <c r="R19" s="2" t="s">
        <v>670</v>
      </c>
      <c r="S19" s="2" t="s">
        <v>670</v>
      </c>
      <c r="T19" s="2" t="s">
        <v>0</v>
      </c>
      <c r="U19" s="13" t="s">
        <v>212</v>
      </c>
      <c r="V19" s="14">
        <v>0.49</v>
      </c>
      <c r="W19" s="14">
        <v>0</v>
      </c>
      <c r="X19" s="2" t="s">
        <v>4</v>
      </c>
      <c r="Y19" s="2"/>
      <c r="Z19" s="2"/>
      <c r="AA19" s="28" t="s">
        <v>92</v>
      </c>
      <c r="AB19" s="93"/>
    </row>
    <row r="20" spans="1:28" ht="68.400000000000006" x14ac:dyDescent="0.3">
      <c r="A20" s="2" t="s">
        <v>26</v>
      </c>
      <c r="B20" s="37">
        <v>44470</v>
      </c>
      <c r="C20" s="4" t="s">
        <v>55</v>
      </c>
      <c r="D20" s="11">
        <v>2024</v>
      </c>
      <c r="E20" s="11">
        <v>380</v>
      </c>
      <c r="F20" s="9"/>
      <c r="G20" s="11"/>
      <c r="H20" s="21" t="s">
        <v>468</v>
      </c>
      <c r="I20" s="2" t="s">
        <v>28</v>
      </c>
      <c r="J20" s="13">
        <v>45561</v>
      </c>
      <c r="K20" s="5" t="s">
        <v>469</v>
      </c>
      <c r="L20" s="2" t="s">
        <v>2</v>
      </c>
      <c r="M20" s="2" t="s">
        <v>470</v>
      </c>
      <c r="N20" s="2" t="s">
        <v>166</v>
      </c>
      <c r="O20" s="2" t="s">
        <v>1063</v>
      </c>
      <c r="P20" s="65" t="s">
        <v>1059</v>
      </c>
      <c r="Q20" s="2" t="s">
        <v>801</v>
      </c>
      <c r="R20" s="2" t="s">
        <v>658</v>
      </c>
      <c r="S20" s="2" t="s">
        <v>658</v>
      </c>
      <c r="T20" s="2" t="s">
        <v>471</v>
      </c>
      <c r="U20" s="13" t="s">
        <v>39</v>
      </c>
      <c r="V20" s="14">
        <v>0.39</v>
      </c>
      <c r="W20" s="14">
        <v>0</v>
      </c>
      <c r="X20" s="2" t="s">
        <v>4</v>
      </c>
      <c r="Y20" s="90" t="s">
        <v>994</v>
      </c>
      <c r="Z20" s="90"/>
      <c r="AA20" s="28" t="s">
        <v>695</v>
      </c>
      <c r="AB20" s="93"/>
    </row>
    <row r="21" spans="1:28" ht="26.4" hidden="1" x14ac:dyDescent="0.3">
      <c r="A21" s="2" t="s">
        <v>34</v>
      </c>
      <c r="B21" s="37">
        <v>44470</v>
      </c>
      <c r="C21" s="4" t="s">
        <v>55</v>
      </c>
      <c r="D21" s="11">
        <v>2026</v>
      </c>
      <c r="E21" s="11">
        <v>390</v>
      </c>
      <c r="F21" s="35"/>
      <c r="G21" s="36"/>
      <c r="H21" s="21" t="s">
        <v>734</v>
      </c>
      <c r="I21" s="2" t="s">
        <v>28</v>
      </c>
      <c r="J21" s="13">
        <v>45617</v>
      </c>
      <c r="K21" s="5" t="s">
        <v>738</v>
      </c>
      <c r="L21" s="2" t="s">
        <v>154</v>
      </c>
      <c r="M21" s="2" t="s">
        <v>756</v>
      </c>
      <c r="N21" s="2" t="s">
        <v>162</v>
      </c>
      <c r="O21" s="2" t="s">
        <v>669</v>
      </c>
      <c r="P21" s="2"/>
      <c r="Q21" s="2" t="s">
        <v>800</v>
      </c>
      <c r="R21" s="2" t="s">
        <v>763</v>
      </c>
      <c r="S21" s="63"/>
      <c r="T21" s="63"/>
      <c r="U21" s="13" t="s">
        <v>54</v>
      </c>
      <c r="V21" s="14">
        <v>0.63</v>
      </c>
      <c r="W21" s="14">
        <v>0.43</v>
      </c>
      <c r="X21" s="2" t="s">
        <v>4</v>
      </c>
      <c r="Y21" s="2"/>
      <c r="Z21" s="2"/>
      <c r="AA21" s="28"/>
      <c r="AB21" s="93"/>
    </row>
    <row r="22" spans="1:28" ht="26.4" hidden="1" x14ac:dyDescent="0.3">
      <c r="A22" s="2" t="s">
        <v>26</v>
      </c>
      <c r="B22" s="37">
        <v>44502</v>
      </c>
      <c r="C22" s="4" t="s">
        <v>55</v>
      </c>
      <c r="D22" s="11">
        <v>2026</v>
      </c>
      <c r="E22" s="11">
        <v>400</v>
      </c>
      <c r="F22" s="35"/>
      <c r="G22" s="36"/>
      <c r="H22" s="21" t="s">
        <v>848</v>
      </c>
      <c r="I22" s="2" t="s">
        <v>28</v>
      </c>
      <c r="J22" s="13">
        <v>45967</v>
      </c>
      <c r="K22" s="5" t="s">
        <v>851</v>
      </c>
      <c r="L22" s="2" t="s">
        <v>0</v>
      </c>
      <c r="M22" s="2" t="s">
        <v>852</v>
      </c>
      <c r="N22" s="2" t="s">
        <v>44</v>
      </c>
      <c r="O22" s="2" t="s">
        <v>670</v>
      </c>
      <c r="P22" s="2" t="s">
        <v>969</v>
      </c>
      <c r="Q22" s="63"/>
      <c r="R22" s="63"/>
      <c r="S22" s="63"/>
      <c r="T22" s="63"/>
      <c r="U22" s="13" t="s">
        <v>82</v>
      </c>
      <c r="V22" s="14">
        <v>0.61</v>
      </c>
      <c r="W22" s="14"/>
      <c r="X22" s="2" t="s">
        <v>4</v>
      </c>
      <c r="Y22" s="2"/>
      <c r="Z22" s="2"/>
      <c r="AA22" s="28"/>
      <c r="AB22" s="93"/>
    </row>
    <row r="23" spans="1:28" ht="68.400000000000006" x14ac:dyDescent="0.3">
      <c r="A23" s="2" t="s">
        <v>26</v>
      </c>
      <c r="B23" s="37">
        <v>44531</v>
      </c>
      <c r="C23" s="4" t="s">
        <v>55</v>
      </c>
      <c r="D23" s="11">
        <v>2026</v>
      </c>
      <c r="E23" s="11">
        <v>410</v>
      </c>
      <c r="F23" s="35"/>
      <c r="G23" s="36"/>
      <c r="H23" s="21" t="s">
        <v>850</v>
      </c>
      <c r="I23" s="2" t="s">
        <v>28</v>
      </c>
      <c r="J23" s="13">
        <v>45967</v>
      </c>
      <c r="K23" s="5" t="s">
        <v>854</v>
      </c>
      <c r="L23" s="2" t="s">
        <v>2</v>
      </c>
      <c r="M23" s="2" t="s">
        <v>221</v>
      </c>
      <c r="N23" s="2" t="s">
        <v>38</v>
      </c>
      <c r="O23" s="2" t="s">
        <v>1063</v>
      </c>
      <c r="P23" s="65" t="s">
        <v>1059</v>
      </c>
      <c r="Q23" s="63"/>
      <c r="R23" s="63"/>
      <c r="S23" s="63"/>
      <c r="T23" s="63"/>
      <c r="U23" s="13" t="s">
        <v>98</v>
      </c>
      <c r="V23" s="14">
        <v>1</v>
      </c>
      <c r="W23" s="14"/>
      <c r="X23" s="2" t="s">
        <v>4</v>
      </c>
      <c r="Y23" s="90" t="s">
        <v>995</v>
      </c>
      <c r="Z23" s="90"/>
      <c r="AA23" s="28" t="s">
        <v>98</v>
      </c>
      <c r="AB23" s="93"/>
    </row>
    <row r="24" spans="1:28" ht="26.4" x14ac:dyDescent="0.3">
      <c r="A24" s="2"/>
      <c r="B24" s="37"/>
      <c r="C24" s="4" t="s">
        <v>55</v>
      </c>
      <c r="D24" s="11">
        <v>2026</v>
      </c>
      <c r="E24" s="11">
        <v>440</v>
      </c>
      <c r="F24" s="35"/>
      <c r="G24" s="36"/>
      <c r="H24" s="21" t="s">
        <v>959</v>
      </c>
      <c r="I24" s="2" t="s">
        <v>28</v>
      </c>
      <c r="J24" s="13">
        <v>46212</v>
      </c>
      <c r="K24" s="5" t="s">
        <v>961</v>
      </c>
      <c r="L24" s="2" t="s">
        <v>2</v>
      </c>
      <c r="M24" s="80" t="s">
        <v>960</v>
      </c>
      <c r="N24" s="2" t="s">
        <v>456</v>
      </c>
      <c r="O24" s="2" t="s">
        <v>799</v>
      </c>
      <c r="P24" s="2" t="s">
        <v>1060</v>
      </c>
      <c r="Q24" s="63"/>
      <c r="R24" s="63"/>
      <c r="S24" s="63"/>
      <c r="T24" s="63"/>
      <c r="U24" s="13" t="s">
        <v>54</v>
      </c>
      <c r="V24" s="14">
        <v>0.54</v>
      </c>
      <c r="W24" s="14"/>
      <c r="X24" s="2" t="s">
        <v>4</v>
      </c>
      <c r="Y24" s="2" t="s">
        <v>1042</v>
      </c>
      <c r="Z24" s="2"/>
      <c r="AA24" s="28" t="s">
        <v>962</v>
      </c>
      <c r="AB24" s="93"/>
    </row>
    <row r="25" spans="1:28" ht="26.4" x14ac:dyDescent="0.3">
      <c r="A25" s="2"/>
      <c r="B25" s="37"/>
      <c r="C25" s="4" t="s">
        <v>55</v>
      </c>
      <c r="D25" s="11">
        <v>2027</v>
      </c>
      <c r="E25" s="11">
        <v>450</v>
      </c>
      <c r="F25" s="35"/>
      <c r="G25" s="36"/>
      <c r="H25" s="21" t="s">
        <v>869</v>
      </c>
      <c r="I25" s="2" t="s">
        <v>28</v>
      </c>
      <c r="J25" s="13">
        <v>46191</v>
      </c>
      <c r="K25" s="5" t="s">
        <v>870</v>
      </c>
      <c r="L25" s="2" t="s">
        <v>2</v>
      </c>
      <c r="M25" s="2" t="s">
        <v>937</v>
      </c>
      <c r="N25" s="2" t="s">
        <v>136</v>
      </c>
      <c r="O25" s="2" t="s">
        <v>799</v>
      </c>
      <c r="P25" s="2" t="s">
        <v>1067</v>
      </c>
      <c r="Q25" s="63"/>
      <c r="R25" s="63"/>
      <c r="S25" s="63"/>
      <c r="T25" s="63"/>
      <c r="U25" s="13" t="s">
        <v>54</v>
      </c>
      <c r="V25" s="14">
        <v>0.3</v>
      </c>
      <c r="W25" s="14"/>
      <c r="X25" s="2" t="s">
        <v>4</v>
      </c>
      <c r="Y25" s="2" t="s">
        <v>1046</v>
      </c>
      <c r="Z25" s="2"/>
      <c r="AA25" s="28" t="s">
        <v>976</v>
      </c>
      <c r="AB25" s="93"/>
    </row>
    <row r="26" spans="1:28" ht="26.4" x14ac:dyDescent="0.3">
      <c r="A26" s="2"/>
      <c r="B26" s="37"/>
      <c r="C26" s="4" t="s">
        <v>55</v>
      </c>
      <c r="D26" s="11" t="s">
        <v>203</v>
      </c>
      <c r="E26" s="11" t="s">
        <v>203</v>
      </c>
      <c r="F26" s="35"/>
      <c r="G26" s="36"/>
      <c r="H26" s="21" t="s">
        <v>965</v>
      </c>
      <c r="I26" s="64" t="s">
        <v>804</v>
      </c>
      <c r="J26" s="13"/>
      <c r="K26" s="5" t="s">
        <v>966</v>
      </c>
      <c r="L26" s="2" t="s">
        <v>2</v>
      </c>
      <c r="M26" s="2" t="s">
        <v>967</v>
      </c>
      <c r="N26" s="2" t="s">
        <v>521</v>
      </c>
      <c r="O26" s="2" t="s">
        <v>799</v>
      </c>
      <c r="P26" s="2" t="s">
        <v>1060</v>
      </c>
      <c r="Q26" s="63"/>
      <c r="R26" s="63"/>
      <c r="S26" s="63"/>
      <c r="T26" s="63"/>
      <c r="U26" s="13" t="s">
        <v>39</v>
      </c>
      <c r="V26" s="14">
        <v>0.41</v>
      </c>
      <c r="W26" s="14"/>
      <c r="X26" s="2" t="s">
        <v>4</v>
      </c>
      <c r="Y26" s="90" t="s">
        <v>1042</v>
      </c>
      <c r="Z26" s="90"/>
      <c r="AA26" s="28" t="s">
        <v>968</v>
      </c>
      <c r="AB26" s="93"/>
    </row>
    <row r="27" spans="1:28" ht="26.4" hidden="1" x14ac:dyDescent="0.3">
      <c r="A27" s="2" t="s">
        <v>34</v>
      </c>
      <c r="B27" s="37">
        <v>44562</v>
      </c>
      <c r="C27" s="4" t="s">
        <v>63</v>
      </c>
      <c r="D27" s="11">
        <v>2017</v>
      </c>
      <c r="E27" s="11">
        <v>1820</v>
      </c>
      <c r="F27" s="16" t="s">
        <v>77</v>
      </c>
      <c r="G27" s="11" t="s">
        <v>57</v>
      </c>
      <c r="H27" s="21" t="s">
        <v>838</v>
      </c>
      <c r="I27" s="2" t="s">
        <v>28</v>
      </c>
      <c r="J27" s="13">
        <v>42583</v>
      </c>
      <c r="K27" s="5" t="s">
        <v>79</v>
      </c>
      <c r="L27" s="2" t="s">
        <v>0</v>
      </c>
      <c r="M27" s="2" t="s">
        <v>936</v>
      </c>
      <c r="N27" s="2" t="s">
        <v>81</v>
      </c>
      <c r="O27" s="2" t="s">
        <v>670</v>
      </c>
      <c r="P27" s="2"/>
      <c r="Q27" s="2" t="s">
        <v>32</v>
      </c>
      <c r="R27" s="2" t="s">
        <v>670</v>
      </c>
      <c r="S27" s="2" t="s">
        <v>670</v>
      </c>
      <c r="T27" s="2" t="s">
        <v>0</v>
      </c>
      <c r="U27" s="13" t="s">
        <v>82</v>
      </c>
      <c r="V27" s="14">
        <v>1</v>
      </c>
      <c r="W27" s="14">
        <v>0.76</v>
      </c>
      <c r="X27" s="2" t="s">
        <v>4</v>
      </c>
      <c r="Y27" s="2"/>
      <c r="Z27" s="2"/>
      <c r="AA27" s="35"/>
      <c r="AB27" s="93"/>
    </row>
    <row r="28" spans="1:28" ht="39.6" hidden="1" x14ac:dyDescent="0.3">
      <c r="A28" s="2" t="s">
        <v>34</v>
      </c>
      <c r="B28" s="37">
        <v>44630</v>
      </c>
      <c r="C28" s="4" t="s">
        <v>63</v>
      </c>
      <c r="D28" s="11">
        <v>2017</v>
      </c>
      <c r="E28" s="11">
        <v>1820</v>
      </c>
      <c r="F28" s="16" t="s">
        <v>77</v>
      </c>
      <c r="G28" s="11" t="s">
        <v>57</v>
      </c>
      <c r="H28" s="21" t="s">
        <v>839</v>
      </c>
      <c r="I28" s="2" t="s">
        <v>28</v>
      </c>
      <c r="J28" s="13">
        <v>42583</v>
      </c>
      <c r="K28" s="5" t="s">
        <v>83</v>
      </c>
      <c r="L28" s="2" t="s">
        <v>0</v>
      </c>
      <c r="M28" s="2" t="s">
        <v>936</v>
      </c>
      <c r="N28" s="2" t="s">
        <v>81</v>
      </c>
      <c r="O28" s="2" t="s">
        <v>670</v>
      </c>
      <c r="P28" s="2"/>
      <c r="Q28" s="2" t="s">
        <v>32</v>
      </c>
      <c r="R28" s="2" t="s">
        <v>670</v>
      </c>
      <c r="S28" s="2" t="s">
        <v>670</v>
      </c>
      <c r="T28" s="2" t="s">
        <v>0</v>
      </c>
      <c r="U28" s="13" t="s">
        <v>82</v>
      </c>
      <c r="V28" s="14">
        <v>1</v>
      </c>
      <c r="W28" s="14">
        <v>0.76</v>
      </c>
      <c r="X28" s="2" t="s">
        <v>4</v>
      </c>
      <c r="Y28" s="90"/>
      <c r="Z28" s="90"/>
      <c r="AA28" s="28" t="s">
        <v>512</v>
      </c>
      <c r="AB28" s="93"/>
    </row>
    <row r="29" spans="1:28" ht="26.4" x14ac:dyDescent="0.3">
      <c r="A29" s="2" t="s">
        <v>34</v>
      </c>
      <c r="B29" s="37">
        <v>44641</v>
      </c>
      <c r="C29" s="4" t="s">
        <v>63</v>
      </c>
      <c r="D29" s="11">
        <v>2018</v>
      </c>
      <c r="E29" s="11">
        <v>2090</v>
      </c>
      <c r="F29" s="15" t="s">
        <v>285</v>
      </c>
      <c r="G29" s="11" t="s">
        <v>107</v>
      </c>
      <c r="H29" s="21" t="s">
        <v>339</v>
      </c>
      <c r="I29" s="2" t="s">
        <v>28</v>
      </c>
      <c r="J29" s="13">
        <v>43070</v>
      </c>
      <c r="K29" s="5" t="s">
        <v>340</v>
      </c>
      <c r="L29" s="2" t="s">
        <v>2</v>
      </c>
      <c r="M29" s="2" t="s">
        <v>933</v>
      </c>
      <c r="N29" s="2" t="s">
        <v>136</v>
      </c>
      <c r="O29" s="2" t="s">
        <v>801</v>
      </c>
      <c r="P29" s="2" t="s">
        <v>989</v>
      </c>
      <c r="Q29" s="2" t="s">
        <v>824</v>
      </c>
      <c r="R29" s="2" t="s">
        <v>660</v>
      </c>
      <c r="S29" s="2" t="s">
        <v>660</v>
      </c>
      <c r="T29" s="2" t="s">
        <v>652</v>
      </c>
      <c r="U29" s="13" t="s">
        <v>54</v>
      </c>
      <c r="V29" s="14">
        <v>0.82</v>
      </c>
      <c r="W29" s="14">
        <v>0</v>
      </c>
      <c r="X29" s="2" t="s">
        <v>635</v>
      </c>
      <c r="Y29" s="2" t="s">
        <v>996</v>
      </c>
      <c r="Z29" s="2"/>
      <c r="AA29" s="28" t="s">
        <v>119</v>
      </c>
      <c r="AB29" s="94" t="s">
        <v>1064</v>
      </c>
    </row>
    <row r="30" spans="1:28" ht="39.6" hidden="1" x14ac:dyDescent="0.3">
      <c r="A30" s="2" t="s">
        <v>26</v>
      </c>
      <c r="B30" s="37">
        <v>44743</v>
      </c>
      <c r="C30" s="4" t="s">
        <v>63</v>
      </c>
      <c r="D30" s="11">
        <v>2019</v>
      </c>
      <c r="E30" s="11">
        <v>230</v>
      </c>
      <c r="F30" s="35"/>
      <c r="G30" s="36"/>
      <c r="H30" s="21" t="s">
        <v>46</v>
      </c>
      <c r="I30" s="2" t="s">
        <v>28</v>
      </c>
      <c r="J30" s="13">
        <v>43627</v>
      </c>
      <c r="K30" s="5" t="s">
        <v>47</v>
      </c>
      <c r="L30" s="2" t="s">
        <v>0</v>
      </c>
      <c r="M30" s="2" t="s">
        <v>48</v>
      </c>
      <c r="N30" s="2" t="s">
        <v>49</v>
      </c>
      <c r="O30" s="2" t="s">
        <v>670</v>
      </c>
      <c r="P30" s="2"/>
      <c r="Q30" s="2" t="s">
        <v>32</v>
      </c>
      <c r="R30" s="2" t="s">
        <v>670</v>
      </c>
      <c r="S30" s="2" t="s">
        <v>670</v>
      </c>
      <c r="T30" s="2" t="s">
        <v>0</v>
      </c>
      <c r="U30" s="13" t="s">
        <v>45</v>
      </c>
      <c r="V30" s="14">
        <v>1</v>
      </c>
      <c r="W30" s="14">
        <v>0</v>
      </c>
      <c r="X30" s="2" t="s">
        <v>4</v>
      </c>
      <c r="Y30" s="90"/>
      <c r="Z30" s="90"/>
      <c r="AA30" s="28" t="s">
        <v>694</v>
      </c>
      <c r="AB30" s="93"/>
    </row>
    <row r="31" spans="1:28" ht="39.6" x14ac:dyDescent="0.3">
      <c r="A31" s="2" t="s">
        <v>26</v>
      </c>
      <c r="B31" s="37">
        <v>44743</v>
      </c>
      <c r="C31" s="4" t="s">
        <v>63</v>
      </c>
      <c r="D31" s="11">
        <v>2019</v>
      </c>
      <c r="E31" s="11">
        <v>2510</v>
      </c>
      <c r="F31" s="16" t="s">
        <v>142</v>
      </c>
      <c r="G31" s="11" t="s">
        <v>57</v>
      </c>
      <c r="H31" s="21" t="s">
        <v>306</v>
      </c>
      <c r="I31" s="2" t="s">
        <v>28</v>
      </c>
      <c r="J31" s="13">
        <v>43009</v>
      </c>
      <c r="K31" s="5" t="s">
        <v>307</v>
      </c>
      <c r="L31" s="2" t="s">
        <v>1</v>
      </c>
      <c r="M31" s="2" t="s">
        <v>933</v>
      </c>
      <c r="N31" s="2" t="s">
        <v>309</v>
      </c>
      <c r="O31" s="2" t="s">
        <v>824</v>
      </c>
      <c r="P31" s="2" t="s">
        <v>988</v>
      </c>
      <c r="Q31" s="2" t="s">
        <v>824</v>
      </c>
      <c r="R31" s="2" t="s">
        <v>658</v>
      </c>
      <c r="S31" s="2" t="s">
        <v>658</v>
      </c>
      <c r="T31" s="2" t="s">
        <v>689</v>
      </c>
      <c r="U31" s="13" t="s">
        <v>171</v>
      </c>
      <c r="V31" s="14">
        <v>0.26</v>
      </c>
      <c r="W31" s="14">
        <v>0</v>
      </c>
      <c r="X31" s="2" t="s">
        <v>625</v>
      </c>
      <c r="Y31" s="2" t="s">
        <v>997</v>
      </c>
      <c r="Z31" s="2"/>
      <c r="AA31" s="28" t="s">
        <v>646</v>
      </c>
      <c r="AB31" s="94" t="s">
        <v>1064</v>
      </c>
    </row>
    <row r="32" spans="1:28" ht="66" hidden="1" x14ac:dyDescent="0.3">
      <c r="A32" s="2" t="s">
        <v>98</v>
      </c>
      <c r="B32" s="37">
        <v>44761</v>
      </c>
      <c r="C32" s="4" t="s">
        <v>63</v>
      </c>
      <c r="D32" s="11">
        <v>2019</v>
      </c>
      <c r="E32" s="11">
        <v>2520</v>
      </c>
      <c r="F32" s="19" t="s">
        <v>280</v>
      </c>
      <c r="G32" s="11" t="s">
        <v>260</v>
      </c>
      <c r="H32" s="21" t="s">
        <v>345</v>
      </c>
      <c r="I32" s="2" t="s">
        <v>28</v>
      </c>
      <c r="J32" s="13">
        <v>43132</v>
      </c>
      <c r="K32" s="5" t="s">
        <v>346</v>
      </c>
      <c r="L32" s="2" t="s">
        <v>855</v>
      </c>
      <c r="M32" s="2" t="s">
        <v>37</v>
      </c>
      <c r="N32" s="2" t="s">
        <v>74</v>
      </c>
      <c r="O32" s="2" t="s">
        <v>670</v>
      </c>
      <c r="P32" s="2"/>
      <c r="Q32" s="2" t="s">
        <v>32</v>
      </c>
      <c r="R32" s="2" t="s">
        <v>669</v>
      </c>
      <c r="S32" s="2" t="s">
        <v>658</v>
      </c>
      <c r="T32" s="2" t="s">
        <v>662</v>
      </c>
      <c r="U32" s="13" t="s">
        <v>39</v>
      </c>
      <c r="V32" s="14">
        <v>0.88</v>
      </c>
      <c r="W32" s="14">
        <v>0</v>
      </c>
      <c r="X32" s="2" t="s">
        <v>4</v>
      </c>
      <c r="Y32" s="2"/>
      <c r="Z32" s="2"/>
      <c r="AA32" s="28" t="s">
        <v>284</v>
      </c>
      <c r="AB32" s="93"/>
    </row>
    <row r="33" spans="1:28" ht="26.4" x14ac:dyDescent="0.3">
      <c r="A33" s="2" t="s">
        <v>98</v>
      </c>
      <c r="B33" s="37">
        <v>44761</v>
      </c>
      <c r="C33" s="4" t="s">
        <v>63</v>
      </c>
      <c r="D33" s="11">
        <v>2019</v>
      </c>
      <c r="E33" s="11">
        <v>2530</v>
      </c>
      <c r="F33" s="15" t="s">
        <v>285</v>
      </c>
      <c r="G33" s="11" t="s">
        <v>107</v>
      </c>
      <c r="H33" s="21" t="s">
        <v>286</v>
      </c>
      <c r="I33" s="2" t="s">
        <v>28</v>
      </c>
      <c r="J33" s="13">
        <v>43374</v>
      </c>
      <c r="K33" s="5" t="s">
        <v>287</v>
      </c>
      <c r="L33" s="2" t="s">
        <v>2</v>
      </c>
      <c r="M33" s="2" t="s">
        <v>288</v>
      </c>
      <c r="N33" s="2" t="s">
        <v>289</v>
      </c>
      <c r="O33" s="2" t="s">
        <v>823</v>
      </c>
      <c r="P33" s="2" t="s">
        <v>283</v>
      </c>
      <c r="Q33" s="2" t="s">
        <v>823</v>
      </c>
      <c r="R33" s="2" t="s">
        <v>658</v>
      </c>
      <c r="S33" s="2" t="s">
        <v>658</v>
      </c>
      <c r="T33" s="2" t="s">
        <v>283</v>
      </c>
      <c r="U33" s="13" t="s">
        <v>124</v>
      </c>
      <c r="V33" s="14">
        <v>0.53</v>
      </c>
      <c r="W33" s="14">
        <v>0.25</v>
      </c>
      <c r="X33" s="2" t="s">
        <v>4</v>
      </c>
      <c r="Y33" s="2" t="s">
        <v>998</v>
      </c>
      <c r="Z33" s="2"/>
      <c r="AA33" s="28" t="s">
        <v>1052</v>
      </c>
      <c r="AB33" s="94" t="s">
        <v>1064</v>
      </c>
    </row>
    <row r="34" spans="1:28" ht="39.6" hidden="1" x14ac:dyDescent="0.3">
      <c r="A34" s="2" t="s">
        <v>98</v>
      </c>
      <c r="B34" s="37">
        <v>44761</v>
      </c>
      <c r="C34" s="4" t="s">
        <v>63</v>
      </c>
      <c r="D34" s="11">
        <v>2019</v>
      </c>
      <c r="E34" s="11">
        <v>2580</v>
      </c>
      <c r="F34" s="19" t="s">
        <v>172</v>
      </c>
      <c r="G34" s="11" t="s">
        <v>260</v>
      </c>
      <c r="H34" s="21" t="s">
        <v>261</v>
      </c>
      <c r="I34" s="2" t="s">
        <v>28</v>
      </c>
      <c r="J34" s="13">
        <v>43435</v>
      </c>
      <c r="K34" s="5" t="s">
        <v>262</v>
      </c>
      <c r="L34" s="2" t="s">
        <v>0</v>
      </c>
      <c r="M34" s="2" t="s">
        <v>48</v>
      </c>
      <c r="N34" s="2" t="s">
        <v>74</v>
      </c>
      <c r="O34" s="2" t="s">
        <v>670</v>
      </c>
      <c r="P34" s="2"/>
      <c r="Q34" s="2" t="s">
        <v>32</v>
      </c>
      <c r="R34" s="2" t="s">
        <v>670</v>
      </c>
      <c r="S34" s="2" t="s">
        <v>670</v>
      </c>
      <c r="T34" s="2" t="s">
        <v>264</v>
      </c>
      <c r="U34" s="13" t="s">
        <v>212</v>
      </c>
      <c r="V34" s="14">
        <v>1</v>
      </c>
      <c r="W34" s="14">
        <v>0</v>
      </c>
      <c r="X34" s="2" t="s">
        <v>4</v>
      </c>
      <c r="Y34" s="2"/>
      <c r="Z34" s="2"/>
      <c r="AA34" s="28" t="s">
        <v>82</v>
      </c>
      <c r="AB34" s="93"/>
    </row>
    <row r="35" spans="1:28" ht="118.8" hidden="1" x14ac:dyDescent="0.3">
      <c r="A35" s="2" t="s">
        <v>26</v>
      </c>
      <c r="B35" s="37">
        <v>44774</v>
      </c>
      <c r="C35" s="4" t="s">
        <v>63</v>
      </c>
      <c r="D35" s="11">
        <v>2019</v>
      </c>
      <c r="E35" s="11">
        <v>2650</v>
      </c>
      <c r="F35" s="35"/>
      <c r="G35" s="36"/>
      <c r="H35" s="21" t="s">
        <v>829</v>
      </c>
      <c r="I35" s="2" t="s">
        <v>28</v>
      </c>
      <c r="J35" s="13">
        <v>43508</v>
      </c>
      <c r="K35" s="5" t="s">
        <v>506</v>
      </c>
      <c r="L35" s="2" t="s">
        <v>0</v>
      </c>
      <c r="M35" s="2" t="s">
        <v>507</v>
      </c>
      <c r="N35" s="2" t="s">
        <v>508</v>
      </c>
      <c r="O35" s="2" t="s">
        <v>670</v>
      </c>
      <c r="P35" s="2"/>
      <c r="Q35" s="2" t="s">
        <v>32</v>
      </c>
      <c r="R35" s="2" t="s">
        <v>670</v>
      </c>
      <c r="S35" s="2" t="s">
        <v>670</v>
      </c>
      <c r="T35" s="2" t="s">
        <v>0</v>
      </c>
      <c r="U35" s="13" t="s">
        <v>54</v>
      </c>
      <c r="V35" s="14">
        <v>0.81</v>
      </c>
      <c r="W35" s="14">
        <v>0.6</v>
      </c>
      <c r="X35" s="2" t="s">
        <v>770</v>
      </c>
      <c r="Y35" s="90"/>
      <c r="Z35" s="90"/>
      <c r="AA35" s="28" t="s">
        <v>297</v>
      </c>
      <c r="AB35" s="93"/>
    </row>
    <row r="36" spans="1:28" ht="118.8" hidden="1" x14ac:dyDescent="0.3">
      <c r="A36" s="2" t="s">
        <v>26</v>
      </c>
      <c r="B36" s="37">
        <v>44805</v>
      </c>
      <c r="C36" s="4" t="s">
        <v>63</v>
      </c>
      <c r="D36" s="11">
        <v>2019</v>
      </c>
      <c r="E36" s="11">
        <v>2700</v>
      </c>
      <c r="F36" s="16" t="s">
        <v>77</v>
      </c>
      <c r="G36" s="11" t="s">
        <v>57</v>
      </c>
      <c r="H36" s="21" t="s">
        <v>509</v>
      </c>
      <c r="I36" s="2" t="s">
        <v>28</v>
      </c>
      <c r="J36" s="13">
        <v>43678</v>
      </c>
      <c r="K36" s="5" t="s">
        <v>510</v>
      </c>
      <c r="L36" s="2" t="s">
        <v>0</v>
      </c>
      <c r="M36" s="2" t="s">
        <v>937</v>
      </c>
      <c r="N36" s="2" t="s">
        <v>81</v>
      </c>
      <c r="O36" s="2" t="s">
        <v>670</v>
      </c>
      <c r="P36" s="2"/>
      <c r="Q36" s="2" t="s">
        <v>32</v>
      </c>
      <c r="R36" s="2" t="s">
        <v>670</v>
      </c>
      <c r="S36" s="2" t="s">
        <v>670</v>
      </c>
      <c r="T36" s="2" t="s">
        <v>0</v>
      </c>
      <c r="U36" s="13" t="s">
        <v>39</v>
      </c>
      <c r="V36" s="14">
        <v>0.3</v>
      </c>
      <c r="W36" s="14">
        <v>0</v>
      </c>
      <c r="X36" s="2" t="s">
        <v>4</v>
      </c>
      <c r="Y36" s="90"/>
      <c r="Z36" s="90"/>
      <c r="AA36" s="28" t="s">
        <v>498</v>
      </c>
      <c r="AB36" s="93"/>
    </row>
    <row r="37" spans="1:28" ht="39.6" hidden="1" x14ac:dyDescent="0.3">
      <c r="A37" s="2" t="s">
        <v>26</v>
      </c>
      <c r="B37" s="37">
        <v>44835</v>
      </c>
      <c r="C37" s="4" t="s">
        <v>63</v>
      </c>
      <c r="D37" s="11">
        <v>2019</v>
      </c>
      <c r="E37" s="11">
        <v>2710</v>
      </c>
      <c r="F37" s="16" t="s">
        <v>142</v>
      </c>
      <c r="G37" s="11" t="s">
        <v>57</v>
      </c>
      <c r="H37" s="21" t="s">
        <v>256</v>
      </c>
      <c r="I37" s="2" t="s">
        <v>28</v>
      </c>
      <c r="J37" s="13">
        <v>43617</v>
      </c>
      <c r="K37" s="5" t="s">
        <v>257</v>
      </c>
      <c r="L37" s="2" t="s">
        <v>0</v>
      </c>
      <c r="M37" s="2" t="s">
        <v>728</v>
      </c>
      <c r="N37" s="2" t="s">
        <v>68</v>
      </c>
      <c r="O37" s="2" t="s">
        <v>670</v>
      </c>
      <c r="P37" s="2"/>
      <c r="Q37" s="2" t="s">
        <v>32</v>
      </c>
      <c r="R37" s="2" t="s">
        <v>670</v>
      </c>
      <c r="S37" s="2" t="s">
        <v>657</v>
      </c>
      <c r="T37" s="2" t="s">
        <v>708</v>
      </c>
      <c r="U37" s="13" t="s">
        <v>259</v>
      </c>
      <c r="V37" s="14">
        <v>1</v>
      </c>
      <c r="W37" s="14">
        <v>0</v>
      </c>
      <c r="X37" s="2" t="s">
        <v>641</v>
      </c>
      <c r="Y37" s="2"/>
      <c r="Z37" s="2"/>
      <c r="AA37" s="28" t="s">
        <v>70</v>
      </c>
      <c r="AB37" s="93"/>
    </row>
    <row r="38" spans="1:28" ht="118.8" x14ac:dyDescent="0.3">
      <c r="A38" s="2" t="s">
        <v>34</v>
      </c>
      <c r="B38" s="37">
        <v>44835</v>
      </c>
      <c r="C38" s="4" t="s">
        <v>63</v>
      </c>
      <c r="D38" s="11">
        <v>2019</v>
      </c>
      <c r="E38" s="11">
        <v>2720</v>
      </c>
      <c r="F38" s="17" t="s">
        <v>64</v>
      </c>
      <c r="G38" s="11" t="s">
        <v>57</v>
      </c>
      <c r="H38" s="21" t="s">
        <v>311</v>
      </c>
      <c r="I38" s="2" t="s">
        <v>28</v>
      </c>
      <c r="J38" s="13">
        <v>43678</v>
      </c>
      <c r="K38" s="5" t="s">
        <v>312</v>
      </c>
      <c r="L38" s="2" t="s">
        <v>1</v>
      </c>
      <c r="M38" s="2" t="s">
        <v>933</v>
      </c>
      <c r="N38" s="2" t="s">
        <v>269</v>
      </c>
      <c r="O38" s="2" t="s">
        <v>823</v>
      </c>
      <c r="P38" s="2" t="s">
        <v>963</v>
      </c>
      <c r="Q38" s="2" t="s">
        <v>824</v>
      </c>
      <c r="R38" s="2" t="s">
        <v>660</v>
      </c>
      <c r="S38" s="2" t="s">
        <v>660</v>
      </c>
      <c r="T38" s="2" t="s">
        <v>651</v>
      </c>
      <c r="U38" s="13" t="s">
        <v>54</v>
      </c>
      <c r="V38" s="14">
        <v>0.85</v>
      </c>
      <c r="W38" s="14">
        <v>0.41</v>
      </c>
      <c r="X38" s="2" t="s">
        <v>635</v>
      </c>
      <c r="Y38" s="2" t="s">
        <v>996</v>
      </c>
      <c r="Z38" s="2"/>
      <c r="AA38" s="28" t="s">
        <v>313</v>
      </c>
      <c r="AB38" s="94" t="s">
        <v>1064</v>
      </c>
    </row>
    <row r="39" spans="1:28" ht="118.8" x14ac:dyDescent="0.3">
      <c r="A39" s="2" t="s">
        <v>26</v>
      </c>
      <c r="B39" s="37">
        <v>45019</v>
      </c>
      <c r="C39" s="4" t="s">
        <v>63</v>
      </c>
      <c r="D39" s="11">
        <v>2019</v>
      </c>
      <c r="E39" s="11">
        <v>2720</v>
      </c>
      <c r="F39" s="17" t="s">
        <v>64</v>
      </c>
      <c r="G39" s="11" t="s">
        <v>57</v>
      </c>
      <c r="H39" s="21" t="s">
        <v>314</v>
      </c>
      <c r="I39" s="2" t="s">
        <v>28</v>
      </c>
      <c r="J39" s="13">
        <v>43678</v>
      </c>
      <c r="K39" s="5" t="s">
        <v>315</v>
      </c>
      <c r="L39" s="2" t="s">
        <v>1</v>
      </c>
      <c r="M39" s="2" t="s">
        <v>423</v>
      </c>
      <c r="N39" s="2" t="s">
        <v>74</v>
      </c>
      <c r="O39" s="2" t="s">
        <v>823</v>
      </c>
      <c r="P39" s="2" t="s">
        <v>963</v>
      </c>
      <c r="Q39" s="2" t="s">
        <v>824</v>
      </c>
      <c r="R39" s="2" t="s">
        <v>660</v>
      </c>
      <c r="S39" s="2" t="s">
        <v>660</v>
      </c>
      <c r="T39" s="48" t="s">
        <v>651</v>
      </c>
      <c r="U39" s="13" t="s">
        <v>54</v>
      </c>
      <c r="V39" s="14">
        <v>0.4</v>
      </c>
      <c r="W39" s="14">
        <v>0</v>
      </c>
      <c r="X39" s="2" t="s">
        <v>635</v>
      </c>
      <c r="Y39" s="2" t="s">
        <v>996</v>
      </c>
      <c r="Z39" s="2"/>
      <c r="AA39" s="28" t="s">
        <v>316</v>
      </c>
      <c r="AB39" s="94" t="s">
        <v>1064</v>
      </c>
    </row>
    <row r="40" spans="1:28" ht="39.6" hidden="1" x14ac:dyDescent="0.3">
      <c r="A40" s="2" t="s">
        <v>34</v>
      </c>
      <c r="B40" s="37">
        <v>45019</v>
      </c>
      <c r="C40" s="4" t="s">
        <v>63</v>
      </c>
      <c r="D40" s="11">
        <v>2019</v>
      </c>
      <c r="E40" s="11">
        <v>2770</v>
      </c>
      <c r="F40" s="17" t="s">
        <v>64</v>
      </c>
      <c r="G40" s="11" t="s">
        <v>57</v>
      </c>
      <c r="H40" s="21" t="s">
        <v>116</v>
      </c>
      <c r="I40" s="2" t="s">
        <v>28</v>
      </c>
      <c r="J40" s="13">
        <v>43739</v>
      </c>
      <c r="K40" s="5" t="s">
        <v>117</v>
      </c>
      <c r="L40" s="2" t="s">
        <v>0</v>
      </c>
      <c r="M40" s="2" t="s">
        <v>757</v>
      </c>
      <c r="N40" s="2" t="s">
        <v>68</v>
      </c>
      <c r="O40" s="2" t="s">
        <v>670</v>
      </c>
      <c r="P40" s="2"/>
      <c r="Q40" s="2" t="s">
        <v>32</v>
      </c>
      <c r="R40" s="2" t="s">
        <v>670</v>
      </c>
      <c r="S40" s="2" t="s">
        <v>670</v>
      </c>
      <c r="T40" s="2" t="s">
        <v>69</v>
      </c>
      <c r="U40" s="13" t="s">
        <v>54</v>
      </c>
      <c r="V40" s="14">
        <v>0.7</v>
      </c>
      <c r="W40" s="14">
        <v>0</v>
      </c>
      <c r="X40" s="2" t="s">
        <v>4</v>
      </c>
      <c r="Y40" s="90"/>
      <c r="Z40" s="90"/>
      <c r="AA40" s="28" t="s">
        <v>141</v>
      </c>
      <c r="AB40" s="93"/>
    </row>
    <row r="41" spans="1:28" ht="39.6" hidden="1" x14ac:dyDescent="0.3">
      <c r="A41" s="2" t="s">
        <v>34</v>
      </c>
      <c r="B41" s="37">
        <v>45047</v>
      </c>
      <c r="C41" s="4" t="s">
        <v>63</v>
      </c>
      <c r="D41" s="11">
        <v>2020</v>
      </c>
      <c r="E41" s="11">
        <v>235</v>
      </c>
      <c r="F41" s="20" t="s">
        <v>56</v>
      </c>
      <c r="G41" s="11" t="s">
        <v>57</v>
      </c>
      <c r="H41" s="21" t="s">
        <v>300</v>
      </c>
      <c r="I41" s="2" t="s">
        <v>28</v>
      </c>
      <c r="J41" s="13">
        <v>45323</v>
      </c>
      <c r="K41" s="5" t="s">
        <v>301</v>
      </c>
      <c r="L41" s="2" t="s">
        <v>855</v>
      </c>
      <c r="M41" s="2" t="s">
        <v>302</v>
      </c>
      <c r="N41" s="2" t="s">
        <v>32</v>
      </c>
      <c r="O41" s="2" t="s">
        <v>670</v>
      </c>
      <c r="P41" s="2"/>
      <c r="Q41" s="2" t="s">
        <v>32</v>
      </c>
      <c r="R41" s="2" t="s">
        <v>669</v>
      </c>
      <c r="S41" s="2" t="s">
        <v>669</v>
      </c>
      <c r="T41" s="2" t="s">
        <v>190</v>
      </c>
      <c r="U41" s="13" t="s">
        <v>54</v>
      </c>
      <c r="V41" s="14">
        <v>0.96</v>
      </c>
      <c r="W41" s="14">
        <v>0.77</v>
      </c>
      <c r="X41" s="2" t="s">
        <v>4</v>
      </c>
      <c r="Y41" s="2"/>
      <c r="Z41" s="2"/>
      <c r="AA41" s="28" t="s">
        <v>54</v>
      </c>
      <c r="AB41" s="93"/>
    </row>
    <row r="42" spans="1:28" ht="39.6" hidden="1" x14ac:dyDescent="0.3">
      <c r="A42" s="2" t="s">
        <v>26</v>
      </c>
      <c r="B42" s="37">
        <v>45078</v>
      </c>
      <c r="C42" s="4" t="s">
        <v>63</v>
      </c>
      <c r="D42" s="11">
        <v>2020</v>
      </c>
      <c r="E42" s="11">
        <v>240</v>
      </c>
      <c r="F42" s="16"/>
      <c r="G42" s="11"/>
      <c r="H42" s="21" t="s">
        <v>828</v>
      </c>
      <c r="I42" s="2" t="s">
        <v>28</v>
      </c>
      <c r="J42" s="13">
        <v>44236</v>
      </c>
      <c r="K42" s="5" t="s">
        <v>894</v>
      </c>
      <c r="L42" s="2" t="s">
        <v>0</v>
      </c>
      <c r="M42" s="2" t="s">
        <v>895</v>
      </c>
      <c r="N42" s="2" t="s">
        <v>895</v>
      </c>
      <c r="O42" s="2" t="s">
        <v>670</v>
      </c>
      <c r="P42" s="2"/>
      <c r="Q42" s="2" t="s">
        <v>32</v>
      </c>
      <c r="R42" s="2" t="s">
        <v>670</v>
      </c>
      <c r="S42" s="2"/>
      <c r="T42" s="2"/>
      <c r="U42" s="13" t="s">
        <v>32</v>
      </c>
      <c r="V42" s="14" t="s">
        <v>32</v>
      </c>
      <c r="W42" s="14"/>
      <c r="X42" s="2" t="s">
        <v>4</v>
      </c>
      <c r="Y42" s="90"/>
      <c r="Z42" s="90"/>
      <c r="AA42" s="28"/>
      <c r="AB42" s="93"/>
    </row>
    <row r="43" spans="1:28" ht="26.4" x14ac:dyDescent="0.3">
      <c r="A43" s="2" t="s">
        <v>34</v>
      </c>
      <c r="B43" s="37">
        <v>45078</v>
      </c>
      <c r="C43" s="4" t="s">
        <v>63</v>
      </c>
      <c r="D43" s="11">
        <v>2020</v>
      </c>
      <c r="E43" s="11">
        <v>2515</v>
      </c>
      <c r="F43" s="16" t="s">
        <v>142</v>
      </c>
      <c r="G43" s="11" t="s">
        <v>57</v>
      </c>
      <c r="H43" s="21" t="s">
        <v>342</v>
      </c>
      <c r="I43" s="2" t="s">
        <v>28</v>
      </c>
      <c r="J43" s="13">
        <v>44044</v>
      </c>
      <c r="K43" s="5" t="s">
        <v>343</v>
      </c>
      <c r="L43" s="2" t="s">
        <v>2</v>
      </c>
      <c r="M43" s="2" t="s">
        <v>930</v>
      </c>
      <c r="N43" s="2" t="s">
        <v>136</v>
      </c>
      <c r="O43" s="2" t="s">
        <v>801</v>
      </c>
      <c r="P43" s="2" t="s">
        <v>988</v>
      </c>
      <c r="Q43" s="2" t="s">
        <v>801</v>
      </c>
      <c r="R43" s="2" t="s">
        <v>658</v>
      </c>
      <c r="S43" s="2" t="s">
        <v>658</v>
      </c>
      <c r="T43" s="2" t="s">
        <v>624</v>
      </c>
      <c r="U43" s="2" t="s">
        <v>39</v>
      </c>
      <c r="V43" s="14">
        <v>0.74</v>
      </c>
      <c r="W43" s="14">
        <v>0</v>
      </c>
      <c r="X43" s="2" t="s">
        <v>4</v>
      </c>
      <c r="Y43" s="2" t="s">
        <v>999</v>
      </c>
      <c r="Z43" s="2"/>
      <c r="AA43" s="28" t="s">
        <v>673</v>
      </c>
      <c r="AB43" s="93"/>
    </row>
    <row r="44" spans="1:28" ht="39.6" hidden="1" x14ac:dyDescent="0.3">
      <c r="A44" s="2" t="s">
        <v>34</v>
      </c>
      <c r="B44" s="37">
        <v>45078</v>
      </c>
      <c r="C44" s="4" t="s">
        <v>63</v>
      </c>
      <c r="D44" s="11">
        <v>2020</v>
      </c>
      <c r="E44" s="11">
        <v>2630</v>
      </c>
      <c r="F44" s="35"/>
      <c r="G44" s="36"/>
      <c r="H44" s="21" t="s">
        <v>35</v>
      </c>
      <c r="I44" s="2" t="s">
        <v>28</v>
      </c>
      <c r="J44" s="13">
        <v>43508</v>
      </c>
      <c r="K44" s="5" t="s">
        <v>36</v>
      </c>
      <c r="L44" s="2" t="s">
        <v>0</v>
      </c>
      <c r="M44" s="2" t="s">
        <v>37</v>
      </c>
      <c r="N44" s="2" t="s">
        <v>38</v>
      </c>
      <c r="O44" s="2" t="s">
        <v>670</v>
      </c>
      <c r="P44" s="2"/>
      <c r="Q44" s="2" t="s">
        <v>32</v>
      </c>
      <c r="R44" s="2" t="s">
        <v>670</v>
      </c>
      <c r="S44" s="2" t="s">
        <v>670</v>
      </c>
      <c r="T44" s="2" t="s">
        <v>0</v>
      </c>
      <c r="U44" s="13" t="s">
        <v>39</v>
      </c>
      <c r="V44" s="14">
        <v>0.72</v>
      </c>
      <c r="W44" s="14">
        <v>0</v>
      </c>
      <c r="X44" s="2" t="s">
        <v>703</v>
      </c>
      <c r="Y44" s="90"/>
      <c r="Z44" s="90"/>
      <c r="AA44" s="28" t="s">
        <v>341</v>
      </c>
      <c r="AB44" s="93"/>
    </row>
    <row r="45" spans="1:28" ht="39.6" x14ac:dyDescent="0.3">
      <c r="A45" s="2"/>
      <c r="B45" s="37"/>
      <c r="C45" s="4" t="s">
        <v>63</v>
      </c>
      <c r="D45" s="11">
        <v>2020</v>
      </c>
      <c r="E45" s="11">
        <v>2800</v>
      </c>
      <c r="F45" s="19" t="s">
        <v>172</v>
      </c>
      <c r="G45" s="11" t="s">
        <v>107</v>
      </c>
      <c r="H45" s="21" t="s">
        <v>349</v>
      </c>
      <c r="I45" s="2" t="s">
        <v>28</v>
      </c>
      <c r="J45" s="13">
        <v>43435</v>
      </c>
      <c r="K45" s="5" t="s">
        <v>350</v>
      </c>
      <c r="L45" s="2" t="s">
        <v>2</v>
      </c>
      <c r="M45" s="2" t="s">
        <v>934</v>
      </c>
      <c r="N45" s="2" t="s">
        <v>269</v>
      </c>
      <c r="O45" s="2" t="s">
        <v>823</v>
      </c>
      <c r="P45" s="2"/>
      <c r="Q45" s="2" t="s">
        <v>823</v>
      </c>
      <c r="R45" s="2" t="s">
        <v>660</v>
      </c>
      <c r="S45" s="2" t="s">
        <v>660</v>
      </c>
      <c r="T45" s="2" t="s">
        <v>709</v>
      </c>
      <c r="U45" s="13" t="s">
        <v>45</v>
      </c>
      <c r="V45" s="14">
        <v>0.46</v>
      </c>
      <c r="W45" s="14">
        <v>0</v>
      </c>
      <c r="X45" s="2" t="s">
        <v>4</v>
      </c>
      <c r="Y45" s="2" t="s">
        <v>1000</v>
      </c>
      <c r="Z45" s="2"/>
      <c r="AA45" s="28" t="s">
        <v>1053</v>
      </c>
      <c r="AB45" s="94" t="s">
        <v>1064</v>
      </c>
    </row>
    <row r="46" spans="1:28" ht="92.4" hidden="1" x14ac:dyDescent="0.3">
      <c r="A46" s="2"/>
      <c r="B46" s="37"/>
      <c r="C46" s="4" t="s">
        <v>63</v>
      </c>
      <c r="D46" s="11">
        <v>2020</v>
      </c>
      <c r="E46" s="11">
        <v>2815</v>
      </c>
      <c r="F46" s="17" t="s">
        <v>64</v>
      </c>
      <c r="G46" s="11" t="s">
        <v>57</v>
      </c>
      <c r="H46" s="21" t="s">
        <v>317</v>
      </c>
      <c r="I46" s="2" t="s">
        <v>28</v>
      </c>
      <c r="J46" s="13">
        <v>43862</v>
      </c>
      <c r="K46" s="5" t="s">
        <v>318</v>
      </c>
      <c r="L46" s="2" t="s">
        <v>855</v>
      </c>
      <c r="M46" s="2" t="s">
        <v>931</v>
      </c>
      <c r="N46" s="2" t="s">
        <v>136</v>
      </c>
      <c r="O46" s="2" t="s">
        <v>670</v>
      </c>
      <c r="P46" s="2"/>
      <c r="Q46" s="2" t="s">
        <v>32</v>
      </c>
      <c r="R46" s="2" t="s">
        <v>669</v>
      </c>
      <c r="S46" s="2" t="s">
        <v>658</v>
      </c>
      <c r="T46" s="2" t="s">
        <v>661</v>
      </c>
      <c r="U46" s="13" t="s">
        <v>45</v>
      </c>
      <c r="V46" s="14">
        <v>0.31</v>
      </c>
      <c r="W46" s="14">
        <v>0</v>
      </c>
      <c r="X46" s="2" t="s">
        <v>634</v>
      </c>
      <c r="Y46" s="2"/>
      <c r="Z46" s="2"/>
      <c r="AA46" s="28" t="s">
        <v>137</v>
      </c>
      <c r="AB46" s="93"/>
    </row>
    <row r="47" spans="1:28" ht="39.6" x14ac:dyDescent="0.3">
      <c r="A47" s="2"/>
      <c r="B47" s="37"/>
      <c r="C47" s="4" t="s">
        <v>63</v>
      </c>
      <c r="D47" s="11">
        <v>2020</v>
      </c>
      <c r="E47" s="11">
        <v>2840</v>
      </c>
      <c r="F47" s="19" t="s">
        <v>172</v>
      </c>
      <c r="G47" s="11" t="s">
        <v>107</v>
      </c>
      <c r="H47" s="21" t="s">
        <v>352</v>
      </c>
      <c r="I47" s="2" t="s">
        <v>28</v>
      </c>
      <c r="J47" s="13">
        <v>43739</v>
      </c>
      <c r="K47" s="5" t="s">
        <v>353</v>
      </c>
      <c r="L47" s="2" t="s">
        <v>2</v>
      </c>
      <c r="M47" s="2" t="s">
        <v>423</v>
      </c>
      <c r="N47" s="2" t="s">
        <v>74</v>
      </c>
      <c r="O47" s="2" t="s">
        <v>801</v>
      </c>
      <c r="P47" s="2"/>
      <c r="Q47" s="2" t="s">
        <v>801</v>
      </c>
      <c r="R47" s="2" t="s">
        <v>815</v>
      </c>
      <c r="S47" s="2" t="s">
        <v>660</v>
      </c>
      <c r="T47" s="2" t="s">
        <v>653</v>
      </c>
      <c r="U47" s="13" t="s">
        <v>54</v>
      </c>
      <c r="V47" s="14">
        <v>0.56999999999999995</v>
      </c>
      <c r="W47" s="14">
        <v>0</v>
      </c>
      <c r="X47" s="2" t="s">
        <v>4</v>
      </c>
      <c r="Y47" s="90" t="s">
        <v>1001</v>
      </c>
      <c r="Z47" s="90"/>
      <c r="AA47" s="28" t="s">
        <v>366</v>
      </c>
      <c r="AB47" s="94" t="s">
        <v>1064</v>
      </c>
    </row>
    <row r="48" spans="1:28" ht="39.6" hidden="1" x14ac:dyDescent="0.3">
      <c r="A48" s="2"/>
      <c r="B48" s="37"/>
      <c r="C48" s="4" t="s">
        <v>63</v>
      </c>
      <c r="D48" s="11">
        <v>2020</v>
      </c>
      <c r="E48" s="11">
        <v>2850</v>
      </c>
      <c r="F48" s="19" t="s">
        <v>172</v>
      </c>
      <c r="G48" s="11" t="s">
        <v>260</v>
      </c>
      <c r="H48" s="21" t="s">
        <v>271</v>
      </c>
      <c r="I48" s="2" t="s">
        <v>28</v>
      </c>
      <c r="J48" s="13">
        <v>43739</v>
      </c>
      <c r="K48" s="5" t="s">
        <v>272</v>
      </c>
      <c r="L48" s="2" t="s">
        <v>160</v>
      </c>
      <c r="M48" s="2" t="s">
        <v>728</v>
      </c>
      <c r="N48" s="2" t="s">
        <v>273</v>
      </c>
      <c r="O48" s="2" t="s">
        <v>669</v>
      </c>
      <c r="P48" s="2"/>
      <c r="Q48" s="2" t="s">
        <v>801</v>
      </c>
      <c r="R48" s="2" t="s">
        <v>763</v>
      </c>
      <c r="S48" s="2" t="s">
        <v>657</v>
      </c>
      <c r="T48" s="2" t="s">
        <v>233</v>
      </c>
      <c r="U48" s="13" t="s">
        <v>234</v>
      </c>
      <c r="V48" s="14">
        <v>0.9</v>
      </c>
      <c r="W48" s="14">
        <v>0.51</v>
      </c>
      <c r="X48" s="2" t="s">
        <v>637</v>
      </c>
      <c r="Y48" s="2"/>
      <c r="Z48" s="2"/>
      <c r="AA48" s="28" t="s">
        <v>97</v>
      </c>
      <c r="AB48" s="93"/>
    </row>
    <row r="49" spans="1:28" ht="26.4" hidden="1" x14ac:dyDescent="0.3">
      <c r="A49" s="2"/>
      <c r="B49" s="37"/>
      <c r="C49" s="4" t="s">
        <v>63</v>
      </c>
      <c r="D49" s="11">
        <v>2020</v>
      </c>
      <c r="E49" s="11">
        <v>2855</v>
      </c>
      <c r="F49" s="17" t="s">
        <v>64</v>
      </c>
      <c r="G49" s="11" t="s">
        <v>57</v>
      </c>
      <c r="H49" s="21" t="s">
        <v>472</v>
      </c>
      <c r="I49" s="2" t="s">
        <v>28</v>
      </c>
      <c r="J49" s="13">
        <v>43983</v>
      </c>
      <c r="K49" s="5" t="s">
        <v>473</v>
      </c>
      <c r="L49" s="2" t="s">
        <v>0</v>
      </c>
      <c r="M49" s="2" t="s">
        <v>199</v>
      </c>
      <c r="N49" s="2" t="s">
        <v>68</v>
      </c>
      <c r="O49" s="2" t="s">
        <v>670</v>
      </c>
      <c r="P49" s="2"/>
      <c r="Q49" s="2" t="s">
        <v>32</v>
      </c>
      <c r="R49" s="2" t="s">
        <v>670</v>
      </c>
      <c r="S49" s="2" t="s">
        <v>670</v>
      </c>
      <c r="T49" s="2" t="s">
        <v>69</v>
      </c>
      <c r="U49" s="13" t="s">
        <v>234</v>
      </c>
      <c r="V49" s="14">
        <v>0.95</v>
      </c>
      <c r="W49" s="14">
        <v>0.6</v>
      </c>
      <c r="X49" s="2" t="s">
        <v>638</v>
      </c>
      <c r="Y49" s="2"/>
      <c r="Z49" s="2"/>
      <c r="AA49" s="28" t="s">
        <v>481</v>
      </c>
      <c r="AB49" s="93"/>
    </row>
    <row r="50" spans="1:28" ht="39.6" x14ac:dyDescent="0.3">
      <c r="A50" s="2"/>
      <c r="B50" s="37"/>
      <c r="C50" s="4" t="s">
        <v>63</v>
      </c>
      <c r="D50" s="11">
        <v>2020</v>
      </c>
      <c r="E50" s="11">
        <v>2860</v>
      </c>
      <c r="F50" s="19" t="s">
        <v>172</v>
      </c>
      <c r="G50" s="11" t="s">
        <v>260</v>
      </c>
      <c r="H50" s="21" t="s">
        <v>354</v>
      </c>
      <c r="I50" s="2" t="s">
        <v>28</v>
      </c>
      <c r="J50" s="13">
        <v>43800</v>
      </c>
      <c r="K50" s="5" t="s">
        <v>355</v>
      </c>
      <c r="L50" s="2" t="s">
        <v>2</v>
      </c>
      <c r="M50" s="2" t="s">
        <v>231</v>
      </c>
      <c r="N50" s="2" t="s">
        <v>357</v>
      </c>
      <c r="O50" s="2" t="s">
        <v>801</v>
      </c>
      <c r="P50" s="2"/>
      <c r="Q50" s="2" t="s">
        <v>823</v>
      </c>
      <c r="R50" s="2" t="s">
        <v>814</v>
      </c>
      <c r="S50" s="2" t="s">
        <v>660</v>
      </c>
      <c r="T50" s="2" t="s">
        <v>686</v>
      </c>
      <c r="U50" s="13" t="s">
        <v>54</v>
      </c>
      <c r="V50" s="14">
        <v>0.91</v>
      </c>
      <c r="W50" s="14">
        <v>0.75</v>
      </c>
      <c r="X50" s="2" t="s">
        <v>638</v>
      </c>
      <c r="Y50" s="90" t="s">
        <v>1002</v>
      </c>
      <c r="Z50" s="90"/>
      <c r="AA50" s="28" t="s">
        <v>39</v>
      </c>
      <c r="AB50" s="94" t="s">
        <v>1064</v>
      </c>
    </row>
    <row r="51" spans="1:28" ht="39.6" hidden="1" x14ac:dyDescent="0.3">
      <c r="A51" s="2" t="s">
        <v>26</v>
      </c>
      <c r="B51" s="37">
        <v>45078</v>
      </c>
      <c r="C51" s="4" t="s">
        <v>63</v>
      </c>
      <c r="D51" s="11">
        <v>2020</v>
      </c>
      <c r="E51" s="11">
        <v>2870</v>
      </c>
      <c r="F51" s="19" t="s">
        <v>172</v>
      </c>
      <c r="G51" s="11" t="s">
        <v>107</v>
      </c>
      <c r="H51" s="21" t="s">
        <v>173</v>
      </c>
      <c r="I51" s="2" t="s">
        <v>28</v>
      </c>
      <c r="J51" s="13">
        <v>43739</v>
      </c>
      <c r="K51" s="5" t="s">
        <v>174</v>
      </c>
      <c r="L51" s="2" t="s">
        <v>0</v>
      </c>
      <c r="M51" s="2" t="s">
        <v>250</v>
      </c>
      <c r="N51" s="2" t="s">
        <v>176</v>
      </c>
      <c r="O51" s="2" t="s">
        <v>670</v>
      </c>
      <c r="P51" s="2"/>
      <c r="Q51" s="2" t="s">
        <v>32</v>
      </c>
      <c r="R51" s="2" t="s">
        <v>670</v>
      </c>
      <c r="S51" s="2" t="s">
        <v>669</v>
      </c>
      <c r="T51" s="2" t="s">
        <v>156</v>
      </c>
      <c r="U51" s="13" t="s">
        <v>45</v>
      </c>
      <c r="V51" s="14">
        <v>0.86</v>
      </c>
      <c r="W51" s="14">
        <v>0</v>
      </c>
      <c r="X51" s="2" t="s">
        <v>4</v>
      </c>
      <c r="Y51" s="90"/>
      <c r="Z51" s="90"/>
      <c r="AA51" s="28" t="s">
        <v>678</v>
      </c>
      <c r="AB51" s="93"/>
    </row>
    <row r="52" spans="1:28" ht="39.6" hidden="1" x14ac:dyDescent="0.3">
      <c r="A52" s="2" t="s">
        <v>34</v>
      </c>
      <c r="B52" s="37">
        <v>45108</v>
      </c>
      <c r="C52" s="4" t="s">
        <v>63</v>
      </c>
      <c r="D52" s="11">
        <v>2020</v>
      </c>
      <c r="E52" s="11">
        <v>2880</v>
      </c>
      <c r="F52" s="35"/>
      <c r="G52" s="36"/>
      <c r="H52" s="21" t="s">
        <v>27</v>
      </c>
      <c r="I52" s="2" t="s">
        <v>28</v>
      </c>
      <c r="J52" s="13">
        <v>43746</v>
      </c>
      <c r="K52" s="5" t="s">
        <v>29</v>
      </c>
      <c r="L52" s="2" t="s">
        <v>0</v>
      </c>
      <c r="M52" s="2" t="s">
        <v>30</v>
      </c>
      <c r="N52" s="2" t="s">
        <v>31</v>
      </c>
      <c r="O52" s="2" t="s">
        <v>670</v>
      </c>
      <c r="P52" s="2"/>
      <c r="Q52" s="2" t="s">
        <v>32</v>
      </c>
      <c r="R52" s="2" t="s">
        <v>670</v>
      </c>
      <c r="S52" s="2" t="s">
        <v>670</v>
      </c>
      <c r="T52" s="2" t="s">
        <v>0</v>
      </c>
      <c r="U52" s="13" t="s">
        <v>33</v>
      </c>
      <c r="V52" s="14">
        <v>0.94</v>
      </c>
      <c r="W52" s="14">
        <v>0.28000000000000003</v>
      </c>
      <c r="X52" s="2" t="s">
        <v>668</v>
      </c>
      <c r="Y52" s="2"/>
      <c r="Z52" s="2"/>
      <c r="AA52" s="28" t="s">
        <v>54</v>
      </c>
      <c r="AB52" s="93"/>
    </row>
    <row r="53" spans="1:28" ht="26.4" x14ac:dyDescent="0.3">
      <c r="A53" s="2" t="s">
        <v>34</v>
      </c>
      <c r="B53" s="37">
        <v>45108</v>
      </c>
      <c r="C53" s="4" t="s">
        <v>63</v>
      </c>
      <c r="D53" s="11">
        <v>2020</v>
      </c>
      <c r="E53" s="11">
        <v>2890</v>
      </c>
      <c r="F53" s="17" t="s">
        <v>64</v>
      </c>
      <c r="G53" s="11" t="s">
        <v>57</v>
      </c>
      <c r="H53" s="21" t="s">
        <v>321</v>
      </c>
      <c r="I53" s="2" t="s">
        <v>28</v>
      </c>
      <c r="J53" s="13">
        <v>43739</v>
      </c>
      <c r="K53" s="5" t="s">
        <v>322</v>
      </c>
      <c r="L53" s="2" t="s">
        <v>1</v>
      </c>
      <c r="M53" s="2" t="s">
        <v>754</v>
      </c>
      <c r="N53" s="2" t="s">
        <v>68</v>
      </c>
      <c r="O53" s="2" t="s">
        <v>801</v>
      </c>
      <c r="P53" s="2"/>
      <c r="Q53" s="2" t="s">
        <v>801</v>
      </c>
      <c r="R53" s="2" t="s">
        <v>660</v>
      </c>
      <c r="S53" s="2" t="s">
        <v>660</v>
      </c>
      <c r="T53" s="2" t="s">
        <v>698</v>
      </c>
      <c r="U53" s="13" t="s">
        <v>54</v>
      </c>
      <c r="V53" s="14">
        <v>0.74</v>
      </c>
      <c r="W53" s="14">
        <v>0.39</v>
      </c>
      <c r="X53" s="2" t="s">
        <v>636</v>
      </c>
      <c r="Y53" s="90" t="s">
        <v>1003</v>
      </c>
      <c r="Z53" s="90"/>
      <c r="AA53" s="28" t="s">
        <v>475</v>
      </c>
      <c r="AB53" s="94" t="s">
        <v>1064</v>
      </c>
    </row>
    <row r="54" spans="1:28" ht="39.6" x14ac:dyDescent="0.3">
      <c r="A54" s="2" t="s">
        <v>26</v>
      </c>
      <c r="B54" s="37">
        <v>45108</v>
      </c>
      <c r="C54" s="4" t="s">
        <v>63</v>
      </c>
      <c r="D54" s="11">
        <v>2020</v>
      </c>
      <c r="E54" s="11">
        <v>2900</v>
      </c>
      <c r="F54" s="19" t="s">
        <v>172</v>
      </c>
      <c r="G54" s="11" t="s">
        <v>57</v>
      </c>
      <c r="H54" s="21" t="s">
        <v>359</v>
      </c>
      <c r="I54" s="2" t="s">
        <v>28</v>
      </c>
      <c r="J54" s="13">
        <v>43800</v>
      </c>
      <c r="K54" s="5" t="s">
        <v>360</v>
      </c>
      <c r="L54" s="2" t="s">
        <v>2</v>
      </c>
      <c r="M54" s="2" t="s">
        <v>170</v>
      </c>
      <c r="N54" s="2" t="s">
        <v>91</v>
      </c>
      <c r="O54" s="2" t="s">
        <v>801</v>
      </c>
      <c r="P54" s="2" t="s">
        <v>957</v>
      </c>
      <c r="Q54" s="2" t="s">
        <v>32</v>
      </c>
      <c r="R54" s="2" t="s">
        <v>669</v>
      </c>
      <c r="S54" s="2" t="s">
        <v>657</v>
      </c>
      <c r="T54" s="2" t="s">
        <v>711</v>
      </c>
      <c r="U54" s="13" t="s">
        <v>115</v>
      </c>
      <c r="V54" s="14">
        <v>1</v>
      </c>
      <c r="W54" s="14">
        <v>0</v>
      </c>
      <c r="X54" s="2" t="s">
        <v>639</v>
      </c>
      <c r="Y54" s="2" t="s">
        <v>1004</v>
      </c>
      <c r="Z54" s="2"/>
      <c r="AA54" s="28" t="s">
        <v>259</v>
      </c>
      <c r="AB54" s="94" t="s">
        <v>1064</v>
      </c>
    </row>
    <row r="55" spans="1:28" ht="39.6" hidden="1" x14ac:dyDescent="0.3">
      <c r="A55" s="2" t="s">
        <v>26</v>
      </c>
      <c r="B55" s="37">
        <v>45108</v>
      </c>
      <c r="C55" s="4" t="s">
        <v>63</v>
      </c>
      <c r="D55" s="11">
        <v>2020</v>
      </c>
      <c r="E55" s="11">
        <v>2910</v>
      </c>
      <c r="F55" s="19" t="s">
        <v>103</v>
      </c>
      <c r="G55" s="11" t="s">
        <v>57</v>
      </c>
      <c r="H55" s="21" t="s">
        <v>104</v>
      </c>
      <c r="I55" s="2" t="s">
        <v>28</v>
      </c>
      <c r="J55" s="13">
        <v>43800</v>
      </c>
      <c r="K55" s="5" t="s">
        <v>105</v>
      </c>
      <c r="L55" s="2" t="s">
        <v>0</v>
      </c>
      <c r="M55" s="2" t="s">
        <v>423</v>
      </c>
      <c r="N55" s="2" t="s">
        <v>91</v>
      </c>
      <c r="O55" s="2" t="s">
        <v>670</v>
      </c>
      <c r="P55" s="2"/>
      <c r="Q55" s="2" t="s">
        <v>32</v>
      </c>
      <c r="R55" s="2" t="s">
        <v>670</v>
      </c>
      <c r="S55" s="2" t="s">
        <v>670</v>
      </c>
      <c r="T55" s="2" t="s">
        <v>0</v>
      </c>
      <c r="U55" s="13" t="s">
        <v>75</v>
      </c>
      <c r="V55" s="14">
        <v>0.38</v>
      </c>
      <c r="W55" s="14">
        <v>0</v>
      </c>
      <c r="X55" s="2" t="s">
        <v>4</v>
      </c>
      <c r="Y55" s="90"/>
      <c r="Z55" s="90"/>
      <c r="AA55" s="28" t="s">
        <v>115</v>
      </c>
      <c r="AB55" s="93"/>
    </row>
    <row r="56" spans="1:28" ht="39.6" x14ac:dyDescent="0.3">
      <c r="A56" s="2" t="s">
        <v>34</v>
      </c>
      <c r="B56" s="37">
        <v>45108</v>
      </c>
      <c r="C56" s="4" t="s">
        <v>63</v>
      </c>
      <c r="D56" s="11">
        <v>2020</v>
      </c>
      <c r="E56" s="11">
        <v>2920</v>
      </c>
      <c r="F56" s="16" t="s">
        <v>142</v>
      </c>
      <c r="G56" s="11" t="s">
        <v>107</v>
      </c>
      <c r="H56" s="21" t="s">
        <v>361</v>
      </c>
      <c r="I56" s="2" t="s">
        <v>28</v>
      </c>
      <c r="J56" s="13">
        <v>43800</v>
      </c>
      <c r="K56" s="5" t="s">
        <v>362</v>
      </c>
      <c r="L56" s="2" t="s">
        <v>2</v>
      </c>
      <c r="M56" s="2" t="s">
        <v>227</v>
      </c>
      <c r="N56" s="2" t="s">
        <v>74</v>
      </c>
      <c r="O56" s="2" t="s">
        <v>801</v>
      </c>
      <c r="P56" s="2" t="s">
        <v>992</v>
      </c>
      <c r="Q56" s="2" t="s">
        <v>801</v>
      </c>
      <c r="R56" s="2" t="s">
        <v>660</v>
      </c>
      <c r="S56" s="2" t="s">
        <v>657</v>
      </c>
      <c r="T56" s="2" t="s">
        <v>690</v>
      </c>
      <c r="U56" s="13" t="s">
        <v>45</v>
      </c>
      <c r="V56" s="14">
        <v>0.97</v>
      </c>
      <c r="W56" s="14">
        <v>0</v>
      </c>
      <c r="X56" s="2" t="s">
        <v>4</v>
      </c>
      <c r="Y56" s="2" t="s">
        <v>1005</v>
      </c>
      <c r="Z56" s="2"/>
      <c r="AA56" s="28" t="s">
        <v>45</v>
      </c>
      <c r="AB56" s="94" t="s">
        <v>1064</v>
      </c>
    </row>
    <row r="57" spans="1:28" ht="26.4" hidden="1" x14ac:dyDescent="0.3">
      <c r="A57" s="2" t="s">
        <v>26</v>
      </c>
      <c r="B57" s="37">
        <v>45108</v>
      </c>
      <c r="C57" s="4" t="s">
        <v>63</v>
      </c>
      <c r="D57" s="11">
        <v>2020</v>
      </c>
      <c r="E57" s="11">
        <v>2930</v>
      </c>
      <c r="F57" s="35"/>
      <c r="G57" s="36"/>
      <c r="H57" s="21" t="s">
        <v>41</v>
      </c>
      <c r="I57" s="2" t="s">
        <v>28</v>
      </c>
      <c r="J57" s="13">
        <v>43809</v>
      </c>
      <c r="K57" s="5" t="s">
        <v>42</v>
      </c>
      <c r="L57" s="2" t="s">
        <v>0</v>
      </c>
      <c r="M57" s="2" t="s">
        <v>43</v>
      </c>
      <c r="N57" s="2" t="s">
        <v>44</v>
      </c>
      <c r="O57" s="2" t="s">
        <v>670</v>
      </c>
      <c r="P57" s="2"/>
      <c r="Q57" s="2" t="s">
        <v>32</v>
      </c>
      <c r="R57" s="2" t="s">
        <v>670</v>
      </c>
      <c r="S57" s="2" t="s">
        <v>670</v>
      </c>
      <c r="T57" s="2" t="s">
        <v>0</v>
      </c>
      <c r="U57" s="13" t="s">
        <v>45</v>
      </c>
      <c r="V57" s="14">
        <v>0.55000000000000004</v>
      </c>
      <c r="W57" s="14">
        <v>0</v>
      </c>
      <c r="X57" s="2" t="s">
        <v>4</v>
      </c>
      <c r="Y57" s="2"/>
      <c r="Z57" s="2"/>
      <c r="AA57" s="28" t="s">
        <v>696</v>
      </c>
      <c r="AB57" s="93"/>
    </row>
    <row r="58" spans="1:28" ht="52.8" x14ac:dyDescent="0.3">
      <c r="A58" s="2" t="s">
        <v>34</v>
      </c>
      <c r="B58" s="37">
        <v>45108</v>
      </c>
      <c r="C58" s="4" t="s">
        <v>63</v>
      </c>
      <c r="D58" s="11">
        <v>2020</v>
      </c>
      <c r="E58" s="11">
        <v>2970</v>
      </c>
      <c r="F58" s="16" t="s">
        <v>142</v>
      </c>
      <c r="G58" s="11" t="s">
        <v>107</v>
      </c>
      <c r="H58" s="21" t="s">
        <v>364</v>
      </c>
      <c r="I58" s="2" t="s">
        <v>28</v>
      </c>
      <c r="J58" s="13">
        <v>43862</v>
      </c>
      <c r="K58" s="5" t="s">
        <v>365</v>
      </c>
      <c r="L58" s="2" t="s">
        <v>2</v>
      </c>
      <c r="M58" s="2" t="s">
        <v>754</v>
      </c>
      <c r="N58" s="2" t="s">
        <v>357</v>
      </c>
      <c r="O58" s="2" t="s">
        <v>800</v>
      </c>
      <c r="P58" s="2" t="s">
        <v>985</v>
      </c>
      <c r="Q58" s="2" t="s">
        <v>823</v>
      </c>
      <c r="R58" s="2" t="s">
        <v>660</v>
      </c>
      <c r="S58" s="2" t="s">
        <v>660</v>
      </c>
      <c r="T58" s="2" t="s">
        <v>687</v>
      </c>
      <c r="U58" s="13" t="s">
        <v>54</v>
      </c>
      <c r="V58" s="14">
        <v>0.7</v>
      </c>
      <c r="W58" s="14">
        <v>0.68</v>
      </c>
      <c r="X58" s="2" t="s">
        <v>636</v>
      </c>
      <c r="Y58" s="90" t="s">
        <v>1003</v>
      </c>
      <c r="Z58" s="90"/>
      <c r="AA58" s="28" t="s">
        <v>239</v>
      </c>
      <c r="AB58" s="93"/>
    </row>
    <row r="59" spans="1:28" ht="26.4" hidden="1" x14ac:dyDescent="0.3">
      <c r="A59" s="2" t="s">
        <v>26</v>
      </c>
      <c r="B59" s="37">
        <v>45110</v>
      </c>
      <c r="C59" s="4" t="s">
        <v>63</v>
      </c>
      <c r="D59" s="11">
        <v>2020</v>
      </c>
      <c r="E59" s="11">
        <v>2980</v>
      </c>
      <c r="F59" s="17" t="s">
        <v>64</v>
      </c>
      <c r="G59" s="11" t="s">
        <v>57</v>
      </c>
      <c r="H59" s="21" t="s">
        <v>65</v>
      </c>
      <c r="I59" s="2" t="s">
        <v>28</v>
      </c>
      <c r="J59" s="13">
        <v>43862</v>
      </c>
      <c r="K59" s="5" t="s">
        <v>66</v>
      </c>
      <c r="L59" s="2" t="s">
        <v>0</v>
      </c>
      <c r="M59" s="2" t="s">
        <v>433</v>
      </c>
      <c r="N59" s="2" t="s">
        <v>68</v>
      </c>
      <c r="O59" s="2" t="s">
        <v>670</v>
      </c>
      <c r="P59" s="2"/>
      <c r="Q59" s="2" t="s">
        <v>32</v>
      </c>
      <c r="R59" s="2" t="s">
        <v>670</v>
      </c>
      <c r="S59" s="2" t="s">
        <v>670</v>
      </c>
      <c r="T59" s="2" t="s">
        <v>69</v>
      </c>
      <c r="U59" s="13" t="s">
        <v>45</v>
      </c>
      <c r="V59" s="14">
        <v>0.62</v>
      </c>
      <c r="W59" s="14">
        <v>0</v>
      </c>
      <c r="X59" s="65" t="s">
        <v>704</v>
      </c>
      <c r="Y59" s="65"/>
      <c r="Z59" s="65"/>
      <c r="AA59" s="28" t="s">
        <v>146</v>
      </c>
      <c r="AB59" s="93"/>
    </row>
    <row r="60" spans="1:28" ht="39.6" hidden="1" x14ac:dyDescent="0.3">
      <c r="A60" s="2" t="s">
        <v>26</v>
      </c>
      <c r="B60" s="37">
        <v>45110</v>
      </c>
      <c r="C60" s="4" t="s">
        <v>63</v>
      </c>
      <c r="D60" s="11">
        <v>2020</v>
      </c>
      <c r="E60" s="11">
        <v>2990</v>
      </c>
      <c r="F60" s="35"/>
      <c r="G60" s="36"/>
      <c r="H60" s="21" t="s">
        <v>50</v>
      </c>
      <c r="I60" s="2" t="s">
        <v>28</v>
      </c>
      <c r="J60" s="13">
        <v>43935</v>
      </c>
      <c r="K60" s="5" t="s">
        <v>51</v>
      </c>
      <c r="L60" s="2" t="s">
        <v>0</v>
      </c>
      <c r="M60" s="2" t="s">
        <v>52</v>
      </c>
      <c r="N60" s="2" t="s">
        <v>53</v>
      </c>
      <c r="O60" s="2" t="s">
        <v>670</v>
      </c>
      <c r="P60" s="2"/>
      <c r="Q60" s="2" t="s">
        <v>32</v>
      </c>
      <c r="R60" s="2" t="s">
        <v>670</v>
      </c>
      <c r="S60" s="2" t="s">
        <v>670</v>
      </c>
      <c r="T60" s="2" t="s">
        <v>0</v>
      </c>
      <c r="U60" s="13" t="s">
        <v>54</v>
      </c>
      <c r="V60" s="14">
        <v>0.77</v>
      </c>
      <c r="W60" s="14">
        <v>0</v>
      </c>
      <c r="X60" s="2" t="s">
        <v>4</v>
      </c>
      <c r="Y60" s="2"/>
      <c r="Z60" s="2"/>
      <c r="AA60" s="28" t="s">
        <v>75</v>
      </c>
      <c r="AB60" s="93"/>
    </row>
    <row r="61" spans="1:28" ht="52.8" x14ac:dyDescent="0.3">
      <c r="A61" s="2" t="s">
        <v>40</v>
      </c>
      <c r="B61" s="37">
        <v>45110</v>
      </c>
      <c r="C61" s="4" t="s">
        <v>63</v>
      </c>
      <c r="D61" s="11">
        <v>2020</v>
      </c>
      <c r="E61" s="11">
        <v>3000</v>
      </c>
      <c r="F61" s="19" t="s">
        <v>172</v>
      </c>
      <c r="G61" s="11" t="s">
        <v>107</v>
      </c>
      <c r="H61" s="21" t="s">
        <v>367</v>
      </c>
      <c r="I61" s="2" t="s">
        <v>28</v>
      </c>
      <c r="J61" s="13">
        <v>43983</v>
      </c>
      <c r="K61" s="5" t="s">
        <v>368</v>
      </c>
      <c r="L61" s="2" t="s">
        <v>2</v>
      </c>
      <c r="M61" s="2" t="s">
        <v>923</v>
      </c>
      <c r="N61" s="2" t="s">
        <v>269</v>
      </c>
      <c r="O61" s="2" t="s">
        <v>824</v>
      </c>
      <c r="P61" s="2" t="s">
        <v>1058</v>
      </c>
      <c r="Q61" s="2" t="s">
        <v>824</v>
      </c>
      <c r="R61" s="2" t="s">
        <v>811</v>
      </c>
      <c r="S61" s="2" t="s">
        <v>658</v>
      </c>
      <c r="T61" s="2" t="s">
        <v>663</v>
      </c>
      <c r="U61" s="13" t="s">
        <v>75</v>
      </c>
      <c r="V61" s="14">
        <v>0.57999999999999996</v>
      </c>
      <c r="W61" s="14">
        <v>0</v>
      </c>
      <c r="X61" s="2" t="s">
        <v>704</v>
      </c>
      <c r="Y61" s="2" t="s">
        <v>1006</v>
      </c>
      <c r="Z61" s="2"/>
      <c r="AA61" s="28" t="s">
        <v>681</v>
      </c>
      <c r="AB61" s="94" t="s">
        <v>1064</v>
      </c>
    </row>
    <row r="62" spans="1:28" ht="45.6" hidden="1" x14ac:dyDescent="0.3">
      <c r="A62" s="2" t="s">
        <v>26</v>
      </c>
      <c r="B62" s="37">
        <v>45139</v>
      </c>
      <c r="C62" s="4" t="s">
        <v>63</v>
      </c>
      <c r="D62" s="11">
        <v>2020</v>
      </c>
      <c r="E62" s="11">
        <v>3010</v>
      </c>
      <c r="F62" s="9"/>
      <c r="G62" s="11"/>
      <c r="H62" s="21" t="s">
        <v>209</v>
      </c>
      <c r="I62" s="2" t="s">
        <v>28</v>
      </c>
      <c r="J62" s="13">
        <v>44173</v>
      </c>
      <c r="K62" s="5" t="s">
        <v>210</v>
      </c>
      <c r="L62" s="2" t="s">
        <v>0</v>
      </c>
      <c r="M62" s="2" t="s">
        <v>934</v>
      </c>
      <c r="N62" s="2" t="s">
        <v>123</v>
      </c>
      <c r="O62" s="2" t="s">
        <v>670</v>
      </c>
      <c r="P62" s="2"/>
      <c r="Q62" s="2" t="s">
        <v>32</v>
      </c>
      <c r="R62" s="2" t="s">
        <v>670</v>
      </c>
      <c r="S62" s="2" t="s">
        <v>670</v>
      </c>
      <c r="T62" s="2" t="s">
        <v>156</v>
      </c>
      <c r="U62" s="13" t="s">
        <v>212</v>
      </c>
      <c r="V62" s="14">
        <v>0.57999999999999996</v>
      </c>
      <c r="W62" s="14">
        <v>0</v>
      </c>
      <c r="X62" s="2" t="s">
        <v>4</v>
      </c>
      <c r="Y62" s="90"/>
      <c r="Z62" s="90"/>
      <c r="AA62" s="28" t="s">
        <v>684</v>
      </c>
      <c r="AB62" s="93"/>
    </row>
    <row r="63" spans="1:28" ht="45.6" hidden="1" x14ac:dyDescent="0.3">
      <c r="A63" s="2" t="s">
        <v>40</v>
      </c>
      <c r="B63" s="37">
        <v>45139</v>
      </c>
      <c r="C63" s="4" t="s">
        <v>63</v>
      </c>
      <c r="D63" s="11">
        <v>2020</v>
      </c>
      <c r="E63" s="11">
        <v>3010</v>
      </c>
      <c r="F63" s="17" t="s">
        <v>64</v>
      </c>
      <c r="G63" s="11" t="s">
        <v>57</v>
      </c>
      <c r="H63" s="21" t="s">
        <v>325</v>
      </c>
      <c r="I63" s="2" t="s">
        <v>28</v>
      </c>
      <c r="J63" s="13">
        <v>43983</v>
      </c>
      <c r="K63" s="5" t="s">
        <v>326</v>
      </c>
      <c r="L63" s="2" t="s">
        <v>827</v>
      </c>
      <c r="M63" s="2" t="s">
        <v>931</v>
      </c>
      <c r="N63" s="2" t="s">
        <v>269</v>
      </c>
      <c r="O63" s="2" t="s">
        <v>32</v>
      </c>
      <c r="P63" s="2" t="s">
        <v>971</v>
      </c>
      <c r="Q63" s="2" t="s">
        <v>824</v>
      </c>
      <c r="R63" s="2" t="s">
        <v>810</v>
      </c>
      <c r="S63" s="2" t="s">
        <v>660</v>
      </c>
      <c r="T63" s="2" t="s">
        <v>698</v>
      </c>
      <c r="U63" s="13" t="s">
        <v>54</v>
      </c>
      <c r="V63" s="14">
        <v>0.34</v>
      </c>
      <c r="W63" s="14">
        <v>0.09</v>
      </c>
      <c r="X63" s="2" t="s">
        <v>4</v>
      </c>
      <c r="Y63" s="90"/>
      <c r="Z63" s="90"/>
      <c r="AA63" s="28" t="s">
        <v>235</v>
      </c>
      <c r="AB63" s="93"/>
    </row>
    <row r="64" spans="1:28" ht="39.6" hidden="1" x14ac:dyDescent="0.3">
      <c r="A64" s="2" t="s">
        <v>26</v>
      </c>
      <c r="B64" s="37">
        <v>45170</v>
      </c>
      <c r="C64" s="4" t="s">
        <v>63</v>
      </c>
      <c r="D64" s="11">
        <v>2020</v>
      </c>
      <c r="E64" s="11">
        <v>3015</v>
      </c>
      <c r="F64" s="16" t="s">
        <v>142</v>
      </c>
      <c r="G64" s="11" t="s">
        <v>107</v>
      </c>
      <c r="H64" s="21" t="s">
        <v>192</v>
      </c>
      <c r="I64" s="2" t="s">
        <v>28</v>
      </c>
      <c r="J64" s="13">
        <v>44173</v>
      </c>
      <c r="K64" s="5" t="s">
        <v>193</v>
      </c>
      <c r="L64" s="2" t="s">
        <v>855</v>
      </c>
      <c r="M64" s="2" t="s">
        <v>940</v>
      </c>
      <c r="N64" s="2" t="s">
        <v>195</v>
      </c>
      <c r="O64" s="2" t="s">
        <v>670</v>
      </c>
      <c r="P64" s="2"/>
      <c r="Q64" s="2" t="s">
        <v>32</v>
      </c>
      <c r="R64" s="2" t="s">
        <v>669</v>
      </c>
      <c r="S64" s="2" t="s">
        <v>669</v>
      </c>
      <c r="T64" s="2" t="s">
        <v>190</v>
      </c>
      <c r="U64" s="13" t="s">
        <v>75</v>
      </c>
      <c r="V64" s="14">
        <v>0.6</v>
      </c>
      <c r="W64" s="14">
        <v>0.49</v>
      </c>
      <c r="X64" s="2" t="s">
        <v>4</v>
      </c>
      <c r="Y64" s="90"/>
      <c r="Z64" s="90"/>
      <c r="AA64" s="28" t="s">
        <v>191</v>
      </c>
      <c r="AB64" s="93"/>
    </row>
    <row r="65" spans="1:28" ht="39.6" x14ac:dyDescent="0.3">
      <c r="A65" s="2" t="s">
        <v>26</v>
      </c>
      <c r="B65" s="37">
        <v>45261</v>
      </c>
      <c r="C65" s="4" t="s">
        <v>63</v>
      </c>
      <c r="D65" s="11">
        <v>2020</v>
      </c>
      <c r="E65" s="11">
        <v>3015</v>
      </c>
      <c r="F65" s="9" t="s">
        <v>280</v>
      </c>
      <c r="G65" s="11" t="s">
        <v>107</v>
      </c>
      <c r="H65" s="21" t="s">
        <v>371</v>
      </c>
      <c r="I65" s="2" t="s">
        <v>28</v>
      </c>
      <c r="J65" s="13">
        <v>44173</v>
      </c>
      <c r="K65" s="5" t="s">
        <v>372</v>
      </c>
      <c r="L65" s="2" t="s">
        <v>2</v>
      </c>
      <c r="M65" s="2" t="s">
        <v>924</v>
      </c>
      <c r="N65" s="2" t="s">
        <v>374</v>
      </c>
      <c r="O65" s="2" t="s">
        <v>824</v>
      </c>
      <c r="P65" s="2" t="s">
        <v>988</v>
      </c>
      <c r="Q65" s="2" t="s">
        <v>824</v>
      </c>
      <c r="R65" s="2" t="s">
        <v>659</v>
      </c>
      <c r="S65" s="2" t="s">
        <v>659</v>
      </c>
      <c r="T65" s="2" t="s">
        <v>647</v>
      </c>
      <c r="U65" s="13" t="s">
        <v>75</v>
      </c>
      <c r="V65" s="14">
        <v>0.33</v>
      </c>
      <c r="W65" s="14">
        <v>0.36</v>
      </c>
      <c r="X65" s="2" t="s">
        <v>4</v>
      </c>
      <c r="Y65" s="2" t="s">
        <v>1005</v>
      </c>
      <c r="Z65" s="2"/>
      <c r="AA65" s="28" t="s">
        <v>218</v>
      </c>
      <c r="AB65" s="94" t="s">
        <v>1064</v>
      </c>
    </row>
    <row r="66" spans="1:28" ht="75.599999999999994" customHeight="1" x14ac:dyDescent="0.3">
      <c r="A66" s="2" t="s">
        <v>34</v>
      </c>
      <c r="B66" s="37">
        <v>45292</v>
      </c>
      <c r="C66" s="4" t="s">
        <v>63</v>
      </c>
      <c r="D66" s="11">
        <v>2020</v>
      </c>
      <c r="E66" s="11">
        <v>3020</v>
      </c>
      <c r="F66" s="16" t="s">
        <v>142</v>
      </c>
      <c r="G66" s="11" t="s">
        <v>57</v>
      </c>
      <c r="H66" s="21" t="s">
        <v>328</v>
      </c>
      <c r="I66" s="2" t="s">
        <v>28</v>
      </c>
      <c r="J66" s="13">
        <v>43983</v>
      </c>
      <c r="K66" s="5" t="s">
        <v>329</v>
      </c>
      <c r="L66" s="2" t="s">
        <v>1</v>
      </c>
      <c r="M66" s="2" t="s">
        <v>926</v>
      </c>
      <c r="N66" s="2" t="s">
        <v>269</v>
      </c>
      <c r="O66" s="2" t="s">
        <v>801</v>
      </c>
      <c r="P66" s="2" t="s">
        <v>963</v>
      </c>
      <c r="Q66" s="2" t="s">
        <v>801</v>
      </c>
      <c r="R66" s="2" t="s">
        <v>660</v>
      </c>
      <c r="S66" s="2" t="s">
        <v>660</v>
      </c>
      <c r="T66" s="2" t="s">
        <v>699</v>
      </c>
      <c r="U66" s="13" t="s">
        <v>54</v>
      </c>
      <c r="V66" s="14">
        <v>0.62</v>
      </c>
      <c r="W66" s="14">
        <v>0.28999999999999998</v>
      </c>
      <c r="X66" s="2" t="s">
        <v>627</v>
      </c>
      <c r="Y66" s="90" t="s">
        <v>1007</v>
      </c>
      <c r="Z66" s="90"/>
      <c r="AA66" s="28" t="s">
        <v>247</v>
      </c>
      <c r="AB66" s="93"/>
    </row>
    <row r="67" spans="1:28" ht="39.6" x14ac:dyDescent="0.3">
      <c r="A67" s="2" t="s">
        <v>34</v>
      </c>
      <c r="B67" s="37">
        <v>45383</v>
      </c>
      <c r="C67" s="4" t="s">
        <v>63</v>
      </c>
      <c r="D67" s="11">
        <v>2020</v>
      </c>
      <c r="E67" s="11">
        <v>3030</v>
      </c>
      <c r="F67" s="17" t="s">
        <v>64</v>
      </c>
      <c r="G67" s="11" t="s">
        <v>57</v>
      </c>
      <c r="H67" s="21" t="s">
        <v>332</v>
      </c>
      <c r="I67" s="2" t="s">
        <v>28</v>
      </c>
      <c r="J67" s="13">
        <v>43983</v>
      </c>
      <c r="K67" s="5" t="s">
        <v>333</v>
      </c>
      <c r="L67" s="2" t="s">
        <v>1</v>
      </c>
      <c r="M67" s="2" t="s">
        <v>927</v>
      </c>
      <c r="N67" s="2" t="s">
        <v>68</v>
      </c>
      <c r="O67" s="2" t="s">
        <v>801</v>
      </c>
      <c r="P67" s="2"/>
      <c r="Q67" s="2" t="s">
        <v>801</v>
      </c>
      <c r="R67" s="2" t="s">
        <v>660</v>
      </c>
      <c r="S67" s="2" t="s">
        <v>660</v>
      </c>
      <c r="T67" s="2" t="s">
        <v>698</v>
      </c>
      <c r="U67" s="13" t="s">
        <v>54</v>
      </c>
      <c r="V67" s="14">
        <v>0.98</v>
      </c>
      <c r="W67" s="14">
        <v>0.44</v>
      </c>
      <c r="X67" s="2" t="s">
        <v>4</v>
      </c>
      <c r="Y67" s="2" t="s">
        <v>1008</v>
      </c>
      <c r="Z67" s="2"/>
      <c r="AA67" s="28" t="s">
        <v>1054</v>
      </c>
      <c r="AB67" s="93"/>
    </row>
    <row r="68" spans="1:28" ht="39.6" hidden="1" x14ac:dyDescent="0.3">
      <c r="A68" s="2" t="s">
        <v>34</v>
      </c>
      <c r="B68" s="37">
        <v>45383</v>
      </c>
      <c r="C68" s="4" t="s">
        <v>63</v>
      </c>
      <c r="D68" s="11">
        <v>2020</v>
      </c>
      <c r="E68" s="11">
        <v>3040</v>
      </c>
      <c r="F68" s="19" t="s">
        <v>103</v>
      </c>
      <c r="G68" s="11" t="s">
        <v>107</v>
      </c>
      <c r="H68" s="21" t="s">
        <v>108</v>
      </c>
      <c r="I68" s="2" t="s">
        <v>28</v>
      </c>
      <c r="J68" s="13">
        <v>43983</v>
      </c>
      <c r="K68" s="5" t="s">
        <v>109</v>
      </c>
      <c r="L68" s="2" t="s">
        <v>0</v>
      </c>
      <c r="M68" s="2" t="s">
        <v>227</v>
      </c>
      <c r="N68" s="2" t="s">
        <v>74</v>
      </c>
      <c r="O68" s="2" t="s">
        <v>670</v>
      </c>
      <c r="P68" s="2"/>
      <c r="Q68" s="2" t="s">
        <v>32</v>
      </c>
      <c r="R68" s="2" t="s">
        <v>670</v>
      </c>
      <c r="S68" s="2" t="s">
        <v>670</v>
      </c>
      <c r="T68" s="2" t="s">
        <v>0</v>
      </c>
      <c r="U68" s="13" t="s">
        <v>75</v>
      </c>
      <c r="V68" s="14">
        <v>0.83</v>
      </c>
      <c r="W68" s="14">
        <v>0</v>
      </c>
      <c r="X68" s="2" t="s">
        <v>4</v>
      </c>
      <c r="Y68" s="2"/>
      <c r="Z68" s="2"/>
      <c r="AA68" s="28" t="s">
        <v>370</v>
      </c>
      <c r="AB68" s="93"/>
    </row>
    <row r="69" spans="1:28" ht="91.2" x14ac:dyDescent="0.3">
      <c r="A69" s="2" t="s">
        <v>34</v>
      </c>
      <c r="B69" s="37">
        <v>45444</v>
      </c>
      <c r="C69" s="4" t="s">
        <v>63</v>
      </c>
      <c r="D69" s="11">
        <v>2020</v>
      </c>
      <c r="E69" s="11">
        <v>3050</v>
      </c>
      <c r="F69" s="16" t="s">
        <v>142</v>
      </c>
      <c r="G69" s="11" t="s">
        <v>107</v>
      </c>
      <c r="H69" s="21" t="s">
        <v>379</v>
      </c>
      <c r="I69" s="2" t="s">
        <v>28</v>
      </c>
      <c r="J69" s="13">
        <v>44044</v>
      </c>
      <c r="K69" s="5" t="s">
        <v>380</v>
      </c>
      <c r="L69" s="2" t="s">
        <v>2</v>
      </c>
      <c r="M69" s="2" t="s">
        <v>52</v>
      </c>
      <c r="N69" s="2" t="s">
        <v>91</v>
      </c>
      <c r="O69" s="2" t="s">
        <v>801</v>
      </c>
      <c r="P69" s="2"/>
      <c r="Q69" s="2" t="s">
        <v>801</v>
      </c>
      <c r="R69" s="2" t="s">
        <v>660</v>
      </c>
      <c r="S69" s="2" t="s">
        <v>660</v>
      </c>
      <c r="T69" s="2"/>
      <c r="U69" s="13" t="s">
        <v>75</v>
      </c>
      <c r="V69" s="14">
        <v>1</v>
      </c>
      <c r="W69" s="14">
        <v>0</v>
      </c>
      <c r="X69" s="2" t="s">
        <v>635</v>
      </c>
      <c r="Y69" s="2" t="s">
        <v>996</v>
      </c>
      <c r="Z69" s="2"/>
      <c r="AA69" s="28" t="s">
        <v>457</v>
      </c>
      <c r="AB69" s="93"/>
    </row>
    <row r="70" spans="1:28" ht="42" hidden="1" customHeight="1" x14ac:dyDescent="0.3">
      <c r="A70" s="2" t="s">
        <v>98</v>
      </c>
      <c r="B70" s="37">
        <v>45444</v>
      </c>
      <c r="C70" s="4" t="s">
        <v>63</v>
      </c>
      <c r="D70" s="11">
        <v>2020</v>
      </c>
      <c r="E70" s="11">
        <v>3060</v>
      </c>
      <c r="F70" s="16" t="s">
        <v>142</v>
      </c>
      <c r="G70" s="11" t="s">
        <v>57</v>
      </c>
      <c r="H70" s="21" t="s">
        <v>336</v>
      </c>
      <c r="I70" s="2" t="s">
        <v>28</v>
      </c>
      <c r="J70" s="13">
        <v>44044</v>
      </c>
      <c r="K70" s="5" t="s">
        <v>337</v>
      </c>
      <c r="L70" s="2" t="s">
        <v>0</v>
      </c>
      <c r="M70" s="2" t="s">
        <v>754</v>
      </c>
      <c r="N70" s="2" t="s">
        <v>123</v>
      </c>
      <c r="O70" s="2" t="s">
        <v>670</v>
      </c>
      <c r="P70" s="2"/>
      <c r="Q70" s="2" t="s">
        <v>32</v>
      </c>
      <c r="R70" s="2" t="s">
        <v>670</v>
      </c>
      <c r="S70" s="2" t="s">
        <v>669</v>
      </c>
      <c r="T70" s="2" t="s">
        <v>264</v>
      </c>
      <c r="U70" s="13" t="s">
        <v>212</v>
      </c>
      <c r="V70" s="14">
        <v>0.83</v>
      </c>
      <c r="W70" s="14">
        <v>0</v>
      </c>
      <c r="X70" s="2" t="s">
        <v>4</v>
      </c>
      <c r="Y70" s="2"/>
      <c r="Z70" s="2"/>
      <c r="AA70" s="28" t="s">
        <v>76</v>
      </c>
      <c r="AB70" s="93"/>
    </row>
    <row r="71" spans="1:28" ht="90.75" hidden="1" customHeight="1" x14ac:dyDescent="0.3">
      <c r="A71" s="2" t="s">
        <v>40</v>
      </c>
      <c r="B71" s="37">
        <v>45444</v>
      </c>
      <c r="C71" s="4" t="s">
        <v>63</v>
      </c>
      <c r="D71" s="11">
        <v>2020</v>
      </c>
      <c r="E71" s="11">
        <v>3070</v>
      </c>
      <c r="F71" s="18" t="s">
        <v>513</v>
      </c>
      <c r="G71" s="11" t="s">
        <v>57</v>
      </c>
      <c r="H71" s="21" t="s">
        <v>514</v>
      </c>
      <c r="I71" s="2" t="s">
        <v>28</v>
      </c>
      <c r="J71" s="13">
        <v>44044</v>
      </c>
      <c r="K71" s="5" t="s">
        <v>515</v>
      </c>
      <c r="L71" s="2" t="s">
        <v>0</v>
      </c>
      <c r="M71" s="2" t="s">
        <v>941</v>
      </c>
      <c r="N71" s="2" t="s">
        <v>289</v>
      </c>
      <c r="O71" s="2" t="s">
        <v>670</v>
      </c>
      <c r="P71" s="2"/>
      <c r="Q71" s="2" t="s">
        <v>32</v>
      </c>
      <c r="R71" s="2" t="s">
        <v>670</v>
      </c>
      <c r="S71" s="2" t="s">
        <v>670</v>
      </c>
      <c r="T71" s="2" t="s">
        <v>0</v>
      </c>
      <c r="U71" s="13" t="s">
        <v>124</v>
      </c>
      <c r="V71" s="14">
        <v>0.41</v>
      </c>
      <c r="W71" s="14">
        <v>0.16</v>
      </c>
      <c r="X71" s="2" t="s">
        <v>4</v>
      </c>
      <c r="Y71" s="2"/>
      <c r="Z71" s="2"/>
      <c r="AA71" s="28" t="s">
        <v>677</v>
      </c>
      <c r="AB71" s="93"/>
    </row>
    <row r="72" spans="1:28" ht="26.4" hidden="1" x14ac:dyDescent="0.3">
      <c r="A72" s="2" t="s">
        <v>26</v>
      </c>
      <c r="B72" s="37">
        <v>45474</v>
      </c>
      <c r="C72" s="4" t="s">
        <v>63</v>
      </c>
      <c r="D72" s="11">
        <v>2020</v>
      </c>
      <c r="E72" s="11">
        <v>3070</v>
      </c>
      <c r="F72" s="9"/>
      <c r="G72" s="11"/>
      <c r="H72" s="21" t="s">
        <v>518</v>
      </c>
      <c r="I72" s="2" t="s">
        <v>28</v>
      </c>
      <c r="J72" s="13">
        <v>44173</v>
      </c>
      <c r="K72" s="5" t="s">
        <v>519</v>
      </c>
      <c r="L72" s="2" t="s">
        <v>0</v>
      </c>
      <c r="M72" s="2" t="s">
        <v>943</v>
      </c>
      <c r="N72" s="2" t="s">
        <v>521</v>
      </c>
      <c r="O72" s="2" t="s">
        <v>670</v>
      </c>
      <c r="P72" s="2"/>
      <c r="Q72" s="2" t="s">
        <v>32</v>
      </c>
      <c r="R72" s="2" t="s">
        <v>670</v>
      </c>
      <c r="S72" s="2" t="s">
        <v>670</v>
      </c>
      <c r="T72" s="2" t="s">
        <v>0</v>
      </c>
      <c r="U72" s="13" t="s">
        <v>212</v>
      </c>
      <c r="V72" s="14">
        <v>0.92</v>
      </c>
      <c r="W72" s="14">
        <v>0</v>
      </c>
      <c r="X72" s="2" t="s">
        <v>4</v>
      </c>
      <c r="Y72" s="2"/>
      <c r="Z72" s="2"/>
      <c r="AA72" s="28" t="s">
        <v>97</v>
      </c>
      <c r="AB72" s="93"/>
    </row>
    <row r="73" spans="1:28" ht="34.200000000000003" hidden="1" x14ac:dyDescent="0.3">
      <c r="A73" s="2" t="s">
        <v>34</v>
      </c>
      <c r="B73" s="37">
        <v>45505</v>
      </c>
      <c r="C73" s="4" t="s">
        <v>63</v>
      </c>
      <c r="D73" s="11">
        <v>2020</v>
      </c>
      <c r="E73" s="11">
        <v>3080</v>
      </c>
      <c r="F73" s="9"/>
      <c r="G73" s="11"/>
      <c r="H73" s="21" t="s">
        <v>84</v>
      </c>
      <c r="I73" s="2" t="s">
        <v>28</v>
      </c>
      <c r="J73" s="13">
        <v>44117</v>
      </c>
      <c r="K73" s="5" t="s">
        <v>85</v>
      </c>
      <c r="L73" s="2" t="s">
        <v>0</v>
      </c>
      <c r="M73" s="2" t="s">
        <v>221</v>
      </c>
      <c r="N73" s="2" t="s">
        <v>68</v>
      </c>
      <c r="O73" s="2" t="s">
        <v>670</v>
      </c>
      <c r="P73" s="2"/>
      <c r="Q73" s="2" t="s">
        <v>32</v>
      </c>
      <c r="R73" s="2" t="s">
        <v>670</v>
      </c>
      <c r="S73" s="2" t="s">
        <v>670</v>
      </c>
      <c r="T73" s="2" t="s">
        <v>0</v>
      </c>
      <c r="U73" s="13" t="s">
        <v>54</v>
      </c>
      <c r="V73" s="14">
        <v>0.76</v>
      </c>
      <c r="W73" s="14">
        <v>0.35</v>
      </c>
      <c r="X73" s="2" t="s">
        <v>4</v>
      </c>
      <c r="Y73" s="2"/>
      <c r="Z73" s="2"/>
      <c r="AA73" s="28" t="s">
        <v>344</v>
      </c>
      <c r="AB73" s="93"/>
    </row>
    <row r="74" spans="1:28" ht="39.6" hidden="1" x14ac:dyDescent="0.3">
      <c r="A74" s="2" t="s">
        <v>34</v>
      </c>
      <c r="B74" s="37">
        <v>45536</v>
      </c>
      <c r="C74" s="4" t="s">
        <v>63</v>
      </c>
      <c r="D74" s="11">
        <v>2021</v>
      </c>
      <c r="E74" s="11">
        <v>1440</v>
      </c>
      <c r="F74" s="35"/>
      <c r="G74" s="36"/>
      <c r="H74" s="21" t="s">
        <v>99</v>
      </c>
      <c r="I74" s="2" t="s">
        <v>28</v>
      </c>
      <c r="J74" s="13">
        <v>44427</v>
      </c>
      <c r="K74" s="5" t="s">
        <v>100</v>
      </c>
      <c r="L74" s="2" t="s">
        <v>0</v>
      </c>
      <c r="M74" s="2" t="s">
        <v>101</v>
      </c>
      <c r="N74" s="2" t="s">
        <v>102</v>
      </c>
      <c r="O74" s="2" t="s">
        <v>670</v>
      </c>
      <c r="P74" s="2"/>
      <c r="Q74" s="2" t="s">
        <v>32</v>
      </c>
      <c r="R74" s="2" t="s">
        <v>670</v>
      </c>
      <c r="S74" s="2" t="s">
        <v>670</v>
      </c>
      <c r="T74" s="2" t="s">
        <v>0</v>
      </c>
      <c r="U74" s="13" t="s">
        <v>98</v>
      </c>
      <c r="V74" s="14">
        <v>0.98</v>
      </c>
      <c r="W74" s="14">
        <v>0</v>
      </c>
      <c r="X74" s="2" t="s">
        <v>667</v>
      </c>
      <c r="Y74" s="2"/>
      <c r="Z74" s="2"/>
      <c r="AA74" s="28" t="s">
        <v>324</v>
      </c>
      <c r="AB74" s="93"/>
    </row>
    <row r="75" spans="1:28" ht="63.6" hidden="1" customHeight="1" x14ac:dyDescent="0.3">
      <c r="A75" s="2" t="s">
        <v>34</v>
      </c>
      <c r="B75" s="37">
        <v>45536</v>
      </c>
      <c r="C75" s="4" t="s">
        <v>63</v>
      </c>
      <c r="D75" s="11">
        <v>2021</v>
      </c>
      <c r="E75" s="11">
        <v>2705</v>
      </c>
      <c r="F75" s="9"/>
      <c r="G75" s="11"/>
      <c r="H75" s="21" t="s">
        <v>88</v>
      </c>
      <c r="I75" s="2" t="s">
        <v>28</v>
      </c>
      <c r="J75" s="13">
        <v>44236</v>
      </c>
      <c r="K75" s="5" t="s">
        <v>89</v>
      </c>
      <c r="L75" s="2" t="s">
        <v>0</v>
      </c>
      <c r="M75" s="2" t="s">
        <v>170</v>
      </c>
      <c r="N75" s="2" t="s">
        <v>91</v>
      </c>
      <c r="O75" s="2" t="s">
        <v>670</v>
      </c>
      <c r="P75" s="2"/>
      <c r="Q75" s="2" t="s">
        <v>32</v>
      </c>
      <c r="R75" s="2" t="s">
        <v>670</v>
      </c>
      <c r="S75" s="2" t="s">
        <v>670</v>
      </c>
      <c r="T75" s="2" t="s">
        <v>0</v>
      </c>
      <c r="U75" s="13" t="s">
        <v>54</v>
      </c>
      <c r="V75" s="14">
        <v>1</v>
      </c>
      <c r="W75" s="14">
        <v>0</v>
      </c>
      <c r="X75" s="2" t="s">
        <v>4</v>
      </c>
      <c r="Y75" s="90"/>
      <c r="Z75" s="90"/>
      <c r="AA75" s="28" t="s">
        <v>351</v>
      </c>
      <c r="AB75" s="93"/>
    </row>
    <row r="76" spans="1:28" ht="45.75" hidden="1" customHeight="1" x14ac:dyDescent="0.3">
      <c r="A76" s="2" t="s">
        <v>26</v>
      </c>
      <c r="B76" s="37">
        <v>45566</v>
      </c>
      <c r="C76" s="4" t="s">
        <v>63</v>
      </c>
      <c r="D76" s="11">
        <v>2021</v>
      </c>
      <c r="E76" s="11">
        <v>3195</v>
      </c>
      <c r="F76" s="9"/>
      <c r="G76" s="11"/>
      <c r="H76" s="21" t="s">
        <v>523</v>
      </c>
      <c r="I76" s="2" t="s">
        <v>28</v>
      </c>
      <c r="J76" s="13">
        <v>44497</v>
      </c>
      <c r="K76" s="5" t="s">
        <v>524</v>
      </c>
      <c r="L76" s="2" t="s">
        <v>0</v>
      </c>
      <c r="M76" s="2" t="s">
        <v>525</v>
      </c>
      <c r="N76" s="2" t="s">
        <v>278</v>
      </c>
      <c r="O76" s="2" t="s">
        <v>670</v>
      </c>
      <c r="P76" s="2"/>
      <c r="Q76" s="2" t="s">
        <v>32</v>
      </c>
      <c r="R76" s="2" t="s">
        <v>670</v>
      </c>
      <c r="S76" s="2" t="s">
        <v>670</v>
      </c>
      <c r="T76" s="2" t="s">
        <v>0</v>
      </c>
      <c r="U76" s="13" t="s">
        <v>54</v>
      </c>
      <c r="V76" s="14">
        <v>0.68</v>
      </c>
      <c r="W76" s="14">
        <v>0.28999999999999998</v>
      </c>
      <c r="X76" s="2" t="s">
        <v>4</v>
      </c>
      <c r="Y76" s="2"/>
      <c r="Z76" s="2"/>
      <c r="AA76" s="28" t="s">
        <v>404</v>
      </c>
      <c r="AB76" s="93"/>
    </row>
    <row r="77" spans="1:28" ht="52.8" hidden="1" x14ac:dyDescent="0.3">
      <c r="A77" s="2"/>
      <c r="B77" s="37"/>
      <c r="C77" s="4" t="s">
        <v>63</v>
      </c>
      <c r="D77" s="11">
        <v>2021</v>
      </c>
      <c r="E77" s="11">
        <v>3200</v>
      </c>
      <c r="F77" s="19" t="s">
        <v>172</v>
      </c>
      <c r="G77" s="11" t="s">
        <v>57</v>
      </c>
      <c r="H77" s="21" t="s">
        <v>266</v>
      </c>
      <c r="I77" s="2" t="s">
        <v>28</v>
      </c>
      <c r="J77" s="13">
        <v>44044</v>
      </c>
      <c r="K77" s="5" t="s">
        <v>267</v>
      </c>
      <c r="L77" s="2" t="s">
        <v>0</v>
      </c>
      <c r="M77" s="2" t="s">
        <v>253</v>
      </c>
      <c r="N77" s="2" t="s">
        <v>269</v>
      </c>
      <c r="O77" s="2" t="s">
        <v>670</v>
      </c>
      <c r="P77" s="2"/>
      <c r="Q77" s="2" t="s">
        <v>32</v>
      </c>
      <c r="R77" s="2" t="s">
        <v>669</v>
      </c>
      <c r="S77" s="2" t="s">
        <v>657</v>
      </c>
      <c r="T77" s="2" t="s">
        <v>264</v>
      </c>
      <c r="U77" s="13" t="s">
        <v>212</v>
      </c>
      <c r="V77" s="14">
        <v>0.56999999999999995</v>
      </c>
      <c r="W77" s="14">
        <v>0</v>
      </c>
      <c r="X77" s="2" t="s">
        <v>4</v>
      </c>
      <c r="Y77" s="2"/>
      <c r="Z77" s="2"/>
      <c r="AA77" s="28" t="s">
        <v>82</v>
      </c>
      <c r="AB77" s="93"/>
    </row>
    <row r="78" spans="1:28" ht="68.400000000000006" x14ac:dyDescent="0.3">
      <c r="A78" s="2" t="s">
        <v>40</v>
      </c>
      <c r="B78" s="37">
        <v>45566</v>
      </c>
      <c r="C78" s="4" t="s">
        <v>63</v>
      </c>
      <c r="D78" s="11">
        <v>2021</v>
      </c>
      <c r="E78" s="11">
        <v>3210</v>
      </c>
      <c r="F78" s="16" t="s">
        <v>142</v>
      </c>
      <c r="G78" s="11" t="s">
        <v>107</v>
      </c>
      <c r="H78" s="21" t="s">
        <v>240</v>
      </c>
      <c r="I78" s="2" t="s">
        <v>28</v>
      </c>
      <c r="J78" s="13">
        <v>44044</v>
      </c>
      <c r="K78" s="5" t="s">
        <v>241</v>
      </c>
      <c r="L78" s="2" t="s">
        <v>2</v>
      </c>
      <c r="M78" s="2" t="s">
        <v>925</v>
      </c>
      <c r="N78" s="2" t="s">
        <v>68</v>
      </c>
      <c r="O78" s="2" t="s">
        <v>800</v>
      </c>
      <c r="P78" s="2" t="s">
        <v>964</v>
      </c>
      <c r="Q78" s="2" t="s">
        <v>800</v>
      </c>
      <c r="R78" s="2" t="s">
        <v>660</v>
      </c>
      <c r="S78" s="2" t="s">
        <v>657</v>
      </c>
      <c r="T78" s="2" t="s">
        <v>809</v>
      </c>
      <c r="U78" s="13" t="s">
        <v>54</v>
      </c>
      <c r="V78" s="14">
        <v>0.41</v>
      </c>
      <c r="W78" s="14">
        <v>0</v>
      </c>
      <c r="X78" s="2" t="s">
        <v>4</v>
      </c>
      <c r="Y78" s="90" t="s">
        <v>1009</v>
      </c>
      <c r="Z78" s="90"/>
      <c r="AA78" s="28" t="s">
        <v>132</v>
      </c>
      <c r="AB78" s="93"/>
    </row>
    <row r="79" spans="1:28" ht="26.4" hidden="1" x14ac:dyDescent="0.3">
      <c r="A79" s="2" t="s">
        <v>26</v>
      </c>
      <c r="B79" s="37">
        <v>45566</v>
      </c>
      <c r="C79" s="4" t="s">
        <v>63</v>
      </c>
      <c r="D79" s="11">
        <v>2021</v>
      </c>
      <c r="E79" s="11">
        <v>3220</v>
      </c>
      <c r="F79" s="16" t="s">
        <v>77</v>
      </c>
      <c r="G79" s="11" t="s">
        <v>107</v>
      </c>
      <c r="H79" s="21" t="s">
        <v>133</v>
      </c>
      <c r="I79" s="2" t="s">
        <v>28</v>
      </c>
      <c r="J79" s="13">
        <v>44044</v>
      </c>
      <c r="K79" s="5" t="s">
        <v>134</v>
      </c>
      <c r="L79" s="2" t="s">
        <v>0</v>
      </c>
      <c r="M79" s="2" t="s">
        <v>930</v>
      </c>
      <c r="N79" s="2" t="s">
        <v>136</v>
      </c>
      <c r="O79" s="2" t="s">
        <v>670</v>
      </c>
      <c r="P79" s="2"/>
      <c r="Q79" s="2" t="s">
        <v>32</v>
      </c>
      <c r="R79" s="2" t="s">
        <v>670</v>
      </c>
      <c r="S79" s="2" t="s">
        <v>670</v>
      </c>
      <c r="T79" s="2" t="s">
        <v>0</v>
      </c>
      <c r="U79" s="13" t="s">
        <v>137</v>
      </c>
      <c r="V79" s="14">
        <v>0.86</v>
      </c>
      <c r="W79" s="14">
        <v>0</v>
      </c>
      <c r="X79" s="2" t="s">
        <v>628</v>
      </c>
      <c r="Y79" s="2"/>
      <c r="Z79" s="2"/>
      <c r="AA79" s="28" t="s">
        <v>75</v>
      </c>
      <c r="AB79" s="93"/>
    </row>
    <row r="80" spans="1:28" ht="26.4" hidden="1" x14ac:dyDescent="0.3">
      <c r="A80" s="2" t="s">
        <v>40</v>
      </c>
      <c r="B80" s="37">
        <v>45566</v>
      </c>
      <c r="C80" s="4" t="s">
        <v>63</v>
      </c>
      <c r="D80" s="11">
        <v>2021</v>
      </c>
      <c r="E80" s="11">
        <v>3220</v>
      </c>
      <c r="F80" s="16" t="s">
        <v>142</v>
      </c>
      <c r="G80" s="11" t="s">
        <v>107</v>
      </c>
      <c r="H80" s="21" t="s">
        <v>386</v>
      </c>
      <c r="I80" s="2" t="s">
        <v>28</v>
      </c>
      <c r="J80" s="13">
        <v>44044</v>
      </c>
      <c r="K80" s="5" t="s">
        <v>387</v>
      </c>
      <c r="L80" s="2" t="s">
        <v>827</v>
      </c>
      <c r="M80" s="2" t="s">
        <v>930</v>
      </c>
      <c r="N80" s="2" t="s">
        <v>136</v>
      </c>
      <c r="O80" s="2" t="s">
        <v>32</v>
      </c>
      <c r="P80" s="2" t="s">
        <v>970</v>
      </c>
      <c r="Q80" s="2" t="s">
        <v>824</v>
      </c>
      <c r="R80" s="2" t="s">
        <v>779</v>
      </c>
      <c r="S80" s="2" t="s">
        <v>659</v>
      </c>
      <c r="T80" s="2" t="s">
        <v>645</v>
      </c>
      <c r="U80" s="13" t="s">
        <v>137</v>
      </c>
      <c r="V80" s="14">
        <v>0.86</v>
      </c>
      <c r="W80" s="14">
        <v>0</v>
      </c>
      <c r="X80" s="2" t="s">
        <v>628</v>
      </c>
      <c r="Y80" s="90"/>
      <c r="Z80" s="90"/>
      <c r="AA80" s="28" t="s">
        <v>692</v>
      </c>
      <c r="AB80" s="93"/>
    </row>
    <row r="81" spans="1:28" ht="39.6" x14ac:dyDescent="0.3">
      <c r="A81" s="2" t="s">
        <v>40</v>
      </c>
      <c r="B81" s="37">
        <v>45566</v>
      </c>
      <c r="C81" s="4" t="s">
        <v>63</v>
      </c>
      <c r="D81" s="11">
        <v>2021</v>
      </c>
      <c r="E81" s="11">
        <v>3230</v>
      </c>
      <c r="F81" s="19" t="s">
        <v>172</v>
      </c>
      <c r="G81" s="11" t="s">
        <v>107</v>
      </c>
      <c r="H81" s="21" t="s">
        <v>388</v>
      </c>
      <c r="I81" s="2" t="s">
        <v>28</v>
      </c>
      <c r="J81" s="13">
        <v>44117</v>
      </c>
      <c r="K81" s="5" t="s">
        <v>389</v>
      </c>
      <c r="L81" s="2" t="s">
        <v>2</v>
      </c>
      <c r="M81" s="2" t="s">
        <v>113</v>
      </c>
      <c r="N81" s="2" t="s">
        <v>91</v>
      </c>
      <c r="O81" s="2" t="s">
        <v>801</v>
      </c>
      <c r="P81" s="2" t="s">
        <v>992</v>
      </c>
      <c r="Q81" s="2" t="s">
        <v>801</v>
      </c>
      <c r="R81" s="2" t="s">
        <v>660</v>
      </c>
      <c r="S81" s="2" t="s">
        <v>657</v>
      </c>
      <c r="T81" s="2" t="s">
        <v>690</v>
      </c>
      <c r="U81" s="13" t="s">
        <v>45</v>
      </c>
      <c r="V81" s="14">
        <v>0.83</v>
      </c>
      <c r="W81" s="14">
        <v>0</v>
      </c>
      <c r="X81" s="2" t="s">
        <v>4</v>
      </c>
      <c r="Y81" s="2" t="s">
        <v>999</v>
      </c>
      <c r="Z81" s="2"/>
      <c r="AA81" s="28" t="s">
        <v>45</v>
      </c>
      <c r="AB81" s="93"/>
    </row>
    <row r="82" spans="1:28" ht="26.4" hidden="1" x14ac:dyDescent="0.3">
      <c r="A82" s="2" t="s">
        <v>34</v>
      </c>
      <c r="B82" s="37">
        <v>45717</v>
      </c>
      <c r="C82" s="4" t="s">
        <v>63</v>
      </c>
      <c r="D82" s="11">
        <v>2021</v>
      </c>
      <c r="E82" s="11">
        <v>3250</v>
      </c>
      <c r="F82" s="16" t="s">
        <v>142</v>
      </c>
      <c r="G82" s="11" t="s">
        <v>57</v>
      </c>
      <c r="H82" s="21" t="s">
        <v>143</v>
      </c>
      <c r="I82" s="2" t="s">
        <v>28</v>
      </c>
      <c r="J82" s="13">
        <v>44173</v>
      </c>
      <c r="K82" s="5" t="s">
        <v>144</v>
      </c>
      <c r="L82" s="2" t="s">
        <v>0</v>
      </c>
      <c r="M82" s="2" t="s">
        <v>938</v>
      </c>
      <c r="N82" s="2" t="s">
        <v>68</v>
      </c>
      <c r="O82" s="2" t="s">
        <v>670</v>
      </c>
      <c r="P82" s="2"/>
      <c r="Q82" s="2" t="s">
        <v>32</v>
      </c>
      <c r="R82" s="2" t="s">
        <v>670</v>
      </c>
      <c r="S82" s="2" t="s">
        <v>670</v>
      </c>
      <c r="T82" s="2" t="s">
        <v>0</v>
      </c>
      <c r="U82" s="13" t="s">
        <v>45</v>
      </c>
      <c r="V82" s="14">
        <v>0.68</v>
      </c>
      <c r="W82" s="14">
        <v>0</v>
      </c>
      <c r="X82" s="2" t="s">
        <v>4</v>
      </c>
      <c r="Y82" s="90"/>
      <c r="Z82" s="90"/>
      <c r="AA82" s="28" t="s">
        <v>517</v>
      </c>
      <c r="AB82" s="93"/>
    </row>
    <row r="83" spans="1:28" ht="26.4" x14ac:dyDescent="0.3">
      <c r="A83" s="2" t="s">
        <v>34</v>
      </c>
      <c r="B83" s="37">
        <v>45717</v>
      </c>
      <c r="C83" s="4" t="s">
        <v>63</v>
      </c>
      <c r="D83" s="11">
        <v>2021</v>
      </c>
      <c r="E83" s="11">
        <v>3260</v>
      </c>
      <c r="F83" s="16" t="s">
        <v>142</v>
      </c>
      <c r="G83" s="11" t="s">
        <v>107</v>
      </c>
      <c r="H83" s="21" t="s">
        <v>391</v>
      </c>
      <c r="I83" s="2" t="s">
        <v>28</v>
      </c>
      <c r="J83" s="13">
        <v>44173</v>
      </c>
      <c r="K83" s="5" t="s">
        <v>392</v>
      </c>
      <c r="L83" s="2" t="s">
        <v>2</v>
      </c>
      <c r="M83" s="2" t="s">
        <v>48</v>
      </c>
      <c r="N83" s="2" t="s">
        <v>393</v>
      </c>
      <c r="O83" s="2" t="s">
        <v>801</v>
      </c>
      <c r="P83" s="2"/>
      <c r="Q83" s="2" t="s">
        <v>801</v>
      </c>
      <c r="R83" s="2" t="s">
        <v>660</v>
      </c>
      <c r="S83" s="2" t="s">
        <v>660</v>
      </c>
      <c r="T83" s="2" t="s">
        <v>698</v>
      </c>
      <c r="U83" s="13" t="s">
        <v>54</v>
      </c>
      <c r="V83" s="14">
        <v>0.64</v>
      </c>
      <c r="W83" s="14">
        <v>0.32</v>
      </c>
      <c r="X83" s="2" t="s">
        <v>4</v>
      </c>
      <c r="Y83" s="2" t="s">
        <v>1010</v>
      </c>
      <c r="Z83" s="2"/>
      <c r="AA83" s="28" t="s">
        <v>167</v>
      </c>
      <c r="AB83" s="93"/>
    </row>
    <row r="84" spans="1:28" ht="26.4" hidden="1" x14ac:dyDescent="0.3">
      <c r="A84" s="2" t="s">
        <v>26</v>
      </c>
      <c r="B84" s="37">
        <v>45839</v>
      </c>
      <c r="C84" s="4" t="s">
        <v>63</v>
      </c>
      <c r="D84" s="11">
        <v>2021</v>
      </c>
      <c r="E84" s="11">
        <v>3270</v>
      </c>
      <c r="F84" s="16" t="s">
        <v>142</v>
      </c>
      <c r="G84" s="11" t="s">
        <v>107</v>
      </c>
      <c r="H84" s="21" t="s">
        <v>236</v>
      </c>
      <c r="I84" s="2" t="s">
        <v>28</v>
      </c>
      <c r="J84" s="13">
        <v>44173</v>
      </c>
      <c r="K84" s="5" t="s">
        <v>237</v>
      </c>
      <c r="L84" s="2" t="s">
        <v>0</v>
      </c>
      <c r="M84" s="2" t="s">
        <v>170</v>
      </c>
      <c r="N84" s="2" t="s">
        <v>176</v>
      </c>
      <c r="O84" s="2" t="s">
        <v>670</v>
      </c>
      <c r="P84" s="2"/>
      <c r="Q84" s="2" t="s">
        <v>32</v>
      </c>
      <c r="R84" s="2" t="s">
        <v>670</v>
      </c>
      <c r="S84" s="2" t="s">
        <v>658</v>
      </c>
      <c r="T84" s="2" t="s">
        <v>685</v>
      </c>
      <c r="U84" s="13" t="s">
        <v>212</v>
      </c>
      <c r="V84" s="14">
        <v>0.64</v>
      </c>
      <c r="W84" s="14">
        <v>0</v>
      </c>
      <c r="X84" s="2" t="s">
        <v>627</v>
      </c>
      <c r="Y84" s="2"/>
      <c r="Z84" s="2"/>
      <c r="AA84" s="28" t="s">
        <v>196</v>
      </c>
      <c r="AB84" s="93"/>
    </row>
    <row r="85" spans="1:28" ht="47.4" customHeight="1" x14ac:dyDescent="0.3">
      <c r="A85" s="2" t="s">
        <v>26</v>
      </c>
      <c r="B85" s="37">
        <v>45839</v>
      </c>
      <c r="C85" s="4" t="s">
        <v>63</v>
      </c>
      <c r="D85" s="11">
        <v>2021</v>
      </c>
      <c r="E85" s="11">
        <v>3280</v>
      </c>
      <c r="F85" s="9" t="s">
        <v>280</v>
      </c>
      <c r="G85" s="11" t="s">
        <v>107</v>
      </c>
      <c r="H85" s="21" t="s">
        <v>291</v>
      </c>
      <c r="I85" s="2" t="s">
        <v>28</v>
      </c>
      <c r="J85" s="13">
        <v>44236</v>
      </c>
      <c r="K85" s="5" t="s">
        <v>292</v>
      </c>
      <c r="L85" s="2" t="s">
        <v>2</v>
      </c>
      <c r="M85" s="2" t="s">
        <v>755</v>
      </c>
      <c r="N85" s="2" t="s">
        <v>68</v>
      </c>
      <c r="O85" s="2" t="s">
        <v>823</v>
      </c>
      <c r="P85" s="2" t="s">
        <v>283</v>
      </c>
      <c r="Q85" s="2" t="s">
        <v>823</v>
      </c>
      <c r="R85" s="2" t="s">
        <v>658</v>
      </c>
      <c r="S85" s="2" t="s">
        <v>658</v>
      </c>
      <c r="T85" s="2" t="s">
        <v>283</v>
      </c>
      <c r="U85" s="13" t="s">
        <v>115</v>
      </c>
      <c r="V85" s="14">
        <v>0.52</v>
      </c>
      <c r="W85" s="14">
        <v>0</v>
      </c>
      <c r="X85" s="2" t="s">
        <v>629</v>
      </c>
      <c r="Y85" s="90" t="s">
        <v>1011</v>
      </c>
      <c r="Z85" s="90"/>
      <c r="AA85" s="28" t="s">
        <v>1051</v>
      </c>
      <c r="AB85" s="94" t="s">
        <v>1064</v>
      </c>
    </row>
    <row r="86" spans="1:28" ht="26.4" hidden="1" x14ac:dyDescent="0.3">
      <c r="A86" s="2" t="s">
        <v>26</v>
      </c>
      <c r="B86" s="37">
        <v>45992</v>
      </c>
      <c r="C86" s="4" t="s">
        <v>63</v>
      </c>
      <c r="D86" s="11">
        <v>2021</v>
      </c>
      <c r="E86" s="11">
        <v>3290</v>
      </c>
      <c r="F86" s="16" t="s">
        <v>142</v>
      </c>
      <c r="G86" s="11" t="s">
        <v>57</v>
      </c>
      <c r="H86" s="21" t="s">
        <v>152</v>
      </c>
      <c r="I86" s="2" t="s">
        <v>28</v>
      </c>
      <c r="J86" s="13">
        <v>44236</v>
      </c>
      <c r="K86" s="5" t="s">
        <v>153</v>
      </c>
      <c r="L86" s="2" t="s">
        <v>0</v>
      </c>
      <c r="M86" s="2" t="s">
        <v>216</v>
      </c>
      <c r="N86" s="2" t="s">
        <v>91</v>
      </c>
      <c r="O86" s="2" t="s">
        <v>670</v>
      </c>
      <c r="P86" s="2"/>
      <c r="Q86" s="2" t="s">
        <v>32</v>
      </c>
      <c r="R86" s="2" t="s">
        <v>670</v>
      </c>
      <c r="S86" s="2" t="s">
        <v>670</v>
      </c>
      <c r="T86" s="2" t="s">
        <v>156</v>
      </c>
      <c r="U86" s="13" t="s">
        <v>115</v>
      </c>
      <c r="V86" s="14">
        <v>0.9</v>
      </c>
      <c r="W86" s="14">
        <v>0</v>
      </c>
      <c r="X86" s="2" t="s">
        <v>671</v>
      </c>
      <c r="Y86" s="2"/>
      <c r="Z86" s="2"/>
      <c r="AA86" s="28" t="s">
        <v>297</v>
      </c>
      <c r="AB86" s="93"/>
    </row>
    <row r="87" spans="1:28" ht="79.8" hidden="1" x14ac:dyDescent="0.3">
      <c r="A87" s="2" t="s">
        <v>26</v>
      </c>
      <c r="B87" s="37">
        <v>46935</v>
      </c>
      <c r="C87" s="4" t="s">
        <v>63</v>
      </c>
      <c r="D87" s="11">
        <v>2021</v>
      </c>
      <c r="E87" s="11">
        <v>3300</v>
      </c>
      <c r="F87" s="9" t="s">
        <v>280</v>
      </c>
      <c r="G87" s="11" t="s">
        <v>260</v>
      </c>
      <c r="H87" s="21" t="s">
        <v>395</v>
      </c>
      <c r="I87" s="2" t="s">
        <v>28</v>
      </c>
      <c r="J87" s="13">
        <v>44236</v>
      </c>
      <c r="K87" s="5" t="s">
        <v>396</v>
      </c>
      <c r="L87" s="2" t="s">
        <v>855</v>
      </c>
      <c r="M87" s="2" t="s">
        <v>928</v>
      </c>
      <c r="N87" s="2" t="s">
        <v>176</v>
      </c>
      <c r="O87" s="2" t="s">
        <v>670</v>
      </c>
      <c r="P87" s="2"/>
      <c r="Q87" s="2" t="s">
        <v>32</v>
      </c>
      <c r="R87" s="2" t="s">
        <v>669</v>
      </c>
      <c r="S87" s="2" t="s">
        <v>658</v>
      </c>
      <c r="T87" s="2" t="s">
        <v>655</v>
      </c>
      <c r="U87" s="13" t="s">
        <v>39</v>
      </c>
      <c r="V87" s="14">
        <v>0.5</v>
      </c>
      <c r="W87" s="14">
        <v>0</v>
      </c>
      <c r="X87" s="2" t="s">
        <v>630</v>
      </c>
      <c r="Y87" s="2"/>
      <c r="Z87" s="2"/>
      <c r="AA87" s="28" t="s">
        <v>679</v>
      </c>
      <c r="AB87" s="93"/>
    </row>
    <row r="88" spans="1:28" ht="26.4" x14ac:dyDescent="0.3">
      <c r="A88" s="2" t="s">
        <v>26</v>
      </c>
      <c r="B88" s="37">
        <v>46935</v>
      </c>
      <c r="C88" s="4" t="s">
        <v>63</v>
      </c>
      <c r="D88" s="11">
        <v>2021</v>
      </c>
      <c r="E88" s="11">
        <v>3310</v>
      </c>
      <c r="F88" s="16" t="s">
        <v>142</v>
      </c>
      <c r="G88" s="11" t="s">
        <v>107</v>
      </c>
      <c r="H88" s="21" t="s">
        <v>399</v>
      </c>
      <c r="I88" s="2" t="s">
        <v>28</v>
      </c>
      <c r="J88" s="13">
        <v>44299</v>
      </c>
      <c r="K88" s="5" t="s">
        <v>400</v>
      </c>
      <c r="L88" s="2" t="s">
        <v>2</v>
      </c>
      <c r="M88" s="2" t="s">
        <v>216</v>
      </c>
      <c r="N88" s="2" t="s">
        <v>53</v>
      </c>
      <c r="O88" s="2" t="s">
        <v>801</v>
      </c>
      <c r="P88" s="2"/>
      <c r="Q88" s="2" t="s">
        <v>801</v>
      </c>
      <c r="R88" s="2" t="s">
        <v>660</v>
      </c>
      <c r="S88" s="2" t="s">
        <v>660</v>
      </c>
      <c r="T88" s="2" t="s">
        <v>698</v>
      </c>
      <c r="U88" s="13" t="s">
        <v>54</v>
      </c>
      <c r="V88" s="14">
        <v>1</v>
      </c>
      <c r="W88" s="14">
        <v>0</v>
      </c>
      <c r="X88" s="2" t="s">
        <v>4</v>
      </c>
      <c r="Y88" s="2" t="s">
        <v>1012</v>
      </c>
      <c r="Z88" s="2"/>
      <c r="AA88" s="28" t="s">
        <v>171</v>
      </c>
      <c r="AB88" s="93"/>
    </row>
    <row r="89" spans="1:28" ht="26.4" hidden="1" x14ac:dyDescent="0.3">
      <c r="A89" s="2" t="s">
        <v>26</v>
      </c>
      <c r="B89" s="37">
        <v>46935</v>
      </c>
      <c r="C89" s="4" t="s">
        <v>63</v>
      </c>
      <c r="D89" s="11">
        <v>2021</v>
      </c>
      <c r="E89" s="11">
        <v>3320</v>
      </c>
      <c r="F89" s="35"/>
      <c r="G89" s="36"/>
      <c r="H89" s="21" t="s">
        <v>111</v>
      </c>
      <c r="I89" s="2" t="s">
        <v>28</v>
      </c>
      <c r="J89" s="13">
        <v>44355</v>
      </c>
      <c r="K89" s="5" t="s">
        <v>112</v>
      </c>
      <c r="L89" s="2" t="s">
        <v>0</v>
      </c>
      <c r="M89" s="2" t="s">
        <v>113</v>
      </c>
      <c r="N89" s="2" t="s">
        <v>114</v>
      </c>
      <c r="O89" s="2" t="s">
        <v>670</v>
      </c>
      <c r="P89" s="2"/>
      <c r="Q89" s="2" t="s">
        <v>32</v>
      </c>
      <c r="R89" s="2" t="s">
        <v>670</v>
      </c>
      <c r="S89" s="2" t="s">
        <v>670</v>
      </c>
      <c r="T89" s="2" t="s">
        <v>0</v>
      </c>
      <c r="U89" s="13" t="s">
        <v>115</v>
      </c>
      <c r="V89" s="14">
        <v>0.53</v>
      </c>
      <c r="W89" s="14">
        <v>0</v>
      </c>
      <c r="X89" s="2" t="s">
        <v>4</v>
      </c>
      <c r="Y89" s="2"/>
      <c r="Z89" s="2"/>
      <c r="AA89" s="28" t="s">
        <v>327</v>
      </c>
      <c r="AB89" s="93"/>
    </row>
    <row r="90" spans="1:28" ht="127.2" hidden="1" customHeight="1" x14ac:dyDescent="0.3">
      <c r="A90" s="2" t="s">
        <v>26</v>
      </c>
      <c r="B90" s="37">
        <v>46296</v>
      </c>
      <c r="C90" s="4" t="s">
        <v>63</v>
      </c>
      <c r="D90" s="11">
        <v>2021</v>
      </c>
      <c r="E90" s="11">
        <v>3330</v>
      </c>
      <c r="F90" s="16" t="s">
        <v>142</v>
      </c>
      <c r="G90" s="11" t="s">
        <v>107</v>
      </c>
      <c r="H90" s="21" t="s">
        <v>147</v>
      </c>
      <c r="I90" s="2" t="s">
        <v>28</v>
      </c>
      <c r="J90" s="13">
        <v>44427</v>
      </c>
      <c r="K90" s="5" t="s">
        <v>148</v>
      </c>
      <c r="L90" s="2" t="s">
        <v>0</v>
      </c>
      <c r="M90" s="2" t="s">
        <v>52</v>
      </c>
      <c r="N90" s="2" t="s">
        <v>149</v>
      </c>
      <c r="O90" s="2" t="s">
        <v>670</v>
      </c>
      <c r="P90" s="2"/>
      <c r="Q90" s="2" t="s">
        <v>32</v>
      </c>
      <c r="R90" s="2" t="s">
        <v>670</v>
      </c>
      <c r="S90" s="2" t="s">
        <v>670</v>
      </c>
      <c r="T90" s="2" t="s">
        <v>0</v>
      </c>
      <c r="U90" s="13" t="s">
        <v>150</v>
      </c>
      <c r="V90" s="14">
        <v>1</v>
      </c>
      <c r="W90" s="14">
        <v>0</v>
      </c>
      <c r="X90" s="2" t="s">
        <v>638</v>
      </c>
      <c r="Y90" s="2"/>
      <c r="Z90" s="2"/>
      <c r="AA90" s="28" t="s">
        <v>498</v>
      </c>
      <c r="AB90" s="93"/>
    </row>
    <row r="91" spans="1:28" ht="26.4" hidden="1" x14ac:dyDescent="0.3">
      <c r="A91" s="2" t="s">
        <v>40</v>
      </c>
      <c r="B91" s="37">
        <v>45748</v>
      </c>
      <c r="C91" s="4" t="s">
        <v>63</v>
      </c>
      <c r="D91" s="11">
        <v>2021</v>
      </c>
      <c r="E91" s="11">
        <v>3340</v>
      </c>
      <c r="F91" s="9"/>
      <c r="G91" s="11"/>
      <c r="H91" s="21" t="s">
        <v>93</v>
      </c>
      <c r="I91" s="2" t="s">
        <v>28</v>
      </c>
      <c r="J91" s="13">
        <v>44375</v>
      </c>
      <c r="K91" s="5" t="s">
        <v>94</v>
      </c>
      <c r="L91" s="2" t="s">
        <v>0</v>
      </c>
      <c r="M91" s="2" t="s">
        <v>95</v>
      </c>
      <c r="N91" s="2" t="s">
        <v>96</v>
      </c>
      <c r="O91" s="2" t="s">
        <v>670</v>
      </c>
      <c r="P91" s="2"/>
      <c r="Q91" s="2" t="s">
        <v>32</v>
      </c>
      <c r="R91" s="2" t="s">
        <v>670</v>
      </c>
      <c r="S91" s="2" t="s">
        <v>670</v>
      </c>
      <c r="T91" s="2" t="s">
        <v>0</v>
      </c>
      <c r="U91" s="13" t="s">
        <v>54</v>
      </c>
      <c r="V91" s="14">
        <v>0.45</v>
      </c>
      <c r="W91" s="14">
        <v>0</v>
      </c>
      <c r="X91" s="2" t="s">
        <v>775</v>
      </c>
      <c r="Y91" s="90"/>
      <c r="Z91" s="90"/>
      <c r="AA91" s="28" t="s">
        <v>320</v>
      </c>
      <c r="AB91" s="93"/>
    </row>
    <row r="92" spans="1:28" ht="26.4" hidden="1" x14ac:dyDescent="0.3">
      <c r="A92" s="2" t="s">
        <v>34</v>
      </c>
      <c r="B92" s="37">
        <v>46447</v>
      </c>
      <c r="C92" s="4" t="s">
        <v>63</v>
      </c>
      <c r="D92" s="11">
        <v>2021</v>
      </c>
      <c r="E92" s="11">
        <v>3350</v>
      </c>
      <c r="F92" s="9"/>
      <c r="G92" s="11"/>
      <c r="H92" s="21" t="s">
        <v>126</v>
      </c>
      <c r="I92" s="2" t="s">
        <v>28</v>
      </c>
      <c r="J92" s="13">
        <v>44497</v>
      </c>
      <c r="K92" s="5" t="s">
        <v>127</v>
      </c>
      <c r="L92" s="2" t="s">
        <v>0</v>
      </c>
      <c r="M92" s="2" t="s">
        <v>929</v>
      </c>
      <c r="N92" s="2" t="s">
        <v>53</v>
      </c>
      <c r="O92" s="2" t="s">
        <v>670</v>
      </c>
      <c r="P92" s="2"/>
      <c r="Q92" s="2" t="s">
        <v>32</v>
      </c>
      <c r="R92" s="2" t="s">
        <v>670</v>
      </c>
      <c r="S92" s="2" t="s">
        <v>670</v>
      </c>
      <c r="T92" s="2" t="s">
        <v>0</v>
      </c>
      <c r="U92" s="13" t="s">
        <v>54</v>
      </c>
      <c r="V92" s="14">
        <v>1</v>
      </c>
      <c r="W92" s="14">
        <v>0</v>
      </c>
      <c r="X92" s="2" t="s">
        <v>4</v>
      </c>
      <c r="Y92" s="2"/>
      <c r="Z92" s="2"/>
      <c r="AA92" s="28" t="s">
        <v>331</v>
      </c>
      <c r="AB92" s="93"/>
    </row>
    <row r="93" spans="1:28" ht="39.6" hidden="1" x14ac:dyDescent="0.3">
      <c r="A93" s="2" t="s">
        <v>34</v>
      </c>
      <c r="B93" s="37">
        <v>46478</v>
      </c>
      <c r="C93" s="4" t="s">
        <v>63</v>
      </c>
      <c r="D93" s="11">
        <v>2021</v>
      </c>
      <c r="E93" s="11">
        <v>3360</v>
      </c>
      <c r="F93" s="17" t="s">
        <v>64</v>
      </c>
      <c r="G93" s="11" t="s">
        <v>57</v>
      </c>
      <c r="H93" s="21" t="s">
        <v>178</v>
      </c>
      <c r="I93" s="2" t="s">
        <v>28</v>
      </c>
      <c r="J93" s="13">
        <v>44497</v>
      </c>
      <c r="K93" s="5" t="s">
        <v>179</v>
      </c>
      <c r="L93" s="2" t="s">
        <v>0</v>
      </c>
      <c r="M93" s="2" t="s">
        <v>52</v>
      </c>
      <c r="N93" s="2" t="s">
        <v>53</v>
      </c>
      <c r="O93" s="2" t="s">
        <v>670</v>
      </c>
      <c r="P93" s="2"/>
      <c r="Q93" s="2" t="s">
        <v>32</v>
      </c>
      <c r="R93" s="2" t="s">
        <v>670</v>
      </c>
      <c r="S93" s="2" t="s">
        <v>669</v>
      </c>
      <c r="T93" s="2" t="s">
        <v>69</v>
      </c>
      <c r="U93" s="13" t="s">
        <v>54</v>
      </c>
      <c r="V93" s="14">
        <v>0.71</v>
      </c>
      <c r="W93" s="14">
        <v>0</v>
      </c>
      <c r="X93" s="2" t="s">
        <v>4</v>
      </c>
      <c r="Y93" s="2"/>
      <c r="Z93" s="2"/>
      <c r="AA93" s="28" t="s">
        <v>485</v>
      </c>
      <c r="AB93" s="93"/>
    </row>
    <row r="94" spans="1:28" ht="26.4" x14ac:dyDescent="0.3">
      <c r="A94" s="2" t="s">
        <v>34</v>
      </c>
      <c r="B94" s="37">
        <v>46478</v>
      </c>
      <c r="C94" s="4" t="s">
        <v>63</v>
      </c>
      <c r="D94" s="11">
        <v>2022</v>
      </c>
      <c r="E94" s="11">
        <v>2530</v>
      </c>
      <c r="F94" s="9" t="s">
        <v>280</v>
      </c>
      <c r="G94" s="11" t="s">
        <v>107</v>
      </c>
      <c r="H94" s="21" t="s">
        <v>281</v>
      </c>
      <c r="I94" s="2" t="s">
        <v>28</v>
      </c>
      <c r="J94" s="13">
        <v>44651</v>
      </c>
      <c r="K94" s="5" t="s">
        <v>282</v>
      </c>
      <c r="L94" s="2" t="s">
        <v>2</v>
      </c>
      <c r="M94" s="2" t="s">
        <v>170</v>
      </c>
      <c r="N94" s="2" t="s">
        <v>53</v>
      </c>
      <c r="O94" s="2" t="s">
        <v>823</v>
      </c>
      <c r="P94" s="2" t="s">
        <v>283</v>
      </c>
      <c r="Q94" s="2" t="s">
        <v>823</v>
      </c>
      <c r="R94" s="2" t="s">
        <v>658</v>
      </c>
      <c r="S94" s="2" t="s">
        <v>658</v>
      </c>
      <c r="T94" s="2" t="s">
        <v>283</v>
      </c>
      <c r="U94" s="13" t="s">
        <v>115</v>
      </c>
      <c r="V94" s="14">
        <v>1</v>
      </c>
      <c r="W94" s="14">
        <v>0</v>
      </c>
      <c r="X94" s="2" t="s">
        <v>4</v>
      </c>
      <c r="Y94" s="2" t="s">
        <v>1013</v>
      </c>
      <c r="Z94" s="2"/>
      <c r="AA94" s="28" t="s">
        <v>115</v>
      </c>
      <c r="AB94" s="94" t="s">
        <v>1064</v>
      </c>
    </row>
    <row r="95" spans="1:28" ht="26.4" hidden="1" x14ac:dyDescent="0.3">
      <c r="A95" s="2" t="s">
        <v>34</v>
      </c>
      <c r="B95" s="37">
        <v>46478</v>
      </c>
      <c r="C95" s="4" t="s">
        <v>63</v>
      </c>
      <c r="D95" s="11">
        <v>2022</v>
      </c>
      <c r="E95" s="11">
        <v>2650</v>
      </c>
      <c r="F95" s="17" t="s">
        <v>64</v>
      </c>
      <c r="G95" s="11" t="s">
        <v>57</v>
      </c>
      <c r="H95" s="21" t="s">
        <v>502</v>
      </c>
      <c r="I95" s="2" t="s">
        <v>28</v>
      </c>
      <c r="J95" s="13">
        <v>44651</v>
      </c>
      <c r="K95" s="5" t="s">
        <v>503</v>
      </c>
      <c r="L95" s="2" t="s">
        <v>0</v>
      </c>
      <c r="M95" s="2" t="s">
        <v>423</v>
      </c>
      <c r="N95" s="2" t="s">
        <v>53</v>
      </c>
      <c r="O95" s="2" t="s">
        <v>670</v>
      </c>
      <c r="P95" s="2"/>
      <c r="Q95" s="2" t="s">
        <v>32</v>
      </c>
      <c r="R95" s="2" t="s">
        <v>670</v>
      </c>
      <c r="S95" s="2" t="s">
        <v>670</v>
      </c>
      <c r="T95" s="2" t="s">
        <v>69</v>
      </c>
      <c r="U95" s="13" t="s">
        <v>504</v>
      </c>
      <c r="V95" s="14">
        <v>0.65</v>
      </c>
      <c r="W95" s="14">
        <v>0</v>
      </c>
      <c r="X95" s="2" t="s">
        <v>4</v>
      </c>
      <c r="Y95" s="90"/>
      <c r="Z95" s="90"/>
      <c r="AA95" s="28" t="s">
        <v>157</v>
      </c>
      <c r="AB95" s="93"/>
    </row>
    <row r="96" spans="1:28" ht="41.4" hidden="1" customHeight="1" x14ac:dyDescent="0.3">
      <c r="A96" s="2" t="s">
        <v>34</v>
      </c>
      <c r="B96" s="37">
        <v>46478</v>
      </c>
      <c r="C96" s="4" t="s">
        <v>63</v>
      </c>
      <c r="D96" s="11">
        <v>2022</v>
      </c>
      <c r="E96" s="11">
        <v>2855</v>
      </c>
      <c r="F96" s="19" t="s">
        <v>172</v>
      </c>
      <c r="G96" s="11" t="s">
        <v>57</v>
      </c>
      <c r="H96" s="21" t="s">
        <v>476</v>
      </c>
      <c r="I96" s="2" t="s">
        <v>28</v>
      </c>
      <c r="J96" s="13">
        <v>44651</v>
      </c>
      <c r="K96" s="5" t="s">
        <v>477</v>
      </c>
      <c r="L96" s="2" t="s">
        <v>0</v>
      </c>
      <c r="M96" s="2" t="s">
        <v>433</v>
      </c>
      <c r="N96" s="2" t="s">
        <v>38</v>
      </c>
      <c r="O96" s="2" t="s">
        <v>670</v>
      </c>
      <c r="P96" s="2"/>
      <c r="Q96" s="2" t="s">
        <v>32</v>
      </c>
      <c r="R96" s="2" t="s">
        <v>670</v>
      </c>
      <c r="S96" s="2" t="s">
        <v>670</v>
      </c>
      <c r="T96" s="2" t="s">
        <v>233</v>
      </c>
      <c r="U96" s="13" t="s">
        <v>234</v>
      </c>
      <c r="V96" s="14">
        <v>1</v>
      </c>
      <c r="W96" s="14">
        <v>0.52</v>
      </c>
      <c r="X96" s="2" t="s">
        <v>638</v>
      </c>
      <c r="Y96" s="90"/>
      <c r="Z96" s="90"/>
      <c r="AA96" s="28" t="s">
        <v>87</v>
      </c>
      <c r="AB96" s="93"/>
    </row>
    <row r="97" spans="1:28" ht="40.799999999999997" hidden="1" x14ac:dyDescent="0.3">
      <c r="A97" s="2" t="s">
        <v>34</v>
      </c>
      <c r="B97" s="37">
        <v>46478</v>
      </c>
      <c r="C97" s="4" t="s">
        <v>63</v>
      </c>
      <c r="D97" s="11">
        <v>2022</v>
      </c>
      <c r="E97" s="11">
        <v>3005</v>
      </c>
      <c r="F97" s="17" t="s">
        <v>64</v>
      </c>
      <c r="G97" s="11" t="s">
        <v>57</v>
      </c>
      <c r="H97" s="21" t="s">
        <v>197</v>
      </c>
      <c r="I97" s="2" t="s">
        <v>28</v>
      </c>
      <c r="J97" s="13">
        <v>44679</v>
      </c>
      <c r="K97" s="5" t="s">
        <v>198</v>
      </c>
      <c r="L97" s="2" t="s">
        <v>0</v>
      </c>
      <c r="M97" s="2" t="s">
        <v>199</v>
      </c>
      <c r="N97" s="2" t="s">
        <v>38</v>
      </c>
      <c r="O97" s="2" t="s">
        <v>670</v>
      </c>
      <c r="P97" s="2"/>
      <c r="Q97" s="2" t="s">
        <v>32</v>
      </c>
      <c r="R97" s="2" t="s">
        <v>670</v>
      </c>
      <c r="S97" s="2" t="s">
        <v>670</v>
      </c>
      <c r="T97" s="2" t="s">
        <v>69</v>
      </c>
      <c r="U97" s="13" t="s">
        <v>54</v>
      </c>
      <c r="V97" s="14">
        <v>1</v>
      </c>
      <c r="W97" s="14">
        <v>0</v>
      </c>
      <c r="X97" s="2" t="s">
        <v>672</v>
      </c>
      <c r="Y97" s="2"/>
      <c r="Z97" s="2"/>
      <c r="AA97" s="28"/>
      <c r="AB97" s="93"/>
    </row>
    <row r="98" spans="1:28" ht="39.6" x14ac:dyDescent="0.3">
      <c r="A98" s="2" t="s">
        <v>34</v>
      </c>
      <c r="B98" s="37">
        <v>46478</v>
      </c>
      <c r="C98" s="4" t="s">
        <v>63</v>
      </c>
      <c r="D98" s="11">
        <v>2022</v>
      </c>
      <c r="E98" s="11">
        <v>3020</v>
      </c>
      <c r="F98" s="16" t="s">
        <v>142</v>
      </c>
      <c r="G98" s="11" t="s">
        <v>107</v>
      </c>
      <c r="H98" s="21" t="s">
        <v>376</v>
      </c>
      <c r="I98" s="13" t="s">
        <v>28</v>
      </c>
      <c r="J98" s="13">
        <v>44546</v>
      </c>
      <c r="K98" s="5" t="s">
        <v>377</v>
      </c>
      <c r="L98" s="2" t="s">
        <v>2</v>
      </c>
      <c r="M98" s="2" t="s">
        <v>378</v>
      </c>
      <c r="N98" s="2" t="s">
        <v>44</v>
      </c>
      <c r="O98" s="2" t="s">
        <v>823</v>
      </c>
      <c r="P98" s="2" t="s">
        <v>963</v>
      </c>
      <c r="Q98" s="2" t="s">
        <v>823</v>
      </c>
      <c r="R98" s="2" t="s">
        <v>660</v>
      </c>
      <c r="S98" s="2" t="s">
        <v>660</v>
      </c>
      <c r="T98" s="2" t="s">
        <v>698</v>
      </c>
      <c r="U98" s="13" t="s">
        <v>54</v>
      </c>
      <c r="V98" s="14">
        <v>0.55000000000000004</v>
      </c>
      <c r="W98" s="14">
        <v>0.27</v>
      </c>
      <c r="X98" s="2" t="s">
        <v>4</v>
      </c>
      <c r="Y98" s="90" t="s">
        <v>1014</v>
      </c>
      <c r="Z98" s="90"/>
      <c r="AA98" s="28" t="s">
        <v>177</v>
      </c>
      <c r="AB98" s="94" t="s">
        <v>1064</v>
      </c>
    </row>
    <row r="99" spans="1:28" ht="105.6" x14ac:dyDescent="0.3">
      <c r="A99" s="2" t="s">
        <v>26</v>
      </c>
      <c r="B99" s="37">
        <v>46569</v>
      </c>
      <c r="C99" s="4" t="s">
        <v>63</v>
      </c>
      <c r="D99" s="11">
        <v>2022</v>
      </c>
      <c r="E99" s="11">
        <v>3195</v>
      </c>
      <c r="F99" s="16" t="s">
        <v>142</v>
      </c>
      <c r="G99" s="11" t="s">
        <v>107</v>
      </c>
      <c r="H99" s="21" t="s">
        <v>382</v>
      </c>
      <c r="I99" s="2" t="s">
        <v>28</v>
      </c>
      <c r="J99" s="13">
        <v>44546</v>
      </c>
      <c r="K99" s="5" t="s">
        <v>383</v>
      </c>
      <c r="L99" s="2" t="s">
        <v>2</v>
      </c>
      <c r="M99" s="2" t="s">
        <v>384</v>
      </c>
      <c r="N99" s="2" t="s">
        <v>385</v>
      </c>
      <c r="O99" s="2" t="s">
        <v>823</v>
      </c>
      <c r="P99" s="2" t="s">
        <v>963</v>
      </c>
      <c r="Q99" s="2" t="s">
        <v>800</v>
      </c>
      <c r="R99" s="2" t="s">
        <v>660</v>
      </c>
      <c r="S99" s="2" t="s">
        <v>660</v>
      </c>
      <c r="T99" s="48" t="s">
        <v>702</v>
      </c>
      <c r="U99" s="13" t="s">
        <v>54</v>
      </c>
      <c r="V99" s="14">
        <v>0.73</v>
      </c>
      <c r="W99" s="14">
        <v>0.4</v>
      </c>
      <c r="X99" s="2" t="s">
        <v>682</v>
      </c>
      <c r="Y99" s="2" t="s">
        <v>1015</v>
      </c>
      <c r="Z99" s="2"/>
      <c r="AA99" s="28" t="s">
        <v>235</v>
      </c>
      <c r="AB99" s="94" t="s">
        <v>1064</v>
      </c>
    </row>
    <row r="100" spans="1:28" ht="51" hidden="1" customHeight="1" x14ac:dyDescent="0.3">
      <c r="A100" s="2" t="s">
        <v>26</v>
      </c>
      <c r="B100" s="37">
        <v>46569</v>
      </c>
      <c r="C100" s="4" t="s">
        <v>63</v>
      </c>
      <c r="D100" s="11">
        <v>2022</v>
      </c>
      <c r="E100" s="11">
        <v>3195</v>
      </c>
      <c r="F100" s="35"/>
      <c r="G100" s="36"/>
      <c r="H100" s="21" t="s">
        <v>527</v>
      </c>
      <c r="I100" s="2" t="s">
        <v>28</v>
      </c>
      <c r="J100" s="13">
        <v>44546</v>
      </c>
      <c r="K100" s="70" t="s">
        <v>528</v>
      </c>
      <c r="L100" s="2" t="s">
        <v>0</v>
      </c>
      <c r="M100" s="2" t="s">
        <v>423</v>
      </c>
      <c r="N100" s="2" t="s">
        <v>53</v>
      </c>
      <c r="O100" s="2" t="s">
        <v>670</v>
      </c>
      <c r="P100" s="2"/>
      <c r="Q100" s="2" t="s">
        <v>32</v>
      </c>
      <c r="R100" s="2" t="s">
        <v>670</v>
      </c>
      <c r="S100" s="2" t="s">
        <v>670</v>
      </c>
      <c r="T100" s="2" t="s">
        <v>0</v>
      </c>
      <c r="U100" s="13" t="s">
        <v>115</v>
      </c>
      <c r="V100" s="14">
        <v>0.6</v>
      </c>
      <c r="W100" s="14">
        <v>0</v>
      </c>
      <c r="X100" s="2" t="s">
        <v>4</v>
      </c>
      <c r="Y100" s="2"/>
      <c r="Z100" s="2"/>
      <c r="AA100" s="28" t="s">
        <v>297</v>
      </c>
      <c r="AB100" s="93"/>
    </row>
    <row r="101" spans="1:28" ht="26.4" x14ac:dyDescent="0.3">
      <c r="A101" s="2" t="s">
        <v>26</v>
      </c>
      <c r="B101" s="37">
        <v>46569</v>
      </c>
      <c r="C101" s="4" t="s">
        <v>63</v>
      </c>
      <c r="D101" s="11">
        <v>2022</v>
      </c>
      <c r="E101" s="11">
        <v>3500</v>
      </c>
      <c r="F101" s="16" t="s">
        <v>142</v>
      </c>
      <c r="G101" s="11" t="s">
        <v>57</v>
      </c>
      <c r="H101" s="21" t="s">
        <v>229</v>
      </c>
      <c r="I101" s="2" t="s">
        <v>28</v>
      </c>
      <c r="J101" s="13">
        <v>44299</v>
      </c>
      <c r="K101" s="5" t="s">
        <v>230</v>
      </c>
      <c r="L101" s="2" t="s">
        <v>1</v>
      </c>
      <c r="M101" s="2" t="s">
        <v>231</v>
      </c>
      <c r="N101" s="2" t="s">
        <v>232</v>
      </c>
      <c r="O101" s="2" t="s">
        <v>801</v>
      </c>
      <c r="P101" s="2" t="s">
        <v>988</v>
      </c>
      <c r="Q101" s="2" t="s">
        <v>801</v>
      </c>
      <c r="R101" s="2" t="s">
        <v>763</v>
      </c>
      <c r="S101" s="2" t="s">
        <v>669</v>
      </c>
      <c r="T101" s="2" t="s">
        <v>233</v>
      </c>
      <c r="U101" s="13" t="s">
        <v>234</v>
      </c>
      <c r="V101" s="14">
        <v>1</v>
      </c>
      <c r="W101" s="14">
        <v>0.65</v>
      </c>
      <c r="X101" s="2" t="s">
        <v>4</v>
      </c>
      <c r="Y101" s="90" t="s">
        <v>1016</v>
      </c>
      <c r="Z101" s="90"/>
      <c r="AA101" s="28" t="s">
        <v>92</v>
      </c>
      <c r="AB101" s="93"/>
    </row>
    <row r="102" spans="1:28" ht="66.75" hidden="1" customHeight="1" x14ac:dyDescent="0.3">
      <c r="A102" s="2" t="s">
        <v>26</v>
      </c>
      <c r="B102" s="37" t="s">
        <v>710</v>
      </c>
      <c r="C102" s="4" t="s">
        <v>63</v>
      </c>
      <c r="D102" s="11">
        <v>2022</v>
      </c>
      <c r="E102" s="11">
        <v>3510</v>
      </c>
      <c r="F102" s="16" t="s">
        <v>142</v>
      </c>
      <c r="G102" s="11" t="s">
        <v>107</v>
      </c>
      <c r="H102" s="21" t="s">
        <v>401</v>
      </c>
      <c r="I102" s="2" t="s">
        <v>28</v>
      </c>
      <c r="J102" s="13">
        <v>44355</v>
      </c>
      <c r="K102" s="5" t="s">
        <v>402</v>
      </c>
      <c r="L102" s="2" t="s">
        <v>0</v>
      </c>
      <c r="M102" s="2" t="s">
        <v>113</v>
      </c>
      <c r="N102" s="2" t="s">
        <v>53</v>
      </c>
      <c r="O102" s="2" t="s">
        <v>670</v>
      </c>
      <c r="P102" s="2"/>
      <c r="Q102" s="2" t="s">
        <v>32</v>
      </c>
      <c r="R102" s="2" t="s">
        <v>670</v>
      </c>
      <c r="S102" s="2" t="s">
        <v>657</v>
      </c>
      <c r="T102" s="2" t="s">
        <v>238</v>
      </c>
      <c r="U102" s="13" t="s">
        <v>212</v>
      </c>
      <c r="V102" s="14">
        <v>0.53</v>
      </c>
      <c r="W102" s="14">
        <v>0</v>
      </c>
      <c r="X102" s="2" t="s">
        <v>643</v>
      </c>
      <c r="Y102" s="2"/>
      <c r="Z102" s="2"/>
      <c r="AA102" s="28"/>
      <c r="AB102" s="93"/>
    </row>
    <row r="103" spans="1:28" ht="45" hidden="1" customHeight="1" x14ac:dyDescent="0.3">
      <c r="A103" s="2" t="s">
        <v>34</v>
      </c>
      <c r="B103" s="37"/>
      <c r="C103" s="4" t="s">
        <v>63</v>
      </c>
      <c r="D103" s="11">
        <v>2022</v>
      </c>
      <c r="E103" s="11">
        <v>3510</v>
      </c>
      <c r="F103" s="16" t="s">
        <v>142</v>
      </c>
      <c r="G103" s="11" t="s">
        <v>107</v>
      </c>
      <c r="H103" s="21" t="s">
        <v>616</v>
      </c>
      <c r="I103" s="2" t="s">
        <v>28</v>
      </c>
      <c r="J103" s="13">
        <v>44497</v>
      </c>
      <c r="K103" s="5" t="s">
        <v>217</v>
      </c>
      <c r="L103" s="2" t="s">
        <v>154</v>
      </c>
      <c r="M103" s="2" t="s">
        <v>48</v>
      </c>
      <c r="N103" s="2" t="s">
        <v>166</v>
      </c>
      <c r="O103" s="2" t="s">
        <v>669</v>
      </c>
      <c r="P103" s="2"/>
      <c r="Q103" s="2" t="s">
        <v>32</v>
      </c>
      <c r="R103" s="2" t="s">
        <v>669</v>
      </c>
      <c r="S103" s="2" t="s">
        <v>669</v>
      </c>
      <c r="T103" s="2" t="s">
        <v>156</v>
      </c>
      <c r="U103" s="13" t="s">
        <v>82</v>
      </c>
      <c r="V103" s="14">
        <v>1</v>
      </c>
      <c r="W103" s="14">
        <v>0.4</v>
      </c>
      <c r="X103" s="2" t="s">
        <v>4</v>
      </c>
      <c r="Y103" s="2"/>
      <c r="Z103" s="2"/>
      <c r="AA103" s="28" t="s">
        <v>676</v>
      </c>
      <c r="AB103" s="93"/>
    </row>
    <row r="104" spans="1:28" ht="26.4" x14ac:dyDescent="0.3">
      <c r="A104" s="2" t="s">
        <v>34</v>
      </c>
      <c r="B104" s="37"/>
      <c r="C104" s="4" t="s">
        <v>63</v>
      </c>
      <c r="D104" s="11">
        <v>2022</v>
      </c>
      <c r="E104" s="11">
        <v>3520</v>
      </c>
      <c r="F104" s="16" t="s">
        <v>142</v>
      </c>
      <c r="G104" s="11" t="s">
        <v>107</v>
      </c>
      <c r="H104" s="21" t="s">
        <v>405</v>
      </c>
      <c r="I104" s="2" t="s">
        <v>28</v>
      </c>
      <c r="J104" s="13">
        <v>44427</v>
      </c>
      <c r="K104" s="5" t="s">
        <v>406</v>
      </c>
      <c r="L104" s="2" t="s">
        <v>2</v>
      </c>
      <c r="M104" s="2" t="s">
        <v>48</v>
      </c>
      <c r="N104" s="2" t="s">
        <v>385</v>
      </c>
      <c r="O104" s="2" t="s">
        <v>801</v>
      </c>
      <c r="P104" s="2"/>
      <c r="Q104" s="2" t="s">
        <v>801</v>
      </c>
      <c r="R104" s="2" t="s">
        <v>807</v>
      </c>
      <c r="S104" s="2" t="s">
        <v>657</v>
      </c>
      <c r="T104" s="2" t="s">
        <v>714</v>
      </c>
      <c r="U104" s="13" t="s">
        <v>212</v>
      </c>
      <c r="V104" s="14">
        <v>0.93</v>
      </c>
      <c r="W104" s="14">
        <v>0</v>
      </c>
      <c r="X104" s="2" t="s">
        <v>644</v>
      </c>
      <c r="Y104" s="91" t="s">
        <v>1017</v>
      </c>
      <c r="Z104" s="91"/>
      <c r="AA104" s="28" t="s">
        <v>119</v>
      </c>
      <c r="AB104" s="93"/>
    </row>
    <row r="105" spans="1:28" ht="57" hidden="1" x14ac:dyDescent="0.3">
      <c r="A105" s="2" t="s">
        <v>34</v>
      </c>
      <c r="B105" s="37"/>
      <c r="C105" s="4" t="s">
        <v>63</v>
      </c>
      <c r="D105" s="11">
        <v>2022</v>
      </c>
      <c r="E105" s="11">
        <v>3530</v>
      </c>
      <c r="F105" s="16" t="s">
        <v>142</v>
      </c>
      <c r="G105" s="11" t="s">
        <v>107</v>
      </c>
      <c r="H105" s="21" t="s">
        <v>407</v>
      </c>
      <c r="I105" s="2" t="s">
        <v>28</v>
      </c>
      <c r="J105" s="13">
        <v>44427</v>
      </c>
      <c r="K105" s="5" t="s">
        <v>408</v>
      </c>
      <c r="L105" s="2" t="s">
        <v>0</v>
      </c>
      <c r="M105" s="2" t="s">
        <v>250</v>
      </c>
      <c r="N105" s="2" t="s">
        <v>53</v>
      </c>
      <c r="O105" s="2" t="s">
        <v>670</v>
      </c>
      <c r="P105" s="2"/>
      <c r="Q105" s="2" t="s">
        <v>32</v>
      </c>
      <c r="R105" s="2" t="s">
        <v>808</v>
      </c>
      <c r="S105" s="2" t="s">
        <v>657</v>
      </c>
      <c r="T105" s="2" t="s">
        <v>714</v>
      </c>
      <c r="U105" s="13" t="s">
        <v>212</v>
      </c>
      <c r="V105" s="14">
        <v>1</v>
      </c>
      <c r="W105" s="14">
        <v>0</v>
      </c>
      <c r="X105" s="2" t="s">
        <v>4</v>
      </c>
      <c r="Y105" s="2"/>
      <c r="Z105" s="2"/>
      <c r="AA105" s="28" t="s">
        <v>125</v>
      </c>
      <c r="AB105" s="93"/>
    </row>
    <row r="106" spans="1:28" ht="51.6" hidden="1" customHeight="1" x14ac:dyDescent="0.3">
      <c r="A106" s="2" t="s">
        <v>34</v>
      </c>
      <c r="B106" s="37"/>
      <c r="C106" s="4" t="s">
        <v>63</v>
      </c>
      <c r="D106" s="11">
        <v>2022</v>
      </c>
      <c r="E106" s="11">
        <v>3540</v>
      </c>
      <c r="F106" s="16" t="s">
        <v>142</v>
      </c>
      <c r="G106" s="11" t="s">
        <v>107</v>
      </c>
      <c r="H106" s="21" t="s">
        <v>409</v>
      </c>
      <c r="I106" s="2" t="s">
        <v>28</v>
      </c>
      <c r="J106" s="13">
        <v>44497</v>
      </c>
      <c r="K106" s="5" t="s">
        <v>410</v>
      </c>
      <c r="L106" s="2" t="s">
        <v>0</v>
      </c>
      <c r="M106" s="2" t="s">
        <v>170</v>
      </c>
      <c r="N106" s="2" t="s">
        <v>411</v>
      </c>
      <c r="O106" s="2" t="s">
        <v>670</v>
      </c>
      <c r="P106" s="2"/>
      <c r="Q106" s="2" t="s">
        <v>32</v>
      </c>
      <c r="R106" s="2" t="s">
        <v>670</v>
      </c>
      <c r="S106" s="2" t="s">
        <v>657</v>
      </c>
      <c r="T106" s="2" t="s">
        <v>238</v>
      </c>
      <c r="U106" s="13" t="s">
        <v>212</v>
      </c>
      <c r="V106" s="14">
        <v>1</v>
      </c>
      <c r="W106" s="14">
        <v>0</v>
      </c>
      <c r="X106" s="2" t="s">
        <v>4</v>
      </c>
      <c r="Y106" s="2"/>
      <c r="Z106" s="2"/>
      <c r="AA106" s="28"/>
      <c r="AB106" s="93"/>
    </row>
    <row r="107" spans="1:28" ht="39.6" x14ac:dyDescent="0.3">
      <c r="A107" s="2" t="s">
        <v>34</v>
      </c>
      <c r="B107" s="37"/>
      <c r="C107" s="4" t="s">
        <v>63</v>
      </c>
      <c r="D107" s="11">
        <v>2022</v>
      </c>
      <c r="E107" s="11">
        <v>3550</v>
      </c>
      <c r="F107" s="16" t="s">
        <v>142</v>
      </c>
      <c r="G107" s="11" t="s">
        <v>107</v>
      </c>
      <c r="H107" s="21" t="s">
        <v>412</v>
      </c>
      <c r="I107" s="2" t="s">
        <v>28</v>
      </c>
      <c r="J107" s="13">
        <v>44546</v>
      </c>
      <c r="K107" s="5" t="s">
        <v>413</v>
      </c>
      <c r="L107" s="2" t="s">
        <v>2</v>
      </c>
      <c r="M107" s="2" t="s">
        <v>414</v>
      </c>
      <c r="N107" s="2" t="s">
        <v>385</v>
      </c>
      <c r="O107" s="2" t="s">
        <v>801</v>
      </c>
      <c r="P107" s="2"/>
      <c r="Q107" s="2" t="s">
        <v>801</v>
      </c>
      <c r="R107" s="2" t="s">
        <v>660</v>
      </c>
      <c r="S107" s="2" t="s">
        <v>660</v>
      </c>
      <c r="T107" s="2" t="s">
        <v>712</v>
      </c>
      <c r="U107" s="13" t="s">
        <v>212</v>
      </c>
      <c r="V107" s="14">
        <v>0.46</v>
      </c>
      <c r="W107" s="14">
        <v>0</v>
      </c>
      <c r="X107" s="2" t="s">
        <v>4</v>
      </c>
      <c r="Y107" s="2" t="s">
        <v>1018</v>
      </c>
      <c r="Z107" s="2"/>
      <c r="AA107" s="28" t="s">
        <v>1048</v>
      </c>
      <c r="AB107" s="93"/>
    </row>
    <row r="108" spans="1:28" ht="38.25" hidden="1" customHeight="1" x14ac:dyDescent="0.3">
      <c r="A108" s="2" t="s">
        <v>34</v>
      </c>
      <c r="B108" s="37"/>
      <c r="C108" s="4" t="s">
        <v>63</v>
      </c>
      <c r="D108" s="11">
        <v>2022</v>
      </c>
      <c r="E108" s="11">
        <v>3570</v>
      </c>
      <c r="F108" s="17" t="s">
        <v>64</v>
      </c>
      <c r="G108" s="11" t="s">
        <v>107</v>
      </c>
      <c r="H108" s="21" t="s">
        <v>225</v>
      </c>
      <c r="I108" s="2" t="s">
        <v>28</v>
      </c>
      <c r="J108" s="13">
        <v>44651</v>
      </c>
      <c r="K108" s="5" t="s">
        <v>226</v>
      </c>
      <c r="L108" s="2" t="s">
        <v>0</v>
      </c>
      <c r="M108" s="2" t="s">
        <v>227</v>
      </c>
      <c r="N108" s="2" t="s">
        <v>38</v>
      </c>
      <c r="O108" s="2" t="s">
        <v>670</v>
      </c>
      <c r="P108" s="2"/>
      <c r="Q108" s="2" t="s">
        <v>32</v>
      </c>
      <c r="R108" s="2" t="s">
        <v>670</v>
      </c>
      <c r="S108" s="2" t="s">
        <v>670</v>
      </c>
      <c r="T108" s="2" t="s">
        <v>69</v>
      </c>
      <c r="U108" s="13" t="s">
        <v>75</v>
      </c>
      <c r="V108" s="14">
        <v>0.7</v>
      </c>
      <c r="W108" s="14">
        <v>0</v>
      </c>
      <c r="X108" s="2" t="s">
        <v>4</v>
      </c>
      <c r="Y108" s="2"/>
      <c r="Z108" s="2"/>
      <c r="AA108" s="28" t="s">
        <v>151</v>
      </c>
      <c r="AB108" s="93"/>
    </row>
    <row r="109" spans="1:28" ht="26.4" hidden="1" x14ac:dyDescent="0.3">
      <c r="A109" s="2" t="s">
        <v>26</v>
      </c>
      <c r="B109" s="37"/>
      <c r="C109" s="4" t="s">
        <v>63</v>
      </c>
      <c r="D109" s="11">
        <v>2022</v>
      </c>
      <c r="E109" s="11">
        <v>3590</v>
      </c>
      <c r="F109" s="16" t="s">
        <v>142</v>
      </c>
      <c r="G109" s="11" t="s">
        <v>107</v>
      </c>
      <c r="H109" s="21" t="s">
        <v>181</v>
      </c>
      <c r="I109" s="13" t="s">
        <v>28</v>
      </c>
      <c r="J109" s="13">
        <v>44756</v>
      </c>
      <c r="K109" s="5" t="s">
        <v>182</v>
      </c>
      <c r="L109" s="2" t="s">
        <v>0</v>
      </c>
      <c r="M109" s="2" t="s">
        <v>95</v>
      </c>
      <c r="N109" s="2" t="s">
        <v>53</v>
      </c>
      <c r="O109" s="2" t="s">
        <v>670</v>
      </c>
      <c r="P109" s="2"/>
      <c r="Q109" s="2" t="s">
        <v>32</v>
      </c>
      <c r="R109" s="2" t="s">
        <v>670</v>
      </c>
      <c r="S109" s="2" t="s">
        <v>669</v>
      </c>
      <c r="T109" s="2" t="s">
        <v>156</v>
      </c>
      <c r="U109" s="13" t="s">
        <v>45</v>
      </c>
      <c r="V109" s="14">
        <v>0.85</v>
      </c>
      <c r="W109" s="14">
        <v>0</v>
      </c>
      <c r="X109" s="2" t="s">
        <v>4</v>
      </c>
      <c r="Y109" s="2"/>
      <c r="Z109" s="2"/>
      <c r="AA109" s="28" t="s">
        <v>390</v>
      </c>
      <c r="AB109" s="93"/>
    </row>
    <row r="110" spans="1:28" ht="26.4" hidden="1" x14ac:dyDescent="0.3">
      <c r="A110" s="2" t="s">
        <v>34</v>
      </c>
      <c r="B110" s="37"/>
      <c r="C110" s="4" t="s">
        <v>63</v>
      </c>
      <c r="D110" s="11">
        <v>2022</v>
      </c>
      <c r="E110" s="11">
        <v>3610</v>
      </c>
      <c r="F110" s="35"/>
      <c r="G110" s="36"/>
      <c r="H110" s="21" t="s">
        <v>298</v>
      </c>
      <c r="I110" s="2" t="s">
        <v>28</v>
      </c>
      <c r="J110" s="13">
        <v>44819</v>
      </c>
      <c r="K110" s="5" t="s">
        <v>299</v>
      </c>
      <c r="L110" s="2" t="s">
        <v>0</v>
      </c>
      <c r="M110" s="2" t="s">
        <v>52</v>
      </c>
      <c r="N110" s="2" t="s">
        <v>149</v>
      </c>
      <c r="O110" s="2" t="s">
        <v>670</v>
      </c>
      <c r="P110" s="2"/>
      <c r="Q110" s="2" t="s">
        <v>32</v>
      </c>
      <c r="R110" s="2" t="s">
        <v>670</v>
      </c>
      <c r="S110" s="2" t="s">
        <v>670</v>
      </c>
      <c r="T110" s="2" t="s">
        <v>0</v>
      </c>
      <c r="U110" s="13" t="s">
        <v>75</v>
      </c>
      <c r="V110" s="14">
        <v>1</v>
      </c>
      <c r="W110" s="14">
        <v>0</v>
      </c>
      <c r="X110" s="2" t="s">
        <v>4</v>
      </c>
      <c r="Y110" s="2"/>
      <c r="Z110" s="2"/>
      <c r="AA110" s="28" t="s">
        <v>297</v>
      </c>
      <c r="AB110" s="93"/>
    </row>
    <row r="111" spans="1:28" ht="26.4" hidden="1" x14ac:dyDescent="0.3">
      <c r="A111" s="2" t="s">
        <v>34</v>
      </c>
      <c r="B111" s="37"/>
      <c r="C111" s="4" t="s">
        <v>63</v>
      </c>
      <c r="D111" s="11">
        <v>2022</v>
      </c>
      <c r="E111" s="11">
        <v>3630</v>
      </c>
      <c r="F111" s="35"/>
      <c r="G111" s="36"/>
      <c r="H111" s="21" t="s">
        <v>168</v>
      </c>
      <c r="I111" s="2" t="s">
        <v>28</v>
      </c>
      <c r="J111" s="13">
        <v>44819</v>
      </c>
      <c r="K111" s="5" t="s">
        <v>169</v>
      </c>
      <c r="L111" s="2" t="s">
        <v>0</v>
      </c>
      <c r="M111" s="2" t="s">
        <v>170</v>
      </c>
      <c r="N111" s="2" t="s">
        <v>53</v>
      </c>
      <c r="O111" s="2" t="s">
        <v>670</v>
      </c>
      <c r="P111" s="2"/>
      <c r="Q111" s="2" t="s">
        <v>32</v>
      </c>
      <c r="R111" s="2" t="s">
        <v>670</v>
      </c>
      <c r="S111" s="2" t="s">
        <v>670</v>
      </c>
      <c r="T111" s="2" t="s">
        <v>0</v>
      </c>
      <c r="U111" s="13" t="s">
        <v>171</v>
      </c>
      <c r="V111" s="14">
        <v>1</v>
      </c>
      <c r="W111" s="14">
        <v>0</v>
      </c>
      <c r="X111" s="2" t="s">
        <v>4</v>
      </c>
      <c r="Y111" s="2"/>
      <c r="Z111" s="2"/>
      <c r="AA111" s="28" t="s">
        <v>39</v>
      </c>
      <c r="AB111" s="93"/>
    </row>
    <row r="112" spans="1:28" ht="26.4" hidden="1" x14ac:dyDescent="0.3">
      <c r="A112" s="2" t="s">
        <v>26</v>
      </c>
      <c r="B112" s="37"/>
      <c r="C112" s="4" t="s">
        <v>63</v>
      </c>
      <c r="D112" s="11">
        <v>2023</v>
      </c>
      <c r="E112" s="11">
        <v>360</v>
      </c>
      <c r="F112" s="20" t="s">
        <v>56</v>
      </c>
      <c r="G112" s="11" t="s">
        <v>57</v>
      </c>
      <c r="H112" s="21" t="s">
        <v>207</v>
      </c>
      <c r="I112" s="2" t="s">
        <v>28</v>
      </c>
      <c r="J112" s="13">
        <v>45211</v>
      </c>
      <c r="K112" s="5" t="s">
        <v>208</v>
      </c>
      <c r="L112" s="2" t="s">
        <v>0</v>
      </c>
      <c r="M112" s="2" t="s">
        <v>48</v>
      </c>
      <c r="N112" s="2" t="s">
        <v>166</v>
      </c>
      <c r="O112" s="2" t="s">
        <v>670</v>
      </c>
      <c r="P112" s="2"/>
      <c r="Q112" s="2" t="s">
        <v>32</v>
      </c>
      <c r="R112" s="2" t="s">
        <v>670</v>
      </c>
      <c r="S112" s="2" t="s">
        <v>669</v>
      </c>
      <c r="T112" s="2" t="s">
        <v>156</v>
      </c>
      <c r="U112" s="13" t="s">
        <v>32</v>
      </c>
      <c r="V112" s="14" t="s">
        <v>32</v>
      </c>
      <c r="W112" s="14">
        <v>0</v>
      </c>
      <c r="X112" s="2" t="s">
        <v>4</v>
      </c>
      <c r="Y112" s="2"/>
      <c r="Z112" s="2"/>
      <c r="AA112" s="28" t="s">
        <v>676</v>
      </c>
      <c r="AB112" s="93"/>
    </row>
    <row r="113" spans="1:28" ht="35.25" hidden="1" customHeight="1" x14ac:dyDescent="0.3">
      <c r="A113" s="2" t="s">
        <v>26</v>
      </c>
      <c r="B113" s="37"/>
      <c r="C113" s="4" t="s">
        <v>63</v>
      </c>
      <c r="D113" s="11">
        <v>2023</v>
      </c>
      <c r="E113" s="11">
        <v>3595</v>
      </c>
      <c r="F113" s="35"/>
      <c r="G113" s="36"/>
      <c r="H113" s="21" t="s">
        <v>201</v>
      </c>
      <c r="I113" s="2" t="s">
        <v>28</v>
      </c>
      <c r="J113" s="13">
        <v>45393</v>
      </c>
      <c r="K113" s="5" t="s">
        <v>204</v>
      </c>
      <c r="L113" s="2" t="s">
        <v>0</v>
      </c>
      <c r="M113" s="2" t="s">
        <v>205</v>
      </c>
      <c r="N113" s="2" t="s">
        <v>206</v>
      </c>
      <c r="O113" s="2" t="s">
        <v>670</v>
      </c>
      <c r="P113" s="2"/>
      <c r="Q113" s="2" t="s">
        <v>32</v>
      </c>
      <c r="R113" s="2" t="s">
        <v>670</v>
      </c>
      <c r="S113" s="2" t="s">
        <v>669</v>
      </c>
      <c r="T113" s="2" t="s">
        <v>156</v>
      </c>
      <c r="U113" s="13" t="s">
        <v>54</v>
      </c>
      <c r="V113" s="14">
        <v>0.64</v>
      </c>
      <c r="W113" s="14">
        <v>0.25</v>
      </c>
      <c r="X113" s="2" t="s">
        <v>4</v>
      </c>
      <c r="Y113" s="2"/>
      <c r="Z113" s="2"/>
      <c r="AA113" s="28" t="s">
        <v>390</v>
      </c>
      <c r="AB113" s="93"/>
    </row>
    <row r="114" spans="1:28" ht="26.4" hidden="1" x14ac:dyDescent="0.3">
      <c r="A114" s="2" t="s">
        <v>26</v>
      </c>
      <c r="B114" s="37"/>
      <c r="C114" s="4" t="s">
        <v>63</v>
      </c>
      <c r="D114" s="11">
        <v>2023</v>
      </c>
      <c r="E114" s="11">
        <v>3620</v>
      </c>
      <c r="F114" s="35"/>
      <c r="G114" s="36"/>
      <c r="H114" s="21" t="s">
        <v>219</v>
      </c>
      <c r="I114" s="2" t="s">
        <v>28</v>
      </c>
      <c r="J114" s="13">
        <v>44819</v>
      </c>
      <c r="K114" s="5" t="s">
        <v>220</v>
      </c>
      <c r="L114" s="2" t="s">
        <v>0</v>
      </c>
      <c r="M114" s="2" t="s">
        <v>221</v>
      </c>
      <c r="N114" s="2" t="s">
        <v>38</v>
      </c>
      <c r="O114" s="2" t="s">
        <v>670</v>
      </c>
      <c r="P114" s="2"/>
      <c r="Q114" s="2" t="s">
        <v>32</v>
      </c>
      <c r="R114" s="2" t="s">
        <v>670</v>
      </c>
      <c r="S114" s="2" t="s">
        <v>670</v>
      </c>
      <c r="T114" s="2" t="s">
        <v>156</v>
      </c>
      <c r="U114" s="13" t="s">
        <v>115</v>
      </c>
      <c r="V114" s="14">
        <v>0.44</v>
      </c>
      <c r="W114" s="14">
        <v>0</v>
      </c>
      <c r="X114" s="2" t="s">
        <v>643</v>
      </c>
      <c r="Y114" s="2"/>
      <c r="Z114" s="2"/>
      <c r="AA114" s="28" t="s">
        <v>279</v>
      </c>
      <c r="AB114" s="93"/>
    </row>
    <row r="115" spans="1:28" ht="26.4" hidden="1" x14ac:dyDescent="0.3">
      <c r="A115" s="2" t="s">
        <v>26</v>
      </c>
      <c r="B115" s="37"/>
      <c r="C115" s="4" t="s">
        <v>63</v>
      </c>
      <c r="D115" s="11">
        <v>2023</v>
      </c>
      <c r="E115" s="11">
        <v>3700</v>
      </c>
      <c r="F115" s="16" t="s">
        <v>142</v>
      </c>
      <c r="G115" s="11" t="s">
        <v>57</v>
      </c>
      <c r="H115" s="21" t="s">
        <v>478</v>
      </c>
      <c r="I115" s="2" t="s">
        <v>28</v>
      </c>
      <c r="J115" s="13">
        <v>44651</v>
      </c>
      <c r="K115" s="5" t="s">
        <v>479</v>
      </c>
      <c r="L115" s="2" t="s">
        <v>0</v>
      </c>
      <c r="M115" s="2" t="s">
        <v>462</v>
      </c>
      <c r="N115" s="2" t="s">
        <v>480</v>
      </c>
      <c r="O115" s="2" t="s">
        <v>670</v>
      </c>
      <c r="P115" s="2"/>
      <c r="Q115" s="2" t="s">
        <v>32</v>
      </c>
      <c r="R115" s="2" t="s">
        <v>670</v>
      </c>
      <c r="S115" s="2" t="s">
        <v>669</v>
      </c>
      <c r="T115" s="2" t="s">
        <v>156</v>
      </c>
      <c r="U115" s="13" t="s">
        <v>255</v>
      </c>
      <c r="V115" s="14">
        <v>0.8</v>
      </c>
      <c r="W115" s="14">
        <v>0</v>
      </c>
      <c r="X115" s="2" t="s">
        <v>664</v>
      </c>
      <c r="Y115" s="90"/>
      <c r="Z115" s="90"/>
      <c r="AA115" s="28" t="s">
        <v>244</v>
      </c>
      <c r="AB115" s="93"/>
    </row>
    <row r="116" spans="1:28" ht="39.75" hidden="1" customHeight="1" x14ac:dyDescent="0.3">
      <c r="A116" s="2" t="s">
        <v>34</v>
      </c>
      <c r="B116" s="37"/>
      <c r="C116" s="4" t="s">
        <v>63</v>
      </c>
      <c r="D116" s="11">
        <v>2023</v>
      </c>
      <c r="E116" s="11">
        <v>3700</v>
      </c>
      <c r="F116" s="16" t="s">
        <v>142</v>
      </c>
      <c r="G116" s="11" t="s">
        <v>57</v>
      </c>
      <c r="H116" s="21" t="s">
        <v>482</v>
      </c>
      <c r="I116" s="2" t="s">
        <v>28</v>
      </c>
      <c r="J116" s="13">
        <v>44651</v>
      </c>
      <c r="K116" s="5" t="s">
        <v>483</v>
      </c>
      <c r="L116" s="2" t="s">
        <v>0</v>
      </c>
      <c r="M116" s="2" t="s">
        <v>30</v>
      </c>
      <c r="N116" s="2" t="s">
        <v>484</v>
      </c>
      <c r="O116" s="2" t="s">
        <v>670</v>
      </c>
      <c r="P116" s="2"/>
      <c r="Q116" s="2" t="s">
        <v>32</v>
      </c>
      <c r="R116" s="2" t="s">
        <v>670</v>
      </c>
      <c r="S116" s="2" t="s">
        <v>669</v>
      </c>
      <c r="T116" s="2" t="s">
        <v>156</v>
      </c>
      <c r="U116" s="13" t="s">
        <v>98</v>
      </c>
      <c r="V116" s="14">
        <v>0.65</v>
      </c>
      <c r="W116" s="14">
        <v>0</v>
      </c>
      <c r="X116" s="2" t="s">
        <v>667</v>
      </c>
      <c r="Y116" s="2"/>
      <c r="Z116" s="2"/>
      <c r="AA116" s="28" t="s">
        <v>97</v>
      </c>
      <c r="AB116" s="93"/>
    </row>
    <row r="117" spans="1:28" ht="26.4" hidden="1" x14ac:dyDescent="0.3">
      <c r="A117" s="2" t="s">
        <v>34</v>
      </c>
      <c r="B117" s="37"/>
      <c r="C117" s="4" t="s">
        <v>63</v>
      </c>
      <c r="D117" s="11">
        <v>2023</v>
      </c>
      <c r="E117" s="11">
        <v>3700</v>
      </c>
      <c r="F117" s="35"/>
      <c r="G117" s="36"/>
      <c r="H117" s="21" t="s">
        <v>486</v>
      </c>
      <c r="I117" s="2" t="s">
        <v>28</v>
      </c>
      <c r="J117" s="13">
        <v>44868</v>
      </c>
      <c r="K117" s="5" t="s">
        <v>487</v>
      </c>
      <c r="L117" s="2" t="s">
        <v>0</v>
      </c>
      <c r="M117" s="2" t="s">
        <v>488</v>
      </c>
      <c r="N117" s="2" t="s">
        <v>32</v>
      </c>
      <c r="O117" s="2" t="s">
        <v>670</v>
      </c>
      <c r="P117" s="2"/>
      <c r="Q117" s="2" t="s">
        <v>32</v>
      </c>
      <c r="R117" s="2" t="s">
        <v>670</v>
      </c>
      <c r="S117" s="2" t="s">
        <v>669</v>
      </c>
      <c r="T117" s="2" t="s">
        <v>156</v>
      </c>
      <c r="U117" s="13" t="s">
        <v>98</v>
      </c>
      <c r="V117" s="14">
        <v>1</v>
      </c>
      <c r="W117" s="14">
        <v>0</v>
      </c>
      <c r="X117" s="2" t="s">
        <v>664</v>
      </c>
      <c r="Y117" s="2"/>
      <c r="Z117" s="2"/>
      <c r="AA117" s="28" t="s">
        <v>691</v>
      </c>
      <c r="AB117" s="93"/>
    </row>
    <row r="118" spans="1:28" ht="42" customHeight="1" x14ac:dyDescent="0.3">
      <c r="A118" s="2" t="s">
        <v>26</v>
      </c>
      <c r="B118" s="37"/>
      <c r="C118" s="4" t="s">
        <v>63</v>
      </c>
      <c r="D118" s="11">
        <v>2023</v>
      </c>
      <c r="E118" s="11">
        <v>3710</v>
      </c>
      <c r="F118" s="16" t="s">
        <v>142</v>
      </c>
      <c r="G118" s="11" t="s">
        <v>57</v>
      </c>
      <c r="H118" s="21" t="s">
        <v>275</v>
      </c>
      <c r="I118" s="2" t="s">
        <v>28</v>
      </c>
      <c r="J118" s="13">
        <v>44679</v>
      </c>
      <c r="K118" s="5" t="s">
        <v>276</v>
      </c>
      <c r="L118" s="2" t="s">
        <v>2</v>
      </c>
      <c r="M118" s="2" t="s">
        <v>277</v>
      </c>
      <c r="N118" s="2" t="s">
        <v>278</v>
      </c>
      <c r="O118" s="2" t="s">
        <v>801</v>
      </c>
      <c r="P118" s="2" t="s">
        <v>1061</v>
      </c>
      <c r="Q118" s="2" t="s">
        <v>801</v>
      </c>
      <c r="R118" s="2" t="s">
        <v>657</v>
      </c>
      <c r="S118" s="2" t="s">
        <v>657</v>
      </c>
      <c r="T118" s="2" t="s">
        <v>654</v>
      </c>
      <c r="U118" s="13" t="s">
        <v>82</v>
      </c>
      <c r="V118" s="14">
        <v>1</v>
      </c>
      <c r="W118" s="14">
        <v>0.64</v>
      </c>
      <c r="X118" s="2" t="s">
        <v>642</v>
      </c>
      <c r="Y118" s="2" t="s">
        <v>1019</v>
      </c>
      <c r="Z118" s="2"/>
      <c r="AA118" s="28" t="s">
        <v>82</v>
      </c>
      <c r="AB118" s="93"/>
    </row>
    <row r="119" spans="1:28" ht="39.6" hidden="1" x14ac:dyDescent="0.3">
      <c r="A119" s="2" t="s">
        <v>26</v>
      </c>
      <c r="B119" s="37"/>
      <c r="C119" s="4" t="s">
        <v>63</v>
      </c>
      <c r="D119" s="11">
        <v>2023</v>
      </c>
      <c r="E119" s="11">
        <v>3715</v>
      </c>
      <c r="F119" s="35"/>
      <c r="G119" s="36"/>
      <c r="H119" s="21" t="s">
        <v>416</v>
      </c>
      <c r="I119" s="2" t="s">
        <v>28</v>
      </c>
      <c r="J119" s="13">
        <v>44868</v>
      </c>
      <c r="K119" s="5" t="s">
        <v>417</v>
      </c>
      <c r="L119" s="2" t="s">
        <v>0</v>
      </c>
      <c r="M119" s="2" t="s">
        <v>418</v>
      </c>
      <c r="N119" s="2" t="s">
        <v>60</v>
      </c>
      <c r="O119" s="2" t="s">
        <v>670</v>
      </c>
      <c r="P119" s="2"/>
      <c r="Q119" s="2" t="s">
        <v>32</v>
      </c>
      <c r="R119" s="2" t="s">
        <v>670</v>
      </c>
      <c r="S119" s="2" t="s">
        <v>657</v>
      </c>
      <c r="T119" s="2" t="s">
        <v>706</v>
      </c>
      <c r="U119" s="13" t="s">
        <v>54</v>
      </c>
      <c r="V119" s="14">
        <v>0.44</v>
      </c>
      <c r="W119" s="14">
        <v>0</v>
      </c>
      <c r="X119" s="2" t="s">
        <v>631</v>
      </c>
      <c r="Y119" s="2"/>
      <c r="Z119" s="2"/>
      <c r="AA119" s="28" t="s">
        <v>697</v>
      </c>
      <c r="AB119" s="93"/>
    </row>
    <row r="120" spans="1:28" ht="26.4" hidden="1" x14ac:dyDescent="0.3">
      <c r="A120" s="2" t="s">
        <v>26</v>
      </c>
      <c r="B120" s="37"/>
      <c r="C120" s="4" t="s">
        <v>63</v>
      </c>
      <c r="D120" s="11">
        <v>2023</v>
      </c>
      <c r="E120" s="11">
        <v>3720</v>
      </c>
      <c r="F120" s="16" t="s">
        <v>142</v>
      </c>
      <c r="G120" s="11" t="s">
        <v>107</v>
      </c>
      <c r="H120" s="21" t="s">
        <v>245</v>
      </c>
      <c r="I120" s="13" t="s">
        <v>28</v>
      </c>
      <c r="J120" s="13">
        <v>44819</v>
      </c>
      <c r="K120" s="5" t="s">
        <v>246</v>
      </c>
      <c r="L120" s="2" t="s">
        <v>0</v>
      </c>
      <c r="M120" s="2" t="s">
        <v>48</v>
      </c>
      <c r="N120" s="2" t="s">
        <v>44</v>
      </c>
      <c r="O120" s="2" t="s">
        <v>670</v>
      </c>
      <c r="P120" s="2"/>
      <c r="Q120" s="2" t="s">
        <v>32</v>
      </c>
      <c r="R120" s="2" t="s">
        <v>670</v>
      </c>
      <c r="S120" s="2" t="s">
        <v>657</v>
      </c>
      <c r="T120" s="2" t="s">
        <v>243</v>
      </c>
      <c r="U120" s="13" t="s">
        <v>54</v>
      </c>
      <c r="V120" s="14">
        <v>0.4</v>
      </c>
      <c r="W120" s="14">
        <v>0</v>
      </c>
      <c r="X120" s="2" t="s">
        <v>4</v>
      </c>
      <c r="Y120" s="2"/>
      <c r="Z120" s="2"/>
      <c r="AA120" s="35"/>
      <c r="AB120" s="93"/>
    </row>
    <row r="121" spans="1:28" ht="35.25" hidden="1" customHeight="1" x14ac:dyDescent="0.3">
      <c r="A121" s="2" t="s">
        <v>34</v>
      </c>
      <c r="B121" s="37"/>
      <c r="C121" s="4" t="s">
        <v>63</v>
      </c>
      <c r="D121" s="11">
        <v>2023</v>
      </c>
      <c r="E121" s="11">
        <v>3720</v>
      </c>
      <c r="F121" s="35"/>
      <c r="G121" s="36"/>
      <c r="H121" s="21" t="s">
        <v>184</v>
      </c>
      <c r="I121" s="2" t="s">
        <v>28</v>
      </c>
      <c r="J121" s="13">
        <v>44819</v>
      </c>
      <c r="K121" s="5" t="s">
        <v>185</v>
      </c>
      <c r="L121" s="2" t="s">
        <v>0</v>
      </c>
      <c r="M121" s="2" t="s">
        <v>52</v>
      </c>
      <c r="N121" s="2" t="s">
        <v>53</v>
      </c>
      <c r="O121" s="2" t="s">
        <v>670</v>
      </c>
      <c r="P121" s="2"/>
      <c r="Q121" s="2" t="s">
        <v>32</v>
      </c>
      <c r="R121" s="2" t="s">
        <v>670</v>
      </c>
      <c r="S121" s="2" t="s">
        <v>670</v>
      </c>
      <c r="T121" s="2" t="s">
        <v>0</v>
      </c>
      <c r="U121" s="13" t="s">
        <v>54</v>
      </c>
      <c r="V121" s="14">
        <v>1</v>
      </c>
      <c r="W121" s="14">
        <v>0</v>
      </c>
      <c r="X121" s="2" t="s">
        <v>4</v>
      </c>
      <c r="Y121" s="90"/>
      <c r="Z121" s="90"/>
      <c r="AA121" s="28" t="s">
        <v>394</v>
      </c>
      <c r="AB121" s="93"/>
    </row>
    <row r="122" spans="1:28" ht="39" hidden="1" x14ac:dyDescent="0.3">
      <c r="A122" s="2" t="s">
        <v>26</v>
      </c>
      <c r="B122" s="37"/>
      <c r="C122" s="4" t="s">
        <v>63</v>
      </c>
      <c r="D122" s="11">
        <v>2023</v>
      </c>
      <c r="E122" s="11">
        <v>3730</v>
      </c>
      <c r="F122" s="35"/>
      <c r="G122" s="36"/>
      <c r="H122" s="21" t="s">
        <v>158</v>
      </c>
      <c r="I122" s="2" t="s">
        <v>28</v>
      </c>
      <c r="J122" s="13">
        <v>44868</v>
      </c>
      <c r="K122" s="5" t="s">
        <v>159</v>
      </c>
      <c r="L122" s="2" t="s">
        <v>154</v>
      </c>
      <c r="M122" s="2" t="s">
        <v>161</v>
      </c>
      <c r="N122" s="2" t="s">
        <v>162</v>
      </c>
      <c r="O122" s="2" t="s">
        <v>669</v>
      </c>
      <c r="P122" s="2"/>
      <c r="Q122" s="2" t="s">
        <v>32</v>
      </c>
      <c r="R122" s="2" t="s">
        <v>669</v>
      </c>
      <c r="S122" s="2" t="s">
        <v>669</v>
      </c>
      <c r="T122" s="2" t="s">
        <v>156</v>
      </c>
      <c r="U122" s="13" t="s">
        <v>33</v>
      </c>
      <c r="V122" s="14">
        <v>0.98</v>
      </c>
      <c r="W122" s="14">
        <v>0</v>
      </c>
      <c r="X122" s="2" t="s">
        <v>666</v>
      </c>
      <c r="Y122" s="2"/>
      <c r="Z122" s="2"/>
      <c r="AA122" s="28" t="s">
        <v>363</v>
      </c>
      <c r="AB122" s="93"/>
    </row>
    <row r="123" spans="1:28" ht="38.25" hidden="1" customHeight="1" x14ac:dyDescent="0.3">
      <c r="A123" s="2" t="s">
        <v>34</v>
      </c>
      <c r="B123" s="37"/>
      <c r="C123" s="4" t="s">
        <v>63</v>
      </c>
      <c r="D123" s="11">
        <v>2023</v>
      </c>
      <c r="E123" s="11">
        <v>3740</v>
      </c>
      <c r="F123" s="16" t="s">
        <v>142</v>
      </c>
      <c r="G123" s="11" t="s">
        <v>107</v>
      </c>
      <c r="H123" s="21" t="s">
        <v>248</v>
      </c>
      <c r="I123" s="2" t="s">
        <v>28</v>
      </c>
      <c r="J123" s="13">
        <v>44868</v>
      </c>
      <c r="K123" s="5" t="s">
        <v>249</v>
      </c>
      <c r="L123" s="2" t="s">
        <v>0</v>
      </c>
      <c r="M123" s="2" t="s">
        <v>250</v>
      </c>
      <c r="N123" s="2" t="s">
        <v>53</v>
      </c>
      <c r="O123" s="2" t="s">
        <v>670</v>
      </c>
      <c r="P123" s="2"/>
      <c r="Q123" s="2" t="s">
        <v>32</v>
      </c>
      <c r="R123" s="2" t="s">
        <v>670</v>
      </c>
      <c r="S123" s="2" t="s">
        <v>670</v>
      </c>
      <c r="T123" s="2" t="s">
        <v>243</v>
      </c>
      <c r="U123" s="13" t="s">
        <v>39</v>
      </c>
      <c r="V123" s="14">
        <v>1</v>
      </c>
      <c r="W123" s="14">
        <v>0</v>
      </c>
      <c r="X123" s="2" t="s">
        <v>4</v>
      </c>
      <c r="Y123" s="2"/>
      <c r="Z123" s="2"/>
      <c r="AA123" s="28" t="s">
        <v>106</v>
      </c>
      <c r="AB123" s="93"/>
    </row>
    <row r="124" spans="1:28" ht="105.6" x14ac:dyDescent="0.3">
      <c r="A124" s="2" t="s">
        <v>34</v>
      </c>
      <c r="B124" s="37"/>
      <c r="C124" s="4" t="s">
        <v>63</v>
      </c>
      <c r="D124" s="11">
        <v>2023</v>
      </c>
      <c r="E124" s="11">
        <v>3750</v>
      </c>
      <c r="F124" s="19" t="s">
        <v>172</v>
      </c>
      <c r="G124" s="11" t="s">
        <v>260</v>
      </c>
      <c r="H124" s="21" t="s">
        <v>419</v>
      </c>
      <c r="I124" s="2" t="s">
        <v>28</v>
      </c>
      <c r="J124" s="13">
        <v>44868</v>
      </c>
      <c r="K124" s="5" t="s">
        <v>420</v>
      </c>
      <c r="L124" s="2" t="s">
        <v>2</v>
      </c>
      <c r="M124" s="2" t="s">
        <v>216</v>
      </c>
      <c r="N124" s="2" t="s">
        <v>149</v>
      </c>
      <c r="O124" s="2" t="s">
        <v>801</v>
      </c>
      <c r="P124" s="2"/>
      <c r="Q124" s="2" t="s">
        <v>801</v>
      </c>
      <c r="R124" s="2" t="s">
        <v>660</v>
      </c>
      <c r="S124" s="2" t="s">
        <v>660</v>
      </c>
      <c r="T124" s="2" t="s">
        <v>656</v>
      </c>
      <c r="U124" s="13" t="s">
        <v>39</v>
      </c>
      <c r="V124" s="14">
        <v>1</v>
      </c>
      <c r="W124" s="14">
        <v>0</v>
      </c>
      <c r="X124" s="2" t="s">
        <v>4</v>
      </c>
      <c r="Y124" s="2" t="s">
        <v>1020</v>
      </c>
      <c r="Z124" s="2"/>
      <c r="AA124" s="28" t="s">
        <v>358</v>
      </c>
      <c r="AB124" s="93"/>
    </row>
    <row r="125" spans="1:28" ht="39" hidden="1" x14ac:dyDescent="0.3">
      <c r="A125" s="2" t="s">
        <v>34</v>
      </c>
      <c r="B125" s="37"/>
      <c r="C125" s="4" t="s">
        <v>63</v>
      </c>
      <c r="D125" s="11">
        <v>2023</v>
      </c>
      <c r="E125" s="11">
        <v>3770</v>
      </c>
      <c r="F125" s="35"/>
      <c r="G125" s="36"/>
      <c r="H125" s="21" t="s">
        <v>163</v>
      </c>
      <c r="I125" s="2" t="s">
        <v>28</v>
      </c>
      <c r="J125" s="13">
        <v>44952</v>
      </c>
      <c r="K125" s="5" t="s">
        <v>164</v>
      </c>
      <c r="L125" s="2" t="s">
        <v>0</v>
      </c>
      <c r="M125" s="2" t="s">
        <v>165</v>
      </c>
      <c r="N125" s="2" t="s">
        <v>166</v>
      </c>
      <c r="O125" s="2" t="s">
        <v>670</v>
      </c>
      <c r="P125" s="2"/>
      <c r="Q125" s="2" t="s">
        <v>32</v>
      </c>
      <c r="R125" s="2" t="s">
        <v>670</v>
      </c>
      <c r="S125" s="2" t="s">
        <v>670</v>
      </c>
      <c r="T125" s="2" t="s">
        <v>0</v>
      </c>
      <c r="U125" s="13" t="s">
        <v>39</v>
      </c>
      <c r="V125" s="14">
        <v>0.89</v>
      </c>
      <c r="W125" s="14">
        <v>0</v>
      </c>
      <c r="X125" s="2" t="s">
        <v>626</v>
      </c>
      <c r="Y125" s="2"/>
      <c r="Z125" s="2"/>
      <c r="AA125" s="45" t="s">
        <v>526</v>
      </c>
      <c r="AB125" s="93"/>
    </row>
    <row r="126" spans="1:28" ht="26.4" hidden="1" x14ac:dyDescent="0.3">
      <c r="A126" s="2" t="s">
        <v>34</v>
      </c>
      <c r="B126" s="37"/>
      <c r="C126" s="4" t="s">
        <v>63</v>
      </c>
      <c r="D126" s="11">
        <v>2023</v>
      </c>
      <c r="E126" s="11">
        <v>3780</v>
      </c>
      <c r="F126" s="35"/>
      <c r="G126" s="36"/>
      <c r="H126" s="21" t="s">
        <v>489</v>
      </c>
      <c r="I126" s="2" t="s">
        <v>28</v>
      </c>
      <c r="J126" s="13">
        <v>45008</v>
      </c>
      <c r="K126" s="5" t="s">
        <v>490</v>
      </c>
      <c r="L126" s="2" t="s">
        <v>0</v>
      </c>
      <c r="M126" s="2" t="s">
        <v>384</v>
      </c>
      <c r="N126" s="2" t="s">
        <v>60</v>
      </c>
      <c r="O126" s="2" t="s">
        <v>670</v>
      </c>
      <c r="P126" s="2"/>
      <c r="Q126" s="2" t="s">
        <v>32</v>
      </c>
      <c r="R126" s="2" t="s">
        <v>670</v>
      </c>
      <c r="S126" s="2" t="s">
        <v>669</v>
      </c>
      <c r="T126" s="2" t="s">
        <v>156</v>
      </c>
      <c r="U126" s="13" t="s">
        <v>39</v>
      </c>
      <c r="V126" s="14">
        <v>0.71</v>
      </c>
      <c r="W126" s="14">
        <v>0</v>
      </c>
      <c r="X126" s="2" t="s">
        <v>4</v>
      </c>
      <c r="Y126" s="2"/>
      <c r="Z126" s="2"/>
      <c r="AA126" s="28" t="s">
        <v>274</v>
      </c>
      <c r="AB126" s="93"/>
    </row>
    <row r="127" spans="1:28" ht="35.4" hidden="1" customHeight="1" x14ac:dyDescent="0.3">
      <c r="A127" s="2" t="s">
        <v>26</v>
      </c>
      <c r="B127" s="37"/>
      <c r="C127" s="4" t="s">
        <v>63</v>
      </c>
      <c r="D127" s="11">
        <v>2023</v>
      </c>
      <c r="E127" s="11">
        <v>3790</v>
      </c>
      <c r="F127" s="35"/>
      <c r="G127" s="36"/>
      <c r="H127" s="21" t="s">
        <v>214</v>
      </c>
      <c r="I127" s="2" t="s">
        <v>28</v>
      </c>
      <c r="J127" s="13">
        <v>45008</v>
      </c>
      <c r="K127" s="5" t="s">
        <v>215</v>
      </c>
      <c r="L127" s="2" t="s">
        <v>0</v>
      </c>
      <c r="M127" s="2" t="s">
        <v>216</v>
      </c>
      <c r="N127" s="2" t="s">
        <v>53</v>
      </c>
      <c r="O127" s="2" t="s">
        <v>670</v>
      </c>
      <c r="P127" s="2"/>
      <c r="Q127" s="2" t="s">
        <v>32</v>
      </c>
      <c r="R127" s="2" t="s">
        <v>670</v>
      </c>
      <c r="S127" s="2" t="s">
        <v>670</v>
      </c>
      <c r="T127" s="2" t="s">
        <v>0</v>
      </c>
      <c r="U127" s="13" t="s">
        <v>212</v>
      </c>
      <c r="V127" s="14">
        <v>0.98</v>
      </c>
      <c r="W127" s="14">
        <v>0</v>
      </c>
      <c r="X127" s="2" t="s">
        <v>4</v>
      </c>
      <c r="Y127" s="2"/>
      <c r="Z127" s="2"/>
      <c r="AA127" s="28" t="s">
        <v>398</v>
      </c>
      <c r="AB127" s="93"/>
    </row>
    <row r="128" spans="1:28" ht="26.4" hidden="1" x14ac:dyDescent="0.3">
      <c r="A128" s="2" t="s">
        <v>34</v>
      </c>
      <c r="B128" s="37"/>
      <c r="C128" s="4" t="s">
        <v>63</v>
      </c>
      <c r="D128" s="11">
        <v>2023</v>
      </c>
      <c r="E128" s="11">
        <v>3800</v>
      </c>
      <c r="F128" s="35"/>
      <c r="G128" s="36"/>
      <c r="H128" s="21" t="s">
        <v>491</v>
      </c>
      <c r="I128" s="2" t="s">
        <v>28</v>
      </c>
      <c r="J128" s="13">
        <v>45211</v>
      </c>
      <c r="K128" s="5" t="s">
        <v>492</v>
      </c>
      <c r="L128" s="2" t="s">
        <v>0</v>
      </c>
      <c r="M128" s="2" t="s">
        <v>199</v>
      </c>
      <c r="N128" s="2" t="s">
        <v>254</v>
      </c>
      <c r="O128" s="2" t="s">
        <v>670</v>
      </c>
      <c r="P128" s="2"/>
      <c r="Q128" s="2" t="s">
        <v>32</v>
      </c>
      <c r="R128" s="2" t="s">
        <v>670</v>
      </c>
      <c r="S128" s="2" t="s">
        <v>669</v>
      </c>
      <c r="T128" s="2" t="s">
        <v>156</v>
      </c>
      <c r="U128" s="13" t="s">
        <v>171</v>
      </c>
      <c r="V128" s="14">
        <v>1</v>
      </c>
      <c r="W128" s="14">
        <v>0</v>
      </c>
      <c r="X128" s="2" t="s">
        <v>4</v>
      </c>
      <c r="Y128" s="90"/>
      <c r="Z128" s="90"/>
      <c r="AA128" s="28" t="s">
        <v>294</v>
      </c>
      <c r="AB128" s="93"/>
    </row>
    <row r="129" spans="1:28" ht="26.4" hidden="1" x14ac:dyDescent="0.3">
      <c r="A129" s="2" t="s">
        <v>26</v>
      </c>
      <c r="B129" s="37"/>
      <c r="C129" s="4" t="s">
        <v>63</v>
      </c>
      <c r="D129" s="11">
        <v>2023</v>
      </c>
      <c r="E129" s="11">
        <v>3810</v>
      </c>
      <c r="F129" s="35"/>
      <c r="G129" s="36"/>
      <c r="H129" s="21" t="s">
        <v>529</v>
      </c>
      <c r="I129" s="2" t="s">
        <v>28</v>
      </c>
      <c r="J129" s="13">
        <v>45211</v>
      </c>
      <c r="K129" s="5" t="s">
        <v>530</v>
      </c>
      <c r="L129" s="2" t="s">
        <v>0</v>
      </c>
      <c r="M129" s="2" t="s">
        <v>531</v>
      </c>
      <c r="N129" s="2" t="s">
        <v>44</v>
      </c>
      <c r="O129" s="2" t="s">
        <v>670</v>
      </c>
      <c r="P129" s="2"/>
      <c r="Q129" s="2" t="s">
        <v>32</v>
      </c>
      <c r="R129" s="2" t="s">
        <v>670</v>
      </c>
      <c r="S129" s="2" t="s">
        <v>670</v>
      </c>
      <c r="T129" s="2" t="s">
        <v>0</v>
      </c>
      <c r="U129" s="13" t="s">
        <v>82</v>
      </c>
      <c r="V129" s="14">
        <v>0.46</v>
      </c>
      <c r="W129" s="14">
        <v>0</v>
      </c>
      <c r="X129" s="2" t="s">
        <v>4</v>
      </c>
      <c r="Y129" s="2"/>
      <c r="Z129" s="2"/>
      <c r="AA129" s="28" t="s">
        <v>675</v>
      </c>
      <c r="AB129" s="93"/>
    </row>
    <row r="130" spans="1:28" ht="39.6" hidden="1" x14ac:dyDescent="0.3">
      <c r="A130" s="2" t="s">
        <v>26</v>
      </c>
      <c r="B130" s="37"/>
      <c r="C130" s="4" t="s">
        <v>63</v>
      </c>
      <c r="D130" s="11">
        <v>2024</v>
      </c>
      <c r="E130" s="11">
        <v>3600</v>
      </c>
      <c r="F130" s="16" t="s">
        <v>142</v>
      </c>
      <c r="G130" s="11" t="s">
        <v>107</v>
      </c>
      <c r="H130" s="21" t="s">
        <v>251</v>
      </c>
      <c r="I130" s="2" t="s">
        <v>28</v>
      </c>
      <c r="J130" s="13">
        <v>44819</v>
      </c>
      <c r="K130" s="5" t="s">
        <v>252</v>
      </c>
      <c r="L130" s="2" t="s">
        <v>0</v>
      </c>
      <c r="M130" s="2" t="s">
        <v>253</v>
      </c>
      <c r="N130" s="2" t="s">
        <v>254</v>
      </c>
      <c r="O130" s="2" t="s">
        <v>670</v>
      </c>
      <c r="P130" s="2"/>
      <c r="Q130" s="2" t="s">
        <v>32</v>
      </c>
      <c r="R130" s="2" t="s">
        <v>670</v>
      </c>
      <c r="S130" s="2" t="s">
        <v>669</v>
      </c>
      <c r="T130" s="2" t="s">
        <v>243</v>
      </c>
      <c r="U130" s="13" t="s">
        <v>255</v>
      </c>
      <c r="V130" s="14">
        <v>1</v>
      </c>
      <c r="W130" s="14">
        <v>0</v>
      </c>
      <c r="X130" s="2" t="s">
        <v>664</v>
      </c>
      <c r="Y130" s="2"/>
      <c r="Z130" s="2"/>
      <c r="AA130" s="28" t="s">
        <v>76</v>
      </c>
      <c r="AB130" s="93"/>
    </row>
    <row r="131" spans="1:28" ht="26.4" x14ac:dyDescent="0.3">
      <c r="A131" s="2" t="s">
        <v>26</v>
      </c>
      <c r="B131" s="37"/>
      <c r="C131" s="4" t="s">
        <v>63</v>
      </c>
      <c r="D131" s="11">
        <v>2024</v>
      </c>
      <c r="E131" s="11">
        <v>3760</v>
      </c>
      <c r="F131" s="35"/>
      <c r="G131" s="36"/>
      <c r="H131" s="21" t="s">
        <v>421</v>
      </c>
      <c r="I131" s="2" t="s">
        <v>28</v>
      </c>
      <c r="J131" s="13">
        <v>44952</v>
      </c>
      <c r="K131" s="5" t="s">
        <v>422</v>
      </c>
      <c r="L131" s="2" t="s">
        <v>1</v>
      </c>
      <c r="M131" s="2" t="s">
        <v>423</v>
      </c>
      <c r="N131" s="2" t="s">
        <v>53</v>
      </c>
      <c r="O131" s="2" t="s">
        <v>801</v>
      </c>
      <c r="P131" s="2"/>
      <c r="Q131" s="2" t="s">
        <v>801</v>
      </c>
      <c r="R131" s="2" t="s">
        <v>660</v>
      </c>
      <c r="S131" s="2" t="s">
        <v>657</v>
      </c>
      <c r="T131" s="2" t="s">
        <v>699</v>
      </c>
      <c r="U131" s="13" t="s">
        <v>54</v>
      </c>
      <c r="V131" s="14">
        <v>0.64</v>
      </c>
      <c r="W131" s="14">
        <v>0</v>
      </c>
      <c r="X131" s="2" t="s">
        <v>632</v>
      </c>
      <c r="Y131" s="2" t="s">
        <v>996</v>
      </c>
      <c r="Z131" s="2"/>
      <c r="AA131" s="28" t="s">
        <v>39</v>
      </c>
      <c r="AB131" s="93"/>
    </row>
    <row r="132" spans="1:28" ht="26.4" hidden="1" x14ac:dyDescent="0.3">
      <c r="A132" s="2" t="s">
        <v>26</v>
      </c>
      <c r="B132" s="37" t="s">
        <v>707</v>
      </c>
      <c r="C132" s="4" t="s">
        <v>63</v>
      </c>
      <c r="D132" s="11">
        <v>2024</v>
      </c>
      <c r="E132" s="11">
        <v>3900</v>
      </c>
      <c r="F132" s="35"/>
      <c r="G132" s="36"/>
      <c r="H132" s="21" t="s">
        <v>425</v>
      </c>
      <c r="I132" s="2" t="s">
        <v>28</v>
      </c>
      <c r="J132" s="13">
        <v>44952</v>
      </c>
      <c r="K132" s="5" t="s">
        <v>426</v>
      </c>
      <c r="L132" s="2" t="s">
        <v>154</v>
      </c>
      <c r="M132" s="2" t="s">
        <v>227</v>
      </c>
      <c r="N132" s="2" t="s">
        <v>53</v>
      </c>
      <c r="O132" s="2" t="s">
        <v>669</v>
      </c>
      <c r="P132" s="2"/>
      <c r="Q132" s="2" t="s">
        <v>801</v>
      </c>
      <c r="R132" s="2" t="s">
        <v>763</v>
      </c>
      <c r="S132" s="2" t="s">
        <v>657</v>
      </c>
      <c r="T132" s="2" t="s">
        <v>427</v>
      </c>
      <c r="U132" s="13" t="s">
        <v>75</v>
      </c>
      <c r="V132" s="14">
        <v>0.95</v>
      </c>
      <c r="W132" s="14">
        <v>0</v>
      </c>
      <c r="X132" s="2" t="s">
        <v>626</v>
      </c>
      <c r="Y132" s="90"/>
      <c r="Z132" s="90"/>
      <c r="AA132" s="35"/>
      <c r="AB132" s="93"/>
    </row>
    <row r="133" spans="1:28" ht="39.6" hidden="1" x14ac:dyDescent="0.3">
      <c r="A133" s="2" t="s">
        <v>26</v>
      </c>
      <c r="B133" s="37" t="s">
        <v>713</v>
      </c>
      <c r="C133" s="4" t="s">
        <v>63</v>
      </c>
      <c r="D133" s="11">
        <v>2024</v>
      </c>
      <c r="E133" s="11">
        <v>4000</v>
      </c>
      <c r="F133" s="35"/>
      <c r="G133" s="36"/>
      <c r="H133" s="21" t="s">
        <v>428</v>
      </c>
      <c r="I133" s="2" t="s">
        <v>28</v>
      </c>
      <c r="J133" s="13">
        <v>44952</v>
      </c>
      <c r="K133" s="5" t="s">
        <v>429</v>
      </c>
      <c r="L133" s="2" t="s">
        <v>0</v>
      </c>
      <c r="M133" s="2" t="s">
        <v>430</v>
      </c>
      <c r="N133" s="2" t="s">
        <v>53</v>
      </c>
      <c r="O133" s="2" t="s">
        <v>670</v>
      </c>
      <c r="P133" s="2"/>
      <c r="Q133" s="2" t="s">
        <v>32</v>
      </c>
      <c r="R133" s="2" t="s">
        <v>670</v>
      </c>
      <c r="S133" s="2" t="s">
        <v>657</v>
      </c>
      <c r="T133" s="2" t="s">
        <v>238</v>
      </c>
      <c r="U133" s="13" t="s">
        <v>75</v>
      </c>
      <c r="V133" s="14">
        <v>1</v>
      </c>
      <c r="W133" s="14">
        <v>0</v>
      </c>
      <c r="X133" s="2" t="s">
        <v>630</v>
      </c>
      <c r="Y133" s="90"/>
      <c r="Z133" s="90"/>
      <c r="AA133" s="45" t="s">
        <v>200</v>
      </c>
      <c r="AB133" s="93"/>
    </row>
    <row r="134" spans="1:28" ht="39.6" hidden="1" x14ac:dyDescent="0.3">
      <c r="A134" s="2" t="s">
        <v>26</v>
      </c>
      <c r="B134" s="37" t="s">
        <v>715</v>
      </c>
      <c r="C134" s="4" t="s">
        <v>63</v>
      </c>
      <c r="D134" s="11">
        <v>2024</v>
      </c>
      <c r="E134" s="11">
        <v>4010</v>
      </c>
      <c r="F134" s="35"/>
      <c r="G134" s="36"/>
      <c r="H134" s="21" t="s">
        <v>431</v>
      </c>
      <c r="I134" s="2" t="s">
        <v>28</v>
      </c>
      <c r="J134" s="13">
        <v>45057</v>
      </c>
      <c r="K134" s="5" t="s">
        <v>432</v>
      </c>
      <c r="L134" s="2" t="s">
        <v>0</v>
      </c>
      <c r="M134" s="2" t="s">
        <v>433</v>
      </c>
      <c r="N134" s="2" t="s">
        <v>114</v>
      </c>
      <c r="O134" s="2" t="s">
        <v>670</v>
      </c>
      <c r="P134" s="2"/>
      <c r="Q134" s="2" t="s">
        <v>32</v>
      </c>
      <c r="R134" s="2" t="s">
        <v>670</v>
      </c>
      <c r="S134" s="2" t="s">
        <v>657</v>
      </c>
      <c r="T134" s="2" t="s">
        <v>705</v>
      </c>
      <c r="U134" s="13" t="s">
        <v>39</v>
      </c>
      <c r="V134" s="14">
        <v>0.54</v>
      </c>
      <c r="W134" s="14">
        <v>0</v>
      </c>
      <c r="X134" s="2" t="s">
        <v>4</v>
      </c>
      <c r="Y134" s="2"/>
      <c r="Z134" s="2"/>
      <c r="AA134" s="28" t="s">
        <v>92</v>
      </c>
      <c r="AB134" s="93"/>
    </row>
    <row r="135" spans="1:28" ht="26.4" x14ac:dyDescent="0.3">
      <c r="A135" s="2" t="s">
        <v>26</v>
      </c>
      <c r="B135" s="37" t="s">
        <v>707</v>
      </c>
      <c r="C135" s="4" t="s">
        <v>63</v>
      </c>
      <c r="D135" s="11">
        <v>2024</v>
      </c>
      <c r="E135" s="11">
        <v>4020</v>
      </c>
      <c r="F135" s="35"/>
      <c r="G135" s="36"/>
      <c r="H135" s="21" t="s">
        <v>434</v>
      </c>
      <c r="I135" s="2" t="s">
        <v>28</v>
      </c>
      <c r="J135" s="13">
        <v>45211</v>
      </c>
      <c r="K135" s="5" t="s">
        <v>435</v>
      </c>
      <c r="L135" s="2" t="s">
        <v>2</v>
      </c>
      <c r="M135" s="2" t="s">
        <v>227</v>
      </c>
      <c r="N135" s="2" t="s">
        <v>38</v>
      </c>
      <c r="O135" s="2" t="s">
        <v>801</v>
      </c>
      <c r="P135" s="2"/>
      <c r="Q135" s="2" t="s">
        <v>801</v>
      </c>
      <c r="R135" s="2" t="s">
        <v>658</v>
      </c>
      <c r="S135" s="2" t="s">
        <v>658</v>
      </c>
      <c r="T135" s="2"/>
      <c r="U135" s="13" t="s">
        <v>212</v>
      </c>
      <c r="V135" s="14">
        <v>0.78</v>
      </c>
      <c r="W135" s="14">
        <v>0</v>
      </c>
      <c r="X135" s="2" t="s">
        <v>4</v>
      </c>
      <c r="Y135" s="90" t="s">
        <v>1021</v>
      </c>
      <c r="Z135" s="90"/>
      <c r="AA135" s="28" t="s">
        <v>1047</v>
      </c>
      <c r="AB135" s="93"/>
    </row>
    <row r="136" spans="1:28" ht="39.6" x14ac:dyDescent="0.3">
      <c r="A136" s="2" t="s">
        <v>26</v>
      </c>
      <c r="B136" s="37"/>
      <c r="C136" s="4" t="s">
        <v>63</v>
      </c>
      <c r="D136" s="11">
        <v>2024</v>
      </c>
      <c r="E136" s="11">
        <v>4030</v>
      </c>
      <c r="F136" s="35"/>
      <c r="G136" s="36"/>
      <c r="H136" s="21" t="s">
        <v>436</v>
      </c>
      <c r="I136" s="2" t="s">
        <v>28</v>
      </c>
      <c r="J136" s="13">
        <v>45211</v>
      </c>
      <c r="K136" s="5" t="s">
        <v>437</v>
      </c>
      <c r="L136" s="2" t="s">
        <v>2</v>
      </c>
      <c r="M136" s="2" t="s">
        <v>221</v>
      </c>
      <c r="N136" s="2" t="s">
        <v>166</v>
      </c>
      <c r="O136" s="2" t="s">
        <v>801</v>
      </c>
      <c r="P136" s="2"/>
      <c r="Q136" s="2" t="s">
        <v>801</v>
      </c>
      <c r="R136" s="2" t="s">
        <v>660</v>
      </c>
      <c r="S136" s="2" t="s">
        <v>660</v>
      </c>
      <c r="T136" s="35"/>
      <c r="U136" s="13" t="s">
        <v>54</v>
      </c>
      <c r="V136" s="14">
        <v>1</v>
      </c>
      <c r="W136" s="14">
        <v>0</v>
      </c>
      <c r="X136" s="2" t="s">
        <v>4</v>
      </c>
      <c r="Y136" s="90" t="s">
        <v>1022</v>
      </c>
      <c r="Z136" s="90"/>
      <c r="AA136" s="28" t="s">
        <v>693</v>
      </c>
      <c r="AB136" s="93"/>
    </row>
    <row r="137" spans="1:28" ht="25.5" hidden="1" customHeight="1" x14ac:dyDescent="0.3">
      <c r="A137" s="2" t="s">
        <v>34</v>
      </c>
      <c r="B137" s="37"/>
      <c r="C137" s="4" t="s">
        <v>63</v>
      </c>
      <c r="D137" s="11">
        <v>2024</v>
      </c>
      <c r="E137" s="11">
        <v>4040</v>
      </c>
      <c r="F137" s="35"/>
      <c r="G137" s="36"/>
      <c r="H137" s="21" t="s">
        <v>438</v>
      </c>
      <c r="I137" s="2" t="s">
        <v>28</v>
      </c>
      <c r="J137" s="13">
        <v>45211</v>
      </c>
      <c r="K137" s="5" t="s">
        <v>439</v>
      </c>
      <c r="L137" s="2" t="s">
        <v>0</v>
      </c>
      <c r="M137" s="2" t="s">
        <v>253</v>
      </c>
      <c r="N137" s="2" t="s">
        <v>38</v>
      </c>
      <c r="O137" s="2" t="s">
        <v>670</v>
      </c>
      <c r="P137" s="2"/>
      <c r="Q137" s="2" t="s">
        <v>32</v>
      </c>
      <c r="R137" s="2" t="s">
        <v>670</v>
      </c>
      <c r="S137" s="2" t="s">
        <v>657</v>
      </c>
      <c r="T137" s="2" t="s">
        <v>708</v>
      </c>
      <c r="U137" s="13" t="s">
        <v>440</v>
      </c>
      <c r="V137" s="14">
        <v>0.52</v>
      </c>
      <c r="W137" s="14">
        <v>0</v>
      </c>
      <c r="X137" s="2" t="s">
        <v>4</v>
      </c>
      <c r="Y137" s="2"/>
      <c r="Z137" s="2"/>
      <c r="AA137" s="28"/>
      <c r="AB137" s="93"/>
    </row>
    <row r="138" spans="1:28" ht="52.8" x14ac:dyDescent="0.3">
      <c r="A138" s="2" t="s">
        <v>34</v>
      </c>
      <c r="B138" s="37"/>
      <c r="C138" s="4" t="s">
        <v>63</v>
      </c>
      <c r="D138" s="11">
        <v>2024</v>
      </c>
      <c r="E138" s="11">
        <v>4050</v>
      </c>
      <c r="F138" s="35"/>
      <c r="G138" s="36"/>
      <c r="H138" s="21" t="s">
        <v>441</v>
      </c>
      <c r="I138" s="2" t="s">
        <v>28</v>
      </c>
      <c r="J138" s="13">
        <v>45211</v>
      </c>
      <c r="K138" s="5" t="s">
        <v>442</v>
      </c>
      <c r="L138" s="2" t="s">
        <v>2</v>
      </c>
      <c r="M138" s="2" t="s">
        <v>101</v>
      </c>
      <c r="N138" s="2" t="s">
        <v>278</v>
      </c>
      <c r="O138" s="2" t="s">
        <v>800</v>
      </c>
      <c r="P138" s="2" t="s">
        <v>986</v>
      </c>
      <c r="Q138" s="2" t="s">
        <v>801</v>
      </c>
      <c r="R138" s="2" t="s">
        <v>660</v>
      </c>
      <c r="S138" s="2" t="s">
        <v>660</v>
      </c>
      <c r="T138" s="2" t="s">
        <v>700</v>
      </c>
      <c r="U138" s="13" t="s">
        <v>54</v>
      </c>
      <c r="V138" s="14">
        <v>0.93</v>
      </c>
      <c r="W138" s="14">
        <v>0.5</v>
      </c>
      <c r="X138" s="2" t="s">
        <v>4</v>
      </c>
      <c r="Y138" s="2" t="s">
        <v>1023</v>
      </c>
      <c r="Z138" s="2"/>
      <c r="AA138" s="28" t="s">
        <v>982</v>
      </c>
      <c r="AB138" s="93"/>
    </row>
    <row r="139" spans="1:28" ht="39.6" x14ac:dyDescent="0.3">
      <c r="A139" s="2" t="s">
        <v>34</v>
      </c>
      <c r="B139" s="37"/>
      <c r="C139" s="4" t="s">
        <v>63</v>
      </c>
      <c r="D139" s="11">
        <v>2024</v>
      </c>
      <c r="E139" s="11">
        <v>4050</v>
      </c>
      <c r="F139" s="47"/>
      <c r="G139" s="36"/>
      <c r="H139" s="21" t="s">
        <v>466</v>
      </c>
      <c r="I139" s="2" t="s">
        <v>28</v>
      </c>
      <c r="J139" s="13">
        <v>45393</v>
      </c>
      <c r="K139" s="5" t="s">
        <v>467</v>
      </c>
      <c r="L139" s="2" t="s">
        <v>2</v>
      </c>
      <c r="M139" s="2" t="s">
        <v>939</v>
      </c>
      <c r="N139" s="2" t="s">
        <v>305</v>
      </c>
      <c r="O139" s="2" t="s">
        <v>800</v>
      </c>
      <c r="P139" s="2" t="s">
        <v>1062</v>
      </c>
      <c r="Q139" s="2" t="s">
        <v>801</v>
      </c>
      <c r="R139" s="2" t="s">
        <v>660</v>
      </c>
      <c r="S139" s="2" t="s">
        <v>660</v>
      </c>
      <c r="T139" s="2" t="s">
        <v>701</v>
      </c>
      <c r="U139" s="13" t="s">
        <v>54</v>
      </c>
      <c r="V139" s="14">
        <v>0.87</v>
      </c>
      <c r="W139" s="14">
        <v>0.43</v>
      </c>
      <c r="X139" s="2" t="s">
        <v>625</v>
      </c>
      <c r="Y139" s="90" t="s">
        <v>1024</v>
      </c>
      <c r="Z139" s="90"/>
      <c r="AA139" s="28" t="s">
        <v>674</v>
      </c>
      <c r="AB139" s="93"/>
    </row>
    <row r="140" spans="1:28" ht="26.4" hidden="1" x14ac:dyDescent="0.3">
      <c r="A140" s="2" t="s">
        <v>26</v>
      </c>
      <c r="B140" s="37"/>
      <c r="C140" s="4" t="s">
        <v>63</v>
      </c>
      <c r="D140" s="11">
        <v>2024</v>
      </c>
      <c r="E140" s="11">
        <v>4060</v>
      </c>
      <c r="F140" s="47"/>
      <c r="G140" s="36"/>
      <c r="H140" s="21" t="s">
        <v>443</v>
      </c>
      <c r="I140" s="2" t="s">
        <v>28</v>
      </c>
      <c r="J140" s="13">
        <v>45260</v>
      </c>
      <c r="K140" s="5" t="s">
        <v>444</v>
      </c>
      <c r="L140" s="2" t="s">
        <v>0</v>
      </c>
      <c r="M140" s="2" t="s">
        <v>48</v>
      </c>
      <c r="N140" s="2" t="s">
        <v>44</v>
      </c>
      <c r="O140" s="2" t="s">
        <v>670</v>
      </c>
      <c r="P140" s="2"/>
      <c r="Q140" s="2" t="s">
        <v>32</v>
      </c>
      <c r="R140" s="2" t="s">
        <v>670</v>
      </c>
      <c r="S140" s="2" t="s">
        <v>657</v>
      </c>
      <c r="T140" s="2" t="s">
        <v>683</v>
      </c>
      <c r="U140" s="13" t="s">
        <v>171</v>
      </c>
      <c r="V140" s="14">
        <v>0.85</v>
      </c>
      <c r="W140" s="14">
        <v>0</v>
      </c>
      <c r="X140" s="2" t="s">
        <v>634</v>
      </c>
      <c r="Y140" s="90"/>
      <c r="Z140" s="90"/>
      <c r="AA140" s="28" t="s">
        <v>180</v>
      </c>
      <c r="AB140" s="93"/>
    </row>
    <row r="141" spans="1:28" ht="26.4" hidden="1" x14ac:dyDescent="0.3">
      <c r="A141" s="2" t="s">
        <v>26</v>
      </c>
      <c r="B141" s="37"/>
      <c r="C141" s="4" t="s">
        <v>63</v>
      </c>
      <c r="D141" s="11">
        <v>2024</v>
      </c>
      <c r="E141" s="11">
        <v>4070</v>
      </c>
      <c r="F141" s="35"/>
      <c r="G141" s="36"/>
      <c r="H141" s="21" t="s">
        <v>445</v>
      </c>
      <c r="I141" s="2" t="s">
        <v>28</v>
      </c>
      <c r="J141" s="13">
        <v>45323</v>
      </c>
      <c r="K141" s="5" t="s">
        <v>446</v>
      </c>
      <c r="L141" s="2" t="s">
        <v>855</v>
      </c>
      <c r="M141" s="2" t="s">
        <v>447</v>
      </c>
      <c r="N141" s="2" t="s">
        <v>448</v>
      </c>
      <c r="O141" s="2" t="s">
        <v>670</v>
      </c>
      <c r="P141" s="2"/>
      <c r="Q141" s="2" t="s">
        <v>32</v>
      </c>
      <c r="R141" s="2" t="s">
        <v>669</v>
      </c>
      <c r="S141" s="2" t="s">
        <v>657</v>
      </c>
      <c r="T141" s="2" t="s">
        <v>716</v>
      </c>
      <c r="U141" s="13" t="s">
        <v>39</v>
      </c>
      <c r="V141" s="14">
        <v>0.35</v>
      </c>
      <c r="W141" s="14">
        <v>0</v>
      </c>
      <c r="X141" s="2" t="s">
        <v>633</v>
      </c>
      <c r="Y141" s="2"/>
      <c r="Z141" s="2"/>
      <c r="AA141" s="28" t="s">
        <v>688</v>
      </c>
      <c r="AB141" s="93"/>
    </row>
    <row r="142" spans="1:28" ht="54" customHeight="1" x14ac:dyDescent="0.3">
      <c r="A142" s="2" t="s">
        <v>26</v>
      </c>
      <c r="B142" s="37"/>
      <c r="C142" s="4" t="s">
        <v>63</v>
      </c>
      <c r="D142" s="11">
        <v>2024</v>
      </c>
      <c r="E142" s="11">
        <v>4080</v>
      </c>
      <c r="F142" s="47"/>
      <c r="G142" s="36"/>
      <c r="H142" s="21" t="s">
        <v>449</v>
      </c>
      <c r="I142" s="2" t="s">
        <v>28</v>
      </c>
      <c r="J142" s="13">
        <v>45323</v>
      </c>
      <c r="K142" s="5" t="s">
        <v>450</v>
      </c>
      <c r="L142" s="2" t="s">
        <v>2</v>
      </c>
      <c r="M142" s="2" t="s">
        <v>165</v>
      </c>
      <c r="N142" s="2" t="s">
        <v>38</v>
      </c>
      <c r="O142" s="2" t="s">
        <v>801</v>
      </c>
      <c r="P142" s="2" t="s">
        <v>964</v>
      </c>
      <c r="Q142" s="2" t="s">
        <v>801</v>
      </c>
      <c r="R142" s="2" t="s">
        <v>660</v>
      </c>
      <c r="S142" s="2" t="s">
        <v>660</v>
      </c>
      <c r="T142" s="35"/>
      <c r="U142" s="13" t="s">
        <v>171</v>
      </c>
      <c r="V142" s="14">
        <v>0.73</v>
      </c>
      <c r="W142" s="14">
        <v>0</v>
      </c>
      <c r="X142" s="2" t="s">
        <v>4</v>
      </c>
      <c r="Y142" s="2" t="s">
        <v>1025</v>
      </c>
      <c r="Z142" s="2"/>
      <c r="AA142" s="28" t="s">
        <v>691</v>
      </c>
      <c r="AB142" s="93"/>
    </row>
    <row r="143" spans="1:28" ht="45.6" x14ac:dyDescent="0.3">
      <c r="A143" s="2" t="s">
        <v>34</v>
      </c>
      <c r="B143" s="37"/>
      <c r="C143" s="4" t="s">
        <v>63</v>
      </c>
      <c r="D143" s="11">
        <v>2024</v>
      </c>
      <c r="E143" s="11">
        <v>4090</v>
      </c>
      <c r="F143" s="47"/>
      <c r="G143" s="36"/>
      <c r="H143" s="21" t="s">
        <v>451</v>
      </c>
      <c r="I143" s="2" t="s">
        <v>28</v>
      </c>
      <c r="J143" s="13">
        <v>45393</v>
      </c>
      <c r="K143" s="5" t="s">
        <v>453</v>
      </c>
      <c r="L143" s="2" t="s">
        <v>2</v>
      </c>
      <c r="M143" s="2" t="s">
        <v>227</v>
      </c>
      <c r="N143" s="2" t="s">
        <v>38</v>
      </c>
      <c r="O143" s="2" t="s">
        <v>801</v>
      </c>
      <c r="P143" s="2" t="s">
        <v>992</v>
      </c>
      <c r="Q143" s="2" t="s">
        <v>801</v>
      </c>
      <c r="R143" s="2" t="s">
        <v>660</v>
      </c>
      <c r="S143" s="2" t="s">
        <v>657</v>
      </c>
      <c r="T143" s="2" t="s">
        <v>690</v>
      </c>
      <c r="U143" s="13" t="s">
        <v>45</v>
      </c>
      <c r="V143" s="14">
        <v>0.91</v>
      </c>
      <c r="W143" s="14">
        <v>0</v>
      </c>
      <c r="X143" s="2" t="s">
        <v>643</v>
      </c>
      <c r="Y143" s="2" t="s">
        <v>1026</v>
      </c>
      <c r="Z143" s="2"/>
      <c r="AA143" s="28" t="s">
        <v>424</v>
      </c>
      <c r="AB143" s="93"/>
    </row>
    <row r="144" spans="1:28" ht="26.4" hidden="1" x14ac:dyDescent="0.3">
      <c r="A144" s="2" t="s">
        <v>34</v>
      </c>
      <c r="B144" s="37"/>
      <c r="C144" s="4" t="s">
        <v>63</v>
      </c>
      <c r="D144" s="11">
        <v>2024</v>
      </c>
      <c r="E144" s="11">
        <v>4100</v>
      </c>
      <c r="F144" s="47"/>
      <c r="G144" s="36"/>
      <c r="H144" s="21" t="s">
        <v>884</v>
      </c>
      <c r="I144" s="2" t="s">
        <v>28</v>
      </c>
      <c r="J144" s="13">
        <v>45561</v>
      </c>
      <c r="K144" s="5" t="s">
        <v>885</v>
      </c>
      <c r="L144" s="2" t="s">
        <v>0</v>
      </c>
      <c r="M144" s="2" t="s">
        <v>170</v>
      </c>
      <c r="N144" s="2" t="s">
        <v>874</v>
      </c>
      <c r="O144" s="2" t="s">
        <v>670</v>
      </c>
      <c r="P144" s="2"/>
      <c r="Q144" s="63"/>
      <c r="R144" s="63"/>
      <c r="S144" s="63"/>
      <c r="T144" s="63"/>
      <c r="U144" s="13" t="s">
        <v>45</v>
      </c>
      <c r="V144" s="14">
        <v>1</v>
      </c>
      <c r="W144" s="14"/>
      <c r="X144" s="2" t="s">
        <v>4</v>
      </c>
      <c r="Y144" s="90"/>
      <c r="Z144" s="90"/>
      <c r="AA144" s="28"/>
      <c r="AB144" s="93"/>
    </row>
    <row r="145" spans="1:28" ht="26.4" hidden="1" x14ac:dyDescent="0.3">
      <c r="A145" s="2" t="s">
        <v>34</v>
      </c>
      <c r="B145" s="37"/>
      <c r="C145" s="4" t="s">
        <v>63</v>
      </c>
      <c r="D145" s="11">
        <v>2025</v>
      </c>
      <c r="E145" s="11">
        <v>3515</v>
      </c>
      <c r="F145" s="35"/>
      <c r="G145" s="36"/>
      <c r="H145" s="21" t="s">
        <v>726</v>
      </c>
      <c r="I145" s="2" t="s">
        <v>28</v>
      </c>
      <c r="J145" s="13">
        <v>45561</v>
      </c>
      <c r="K145" s="5" t="s">
        <v>727</v>
      </c>
      <c r="L145" s="2" t="s">
        <v>0</v>
      </c>
      <c r="M145" s="2" t="s">
        <v>728</v>
      </c>
      <c r="N145" s="2" t="s">
        <v>44</v>
      </c>
      <c r="O145" s="2" t="s">
        <v>670</v>
      </c>
      <c r="P145" s="2"/>
      <c r="Q145" s="2" t="s">
        <v>32</v>
      </c>
      <c r="R145" s="2" t="s">
        <v>669</v>
      </c>
      <c r="S145" s="63"/>
      <c r="T145" s="63"/>
      <c r="U145" s="13" t="s">
        <v>212</v>
      </c>
      <c r="V145" s="14">
        <v>0.99</v>
      </c>
      <c r="W145" s="14">
        <v>0</v>
      </c>
      <c r="X145" s="2" t="s">
        <v>4</v>
      </c>
      <c r="Y145" s="90"/>
      <c r="Z145" s="90"/>
      <c r="AA145" s="28"/>
      <c r="AB145" s="93"/>
    </row>
    <row r="146" spans="1:28" ht="24.75" hidden="1" customHeight="1" x14ac:dyDescent="0.3">
      <c r="A146" s="2" t="s">
        <v>40</v>
      </c>
      <c r="B146" s="37"/>
      <c r="C146" s="4" t="s">
        <v>63</v>
      </c>
      <c r="D146" s="11">
        <v>2025</v>
      </c>
      <c r="E146" s="11">
        <v>4225</v>
      </c>
      <c r="F146" s="35"/>
      <c r="G146" s="36"/>
      <c r="H146" s="21" t="s">
        <v>729</v>
      </c>
      <c r="I146" s="2" t="s">
        <v>28</v>
      </c>
      <c r="J146" s="13">
        <v>45729</v>
      </c>
      <c r="K146" s="5" t="s">
        <v>736</v>
      </c>
      <c r="L146" s="2" t="s">
        <v>0</v>
      </c>
      <c r="M146" s="2" t="s">
        <v>430</v>
      </c>
      <c r="N146" s="2" t="s">
        <v>411</v>
      </c>
      <c r="O146" s="2" t="s">
        <v>670</v>
      </c>
      <c r="P146" s="2"/>
      <c r="Q146" s="2" t="s">
        <v>32</v>
      </c>
      <c r="R146" s="2" t="s">
        <v>669</v>
      </c>
      <c r="S146" s="63"/>
      <c r="T146" s="63"/>
      <c r="U146" s="13" t="s">
        <v>765</v>
      </c>
      <c r="V146" s="14">
        <v>0.87</v>
      </c>
      <c r="W146" s="14">
        <v>0</v>
      </c>
      <c r="X146" s="2" t="s">
        <v>764</v>
      </c>
      <c r="Y146" s="2"/>
      <c r="Z146" s="2"/>
      <c r="AA146" s="28" t="s">
        <v>797</v>
      </c>
      <c r="AB146" s="93"/>
    </row>
    <row r="147" spans="1:28" ht="24.75" customHeight="1" x14ac:dyDescent="0.3">
      <c r="A147" s="2" t="s">
        <v>34</v>
      </c>
      <c r="B147" s="37"/>
      <c r="C147" s="4" t="s">
        <v>63</v>
      </c>
      <c r="D147" s="11">
        <v>2025</v>
      </c>
      <c r="E147" s="11">
        <v>4500</v>
      </c>
      <c r="F147" s="9" t="s">
        <v>280</v>
      </c>
      <c r="G147" s="11" t="s">
        <v>107</v>
      </c>
      <c r="H147" s="21" t="s">
        <v>454</v>
      </c>
      <c r="I147" s="2" t="s">
        <v>28</v>
      </c>
      <c r="J147" s="13">
        <v>44427</v>
      </c>
      <c r="K147" s="5" t="s">
        <v>455</v>
      </c>
      <c r="L147" s="2" t="s">
        <v>2</v>
      </c>
      <c r="M147" s="2" t="s">
        <v>924</v>
      </c>
      <c r="N147" s="2" t="s">
        <v>456</v>
      </c>
      <c r="O147" s="2" t="s">
        <v>823</v>
      </c>
      <c r="P147" s="2" t="s">
        <v>988</v>
      </c>
      <c r="Q147" s="2" t="s">
        <v>823</v>
      </c>
      <c r="R147" s="2"/>
      <c r="S147" s="2" t="s">
        <v>658</v>
      </c>
      <c r="T147" s="2" t="s">
        <v>650</v>
      </c>
      <c r="U147" s="13" t="s">
        <v>212</v>
      </c>
      <c r="V147" s="14">
        <v>0.44</v>
      </c>
      <c r="W147" s="14">
        <v>0.04</v>
      </c>
      <c r="X147" s="2" t="s">
        <v>640</v>
      </c>
      <c r="Y147" s="2" t="s">
        <v>1027</v>
      </c>
      <c r="Z147" s="2"/>
      <c r="AA147" s="28" t="s">
        <v>1055</v>
      </c>
      <c r="AB147" s="94" t="s">
        <v>1064</v>
      </c>
    </row>
    <row r="148" spans="1:28" ht="26.4" x14ac:dyDescent="0.3">
      <c r="A148" s="2"/>
      <c r="B148" s="37">
        <v>45602</v>
      </c>
      <c r="C148" s="4" t="s">
        <v>63</v>
      </c>
      <c r="D148" s="11">
        <v>2025</v>
      </c>
      <c r="E148" s="11">
        <v>4510</v>
      </c>
      <c r="F148" s="35"/>
      <c r="G148" s="36"/>
      <c r="H148" s="21" t="s">
        <v>458</v>
      </c>
      <c r="I148" s="2" t="s">
        <v>28</v>
      </c>
      <c r="J148" s="13">
        <v>45393</v>
      </c>
      <c r="K148" s="5" t="s">
        <v>459</v>
      </c>
      <c r="L148" s="2" t="s">
        <v>2</v>
      </c>
      <c r="M148" s="2" t="s">
        <v>728</v>
      </c>
      <c r="N148" s="2" t="s">
        <v>385</v>
      </c>
      <c r="O148" s="2" t="s">
        <v>801</v>
      </c>
      <c r="P148" s="2"/>
      <c r="Q148" s="2" t="s">
        <v>801</v>
      </c>
      <c r="R148" s="2" t="s">
        <v>660</v>
      </c>
      <c r="S148" s="2" t="s">
        <v>657</v>
      </c>
      <c r="T148" s="2" t="s">
        <v>648</v>
      </c>
      <c r="U148" s="13" t="s">
        <v>255</v>
      </c>
      <c r="V148" s="14">
        <v>0.38</v>
      </c>
      <c r="W148" s="14">
        <v>0</v>
      </c>
      <c r="X148" s="2" t="s">
        <v>634</v>
      </c>
      <c r="Y148" s="90" t="s">
        <v>1028</v>
      </c>
      <c r="Z148" s="90"/>
      <c r="AA148" s="28" t="s">
        <v>87</v>
      </c>
      <c r="AB148" s="93"/>
    </row>
    <row r="149" spans="1:28" ht="26.4" hidden="1" x14ac:dyDescent="0.3">
      <c r="A149" s="2"/>
      <c r="B149" s="37"/>
      <c r="C149" s="4" t="s">
        <v>63</v>
      </c>
      <c r="D149" s="11">
        <v>2025</v>
      </c>
      <c r="E149" s="11">
        <v>4520</v>
      </c>
      <c r="F149" s="35"/>
      <c r="G149" s="36"/>
      <c r="H149" s="21" t="s">
        <v>743</v>
      </c>
      <c r="I149" s="2" t="s">
        <v>28</v>
      </c>
      <c r="J149" s="13">
        <v>45498</v>
      </c>
      <c r="K149" s="5" t="s">
        <v>744</v>
      </c>
      <c r="L149" s="2" t="s">
        <v>160</v>
      </c>
      <c r="M149" s="2" t="s">
        <v>433</v>
      </c>
      <c r="N149" s="2" t="s">
        <v>448</v>
      </c>
      <c r="O149" s="2" t="s">
        <v>669</v>
      </c>
      <c r="P149" s="2"/>
      <c r="Q149" s="2" t="s">
        <v>800</v>
      </c>
      <c r="R149" s="2" t="s">
        <v>817</v>
      </c>
      <c r="S149" s="63"/>
      <c r="T149" s="63"/>
      <c r="U149" s="13" t="s">
        <v>75</v>
      </c>
      <c r="V149" s="14">
        <v>0.85</v>
      </c>
      <c r="W149" s="14">
        <v>0</v>
      </c>
      <c r="X149" s="2" t="s">
        <v>771</v>
      </c>
      <c r="Y149" s="90"/>
      <c r="Z149" s="90"/>
      <c r="AA149" s="28"/>
      <c r="AB149" s="93"/>
    </row>
    <row r="150" spans="1:28" ht="26.4" hidden="1" x14ac:dyDescent="0.3">
      <c r="A150" s="2"/>
      <c r="B150" s="37"/>
      <c r="C150" s="4" t="s">
        <v>63</v>
      </c>
      <c r="D150" s="11">
        <v>2025</v>
      </c>
      <c r="E150" s="11">
        <v>4520</v>
      </c>
      <c r="F150" s="35"/>
      <c r="G150" s="36"/>
      <c r="H150" s="21" t="s">
        <v>745</v>
      </c>
      <c r="I150" s="2" t="s">
        <v>28</v>
      </c>
      <c r="J150" s="13">
        <v>45456</v>
      </c>
      <c r="K150" s="5" t="s">
        <v>746</v>
      </c>
      <c r="L150" s="2" t="s">
        <v>0</v>
      </c>
      <c r="M150" s="2" t="s">
        <v>378</v>
      </c>
      <c r="N150" s="2" t="s">
        <v>254</v>
      </c>
      <c r="O150" s="2" t="s">
        <v>670</v>
      </c>
      <c r="P150" s="2"/>
      <c r="Q150" s="2" t="s">
        <v>32</v>
      </c>
      <c r="R150" s="2" t="s">
        <v>670</v>
      </c>
      <c r="S150" s="63"/>
      <c r="T150" s="63"/>
      <c r="U150" s="13" t="s">
        <v>171</v>
      </c>
      <c r="V150" s="14">
        <v>0.85</v>
      </c>
      <c r="W150" s="14">
        <v>0</v>
      </c>
      <c r="X150" s="2" t="s">
        <v>4</v>
      </c>
      <c r="Y150" s="2"/>
      <c r="Z150" s="2"/>
      <c r="AA150" s="28"/>
      <c r="AB150" s="93"/>
    </row>
    <row r="151" spans="1:28" ht="26.4" x14ac:dyDescent="0.3">
      <c r="A151" s="2"/>
      <c r="B151" s="37"/>
      <c r="C151" s="4" t="s">
        <v>63</v>
      </c>
      <c r="D151" s="11">
        <v>2025</v>
      </c>
      <c r="E151" s="11">
        <v>4540</v>
      </c>
      <c r="F151" s="35"/>
      <c r="G151" s="36"/>
      <c r="H151" s="21" t="s">
        <v>731</v>
      </c>
      <c r="I151" s="2" t="s">
        <v>28</v>
      </c>
      <c r="J151" s="13">
        <v>45673</v>
      </c>
      <c r="K151" s="5" t="s">
        <v>740</v>
      </c>
      <c r="L151" s="2" t="s">
        <v>2</v>
      </c>
      <c r="M151" s="2" t="s">
        <v>199</v>
      </c>
      <c r="N151" s="2" t="s">
        <v>114</v>
      </c>
      <c r="O151" s="2" t="s">
        <v>801</v>
      </c>
      <c r="P151" s="2"/>
      <c r="Q151" s="2" t="s">
        <v>801</v>
      </c>
      <c r="R151" s="2" t="s">
        <v>763</v>
      </c>
      <c r="S151" s="63"/>
      <c r="T151" s="63"/>
      <c r="U151" s="13" t="s">
        <v>45</v>
      </c>
      <c r="V151" s="14">
        <v>0.53</v>
      </c>
      <c r="W151" s="14">
        <v>0</v>
      </c>
      <c r="X151" s="2" t="s">
        <v>4</v>
      </c>
      <c r="Y151" s="2" t="s">
        <v>1029</v>
      </c>
      <c r="Z151" s="2"/>
      <c r="AA151" s="28" t="s">
        <v>45</v>
      </c>
      <c r="AB151" s="93"/>
    </row>
    <row r="152" spans="1:28" ht="26.4" x14ac:dyDescent="0.3">
      <c r="A152" s="2"/>
      <c r="B152" s="37"/>
      <c r="C152" s="4" t="s">
        <v>63</v>
      </c>
      <c r="D152" s="11">
        <v>2025</v>
      </c>
      <c r="E152" s="11">
        <v>4540</v>
      </c>
      <c r="F152" s="35"/>
      <c r="G152" s="36"/>
      <c r="H152" s="21" t="s">
        <v>732</v>
      </c>
      <c r="I152" s="2" t="s">
        <v>28</v>
      </c>
      <c r="J152" s="13">
        <v>45673</v>
      </c>
      <c r="K152" s="5" t="s">
        <v>741</v>
      </c>
      <c r="L152" s="2" t="s">
        <v>2</v>
      </c>
      <c r="M152" s="2" t="s">
        <v>227</v>
      </c>
      <c r="N152" s="2" t="s">
        <v>114</v>
      </c>
      <c r="O152" s="2" t="s">
        <v>801</v>
      </c>
      <c r="P152" s="2"/>
      <c r="Q152" s="2" t="s">
        <v>801</v>
      </c>
      <c r="R152" s="2" t="s">
        <v>763</v>
      </c>
      <c r="S152" s="63"/>
      <c r="T152" s="63"/>
      <c r="U152" s="13" t="s">
        <v>45</v>
      </c>
      <c r="V152" s="14">
        <v>0.44</v>
      </c>
      <c r="W152" s="14">
        <v>0</v>
      </c>
      <c r="X152" s="2" t="s">
        <v>4</v>
      </c>
      <c r="Y152" s="2" t="s">
        <v>1029</v>
      </c>
      <c r="Z152" s="2"/>
      <c r="AA152" s="28" t="s">
        <v>45</v>
      </c>
      <c r="AB152" s="93"/>
    </row>
    <row r="153" spans="1:28" ht="26.4" hidden="1" x14ac:dyDescent="0.3">
      <c r="A153" s="2"/>
      <c r="B153" s="37"/>
      <c r="C153" s="4" t="s">
        <v>63</v>
      </c>
      <c r="D153" s="11">
        <v>2025</v>
      </c>
      <c r="E153" s="11">
        <v>4550</v>
      </c>
      <c r="F153" s="35"/>
      <c r="G153" s="36"/>
      <c r="H153" s="21" t="s">
        <v>730</v>
      </c>
      <c r="I153" s="2" t="s">
        <v>28</v>
      </c>
      <c r="J153" s="13">
        <v>45729</v>
      </c>
      <c r="K153" s="5" t="s">
        <v>737</v>
      </c>
      <c r="L153" s="2" t="s">
        <v>0</v>
      </c>
      <c r="M153" s="2" t="s">
        <v>755</v>
      </c>
      <c r="N153" s="2" t="s">
        <v>38</v>
      </c>
      <c r="O153" s="2" t="s">
        <v>670</v>
      </c>
      <c r="P153" s="2"/>
      <c r="Q153" s="2" t="s">
        <v>32</v>
      </c>
      <c r="R153" s="2" t="s">
        <v>826</v>
      </c>
      <c r="S153" s="63"/>
      <c r="T153" s="63"/>
      <c r="U153" s="13" t="s">
        <v>212</v>
      </c>
      <c r="V153" s="14">
        <v>1</v>
      </c>
      <c r="W153" s="14">
        <v>0</v>
      </c>
      <c r="X153" s="2" t="s">
        <v>766</v>
      </c>
      <c r="Y153" s="2"/>
      <c r="Z153" s="2"/>
      <c r="AA153" s="28"/>
      <c r="AB153" s="93"/>
    </row>
    <row r="154" spans="1:28" ht="26.4" hidden="1" x14ac:dyDescent="0.3">
      <c r="A154" s="2"/>
      <c r="B154" s="37"/>
      <c r="C154" s="4" t="s">
        <v>63</v>
      </c>
      <c r="D154" s="11">
        <v>2025</v>
      </c>
      <c r="E154" s="11">
        <v>4560</v>
      </c>
      <c r="F154" s="35"/>
      <c r="G154" s="36"/>
      <c r="H154" s="21" t="s">
        <v>747</v>
      </c>
      <c r="I154" s="2" t="s">
        <v>28</v>
      </c>
      <c r="J154" s="13">
        <v>45792</v>
      </c>
      <c r="K154" s="5" t="s">
        <v>752</v>
      </c>
      <c r="L154" s="2" t="s">
        <v>984</v>
      </c>
      <c r="M154" s="2" t="s">
        <v>754</v>
      </c>
      <c r="N154" s="2" t="s">
        <v>385</v>
      </c>
      <c r="O154" s="2" t="s">
        <v>669</v>
      </c>
      <c r="P154" s="2" t="s">
        <v>972</v>
      </c>
      <c r="Q154" s="2" t="s">
        <v>801</v>
      </c>
      <c r="R154" s="2" t="s">
        <v>763</v>
      </c>
      <c r="S154" s="63"/>
      <c r="T154" s="63"/>
      <c r="U154" s="13" t="s">
        <v>504</v>
      </c>
      <c r="V154" s="14">
        <v>0.96</v>
      </c>
      <c r="W154" s="14">
        <v>0</v>
      </c>
      <c r="X154" s="2" t="s">
        <v>767</v>
      </c>
      <c r="Y154" s="90"/>
      <c r="Z154" s="90"/>
      <c r="AA154" s="28" t="s">
        <v>980</v>
      </c>
      <c r="AB154" s="93"/>
    </row>
    <row r="155" spans="1:28" ht="26.4" hidden="1" x14ac:dyDescent="0.3">
      <c r="A155" s="2"/>
      <c r="B155" s="37"/>
      <c r="C155" s="4" t="s">
        <v>63</v>
      </c>
      <c r="D155" s="11">
        <v>2025</v>
      </c>
      <c r="E155" s="11">
        <v>4570</v>
      </c>
      <c r="F155" s="35"/>
      <c r="G155" s="36"/>
      <c r="H155" s="21" t="s">
        <v>783</v>
      </c>
      <c r="I155" s="2" t="s">
        <v>28</v>
      </c>
      <c r="J155" s="13">
        <v>45967</v>
      </c>
      <c r="K155" s="5" t="s">
        <v>788</v>
      </c>
      <c r="L155" s="2" t="s">
        <v>0</v>
      </c>
      <c r="M155" s="2" t="s">
        <v>751</v>
      </c>
      <c r="N155" s="2" t="s">
        <v>38</v>
      </c>
      <c r="O155" s="2" t="s">
        <v>670</v>
      </c>
      <c r="P155" s="2"/>
      <c r="Q155" s="2" t="s">
        <v>800</v>
      </c>
      <c r="R155" s="2" t="s">
        <v>763</v>
      </c>
      <c r="S155" s="63"/>
      <c r="T155" s="63"/>
      <c r="U155" s="13" t="s">
        <v>171</v>
      </c>
      <c r="V155" s="14">
        <v>0.93</v>
      </c>
      <c r="W155" s="14">
        <v>0</v>
      </c>
      <c r="X155" s="2" t="s">
        <v>4</v>
      </c>
      <c r="Y155" s="2"/>
      <c r="Z155" s="2"/>
      <c r="AA155" s="28" t="s">
        <v>791</v>
      </c>
      <c r="AB155" s="93"/>
    </row>
    <row r="156" spans="1:28" ht="26.4" hidden="1" x14ac:dyDescent="0.3">
      <c r="A156" s="2"/>
      <c r="B156" s="37"/>
      <c r="C156" s="4" t="s">
        <v>63</v>
      </c>
      <c r="D156" s="11">
        <v>2026</v>
      </c>
      <c r="E156" s="11">
        <v>420</v>
      </c>
      <c r="F156" s="35"/>
      <c r="G156" s="36"/>
      <c r="H156" s="21" t="s">
        <v>863</v>
      </c>
      <c r="I156" s="2" t="s">
        <v>28</v>
      </c>
      <c r="J156" s="13">
        <v>46037</v>
      </c>
      <c r="K156" s="5" t="s">
        <v>864</v>
      </c>
      <c r="L156" s="2" t="s">
        <v>0</v>
      </c>
      <c r="M156" s="2" t="s">
        <v>253</v>
      </c>
      <c r="N156" s="2" t="s">
        <v>865</v>
      </c>
      <c r="O156" s="2" t="s">
        <v>670</v>
      </c>
      <c r="P156" s="2"/>
      <c r="Q156" s="63"/>
      <c r="R156" s="63"/>
      <c r="S156" s="63"/>
      <c r="T156" s="63"/>
      <c r="U156" s="13" t="s">
        <v>45</v>
      </c>
      <c r="V156" s="14">
        <v>0.43</v>
      </c>
      <c r="W156" s="14"/>
      <c r="X156" s="2" t="s">
        <v>4</v>
      </c>
      <c r="Y156" s="90"/>
      <c r="Z156" s="90"/>
      <c r="AA156" s="28"/>
      <c r="AB156" s="93"/>
    </row>
    <row r="157" spans="1:28" ht="26.4" x14ac:dyDescent="0.3">
      <c r="A157" s="2"/>
      <c r="B157" s="37"/>
      <c r="C157" s="4" t="s">
        <v>63</v>
      </c>
      <c r="D157" s="11">
        <v>2026</v>
      </c>
      <c r="E157" s="11">
        <v>430</v>
      </c>
      <c r="F157" s="35"/>
      <c r="G157" s="36"/>
      <c r="H157" s="21" t="s">
        <v>875</v>
      </c>
      <c r="I157" s="2" t="s">
        <v>28</v>
      </c>
      <c r="J157" s="13">
        <v>46107</v>
      </c>
      <c r="K157" s="5" t="s">
        <v>876</v>
      </c>
      <c r="L157" s="2" t="s">
        <v>2</v>
      </c>
      <c r="M157" s="2" t="s">
        <v>113</v>
      </c>
      <c r="N157" s="2" t="s">
        <v>176</v>
      </c>
      <c r="O157" s="2" t="s">
        <v>801</v>
      </c>
      <c r="P157" s="2" t="s">
        <v>1060</v>
      </c>
      <c r="Q157" s="63"/>
      <c r="R157" s="63"/>
      <c r="S157" s="63"/>
      <c r="T157" s="63"/>
      <c r="U157" s="13" t="s">
        <v>212</v>
      </c>
      <c r="V157" s="14">
        <v>1</v>
      </c>
      <c r="W157" s="14"/>
      <c r="X157" s="2" t="s">
        <v>4</v>
      </c>
      <c r="Y157" s="2" t="s">
        <v>1030</v>
      </c>
      <c r="Z157" s="2"/>
      <c r="AA157" s="28" t="s">
        <v>212</v>
      </c>
      <c r="AB157" s="93"/>
    </row>
    <row r="158" spans="1:28" ht="30.75" hidden="1" customHeight="1" x14ac:dyDescent="0.3">
      <c r="A158" s="2"/>
      <c r="B158" s="37"/>
      <c r="C158" s="4" t="s">
        <v>63</v>
      </c>
      <c r="D158" s="11">
        <v>2026</v>
      </c>
      <c r="E158" s="11">
        <v>4535</v>
      </c>
      <c r="F158" s="35"/>
      <c r="G158" s="36"/>
      <c r="H158" s="21" t="s">
        <v>781</v>
      </c>
      <c r="I158" s="2" t="s">
        <v>28</v>
      </c>
      <c r="J158" s="13">
        <v>45869</v>
      </c>
      <c r="K158" s="5" t="s">
        <v>786</v>
      </c>
      <c r="L158" s="2" t="s">
        <v>160</v>
      </c>
      <c r="M158" s="2" t="s">
        <v>944</v>
      </c>
      <c r="N158" s="2" t="s">
        <v>232</v>
      </c>
      <c r="O158" s="2" t="s">
        <v>669</v>
      </c>
      <c r="P158" s="2"/>
      <c r="Q158" s="2" t="s">
        <v>800</v>
      </c>
      <c r="R158" s="2" t="s">
        <v>763</v>
      </c>
      <c r="S158" s="63"/>
      <c r="T158" s="63"/>
      <c r="U158" s="13" t="s">
        <v>54</v>
      </c>
      <c r="V158" s="14">
        <v>0.69</v>
      </c>
      <c r="W158" s="14">
        <v>0.21</v>
      </c>
      <c r="X158" s="2" t="s">
        <v>796</v>
      </c>
      <c r="Y158" s="90"/>
      <c r="Z158" s="90"/>
      <c r="AA158" s="28" t="s">
        <v>793</v>
      </c>
      <c r="AB158" s="93"/>
    </row>
    <row r="159" spans="1:28" ht="26.4" x14ac:dyDescent="0.3">
      <c r="A159" s="2"/>
      <c r="B159" s="37"/>
      <c r="C159" s="4" t="s">
        <v>63</v>
      </c>
      <c r="D159" s="11">
        <v>2026</v>
      </c>
      <c r="E159" s="11">
        <v>4700</v>
      </c>
      <c r="F159" s="35"/>
      <c r="G159" s="36"/>
      <c r="H159" s="21" t="s">
        <v>460</v>
      </c>
      <c r="I159" s="2" t="s">
        <v>28</v>
      </c>
      <c r="J159" s="13">
        <v>45211</v>
      </c>
      <c r="K159" s="5" t="s">
        <v>461</v>
      </c>
      <c r="L159" s="2" t="s">
        <v>2</v>
      </c>
      <c r="M159" s="2" t="s">
        <v>462</v>
      </c>
      <c r="N159" s="2" t="s">
        <v>49</v>
      </c>
      <c r="O159" s="2" t="s">
        <v>801</v>
      </c>
      <c r="P159" s="2"/>
      <c r="Q159" s="2" t="s">
        <v>801</v>
      </c>
      <c r="R159" s="2" t="s">
        <v>816</v>
      </c>
      <c r="S159" s="2" t="s">
        <v>660</v>
      </c>
      <c r="T159" s="2" t="s">
        <v>649</v>
      </c>
      <c r="U159" s="13" t="s">
        <v>54</v>
      </c>
      <c r="V159" s="14">
        <v>0.67</v>
      </c>
      <c r="W159" s="14">
        <v>0.65</v>
      </c>
      <c r="X159" s="2" t="s">
        <v>4</v>
      </c>
      <c r="Y159" s="2" t="s">
        <v>1031</v>
      </c>
      <c r="Z159" s="2"/>
      <c r="AA159" s="28" t="s">
        <v>213</v>
      </c>
      <c r="AB159" s="93"/>
    </row>
    <row r="160" spans="1:28" ht="26.4" hidden="1" x14ac:dyDescent="0.3">
      <c r="A160" s="2"/>
      <c r="B160" s="37"/>
      <c r="C160" s="4" t="s">
        <v>63</v>
      </c>
      <c r="D160" s="11">
        <v>2026</v>
      </c>
      <c r="E160" s="11">
        <v>4710</v>
      </c>
      <c r="F160" s="35"/>
      <c r="G160" s="36"/>
      <c r="H160" s="21" t="s">
        <v>735</v>
      </c>
      <c r="I160" s="2" t="s">
        <v>28</v>
      </c>
      <c r="J160" s="13">
        <v>45617</v>
      </c>
      <c r="K160" s="5" t="s">
        <v>739</v>
      </c>
      <c r="L160" s="2" t="s">
        <v>154</v>
      </c>
      <c r="M160" s="2" t="s">
        <v>757</v>
      </c>
      <c r="N160" s="2" t="s">
        <v>166</v>
      </c>
      <c r="O160" s="2" t="s">
        <v>669</v>
      </c>
      <c r="P160" s="2"/>
      <c r="Q160" s="2" t="s">
        <v>801</v>
      </c>
      <c r="R160" s="2" t="s">
        <v>818</v>
      </c>
      <c r="S160" s="63"/>
      <c r="T160" s="63"/>
      <c r="U160" s="13" t="s">
        <v>75</v>
      </c>
      <c r="V160" s="14">
        <v>0.5</v>
      </c>
      <c r="W160" s="14">
        <v>0</v>
      </c>
      <c r="X160" s="2" t="s">
        <v>772</v>
      </c>
      <c r="Y160" s="90"/>
      <c r="Z160" s="90"/>
      <c r="AA160" s="28"/>
      <c r="AB160" s="93"/>
    </row>
    <row r="161" spans="1:28" ht="40.5" customHeight="1" x14ac:dyDescent="0.3">
      <c r="A161" s="2"/>
      <c r="B161" s="37"/>
      <c r="C161" s="4" t="s">
        <v>63</v>
      </c>
      <c r="D161" s="11">
        <v>2026</v>
      </c>
      <c r="E161" s="11">
        <v>4720</v>
      </c>
      <c r="F161" s="35"/>
      <c r="G161" s="36"/>
      <c r="H161" s="21" t="s">
        <v>749</v>
      </c>
      <c r="I161" s="2" t="s">
        <v>28</v>
      </c>
      <c r="J161" s="13">
        <v>45792</v>
      </c>
      <c r="K161" s="5" t="s">
        <v>750</v>
      </c>
      <c r="L161" s="2" t="s">
        <v>2</v>
      </c>
      <c r="M161" s="2" t="s">
        <v>751</v>
      </c>
      <c r="N161" s="2" t="s">
        <v>44</v>
      </c>
      <c r="O161" s="2" t="s">
        <v>801</v>
      </c>
      <c r="P161" s="2"/>
      <c r="Q161" s="2" t="s">
        <v>801</v>
      </c>
      <c r="R161" s="2" t="s">
        <v>763</v>
      </c>
      <c r="S161" s="63"/>
      <c r="T161" s="63"/>
      <c r="U161" s="13" t="s">
        <v>39</v>
      </c>
      <c r="V161" s="14">
        <v>0.63</v>
      </c>
      <c r="W161" s="14">
        <v>0</v>
      </c>
      <c r="X161" s="2" t="s">
        <v>639</v>
      </c>
      <c r="Y161" s="90" t="s">
        <v>1032</v>
      </c>
      <c r="Z161" s="90"/>
      <c r="AA161" s="28" t="s">
        <v>1050</v>
      </c>
      <c r="AB161" s="93"/>
    </row>
    <row r="162" spans="1:28" ht="39.6" hidden="1" x14ac:dyDescent="0.3">
      <c r="A162" s="2"/>
      <c r="B162" s="37"/>
      <c r="C162" s="4" t="s">
        <v>63</v>
      </c>
      <c r="D162" s="11">
        <v>2026</v>
      </c>
      <c r="E162" s="11">
        <v>4730</v>
      </c>
      <c r="F162" s="35"/>
      <c r="G162" s="36"/>
      <c r="H162" s="21" t="s">
        <v>773</v>
      </c>
      <c r="I162" s="2" t="s">
        <v>28</v>
      </c>
      <c r="J162" s="13">
        <v>45792</v>
      </c>
      <c r="K162" s="5" t="s">
        <v>774</v>
      </c>
      <c r="L162" s="2" t="s">
        <v>0</v>
      </c>
      <c r="M162" s="2" t="s">
        <v>945</v>
      </c>
      <c r="N162" s="2" t="s">
        <v>49</v>
      </c>
      <c r="O162" s="2" t="s">
        <v>670</v>
      </c>
      <c r="P162" s="2"/>
      <c r="Q162" s="2" t="s">
        <v>801</v>
      </c>
      <c r="R162" s="2" t="s">
        <v>763</v>
      </c>
      <c r="S162" s="63"/>
      <c r="T162" s="63"/>
      <c r="U162" s="13" t="s">
        <v>212</v>
      </c>
      <c r="V162" s="14">
        <v>0.3</v>
      </c>
      <c r="W162" s="14">
        <v>0</v>
      </c>
      <c r="X162" s="2" t="s">
        <v>4</v>
      </c>
      <c r="Y162" s="90"/>
      <c r="Z162" s="90"/>
      <c r="AA162" s="28"/>
      <c r="AB162" s="93"/>
    </row>
    <row r="163" spans="1:28" ht="26.4" x14ac:dyDescent="0.3">
      <c r="A163" s="2"/>
      <c r="B163" s="37"/>
      <c r="C163" s="4" t="s">
        <v>63</v>
      </c>
      <c r="D163" s="11">
        <v>2026</v>
      </c>
      <c r="E163" s="11">
        <v>4740</v>
      </c>
      <c r="F163" s="35"/>
      <c r="G163" s="36"/>
      <c r="H163" s="21" t="s">
        <v>733</v>
      </c>
      <c r="I163" s="2" t="s">
        <v>28</v>
      </c>
      <c r="J163" s="13">
        <v>45673</v>
      </c>
      <c r="K163" s="5" t="s">
        <v>742</v>
      </c>
      <c r="L163" s="2" t="s">
        <v>2</v>
      </c>
      <c r="M163" s="2" t="s">
        <v>95</v>
      </c>
      <c r="N163" s="2" t="s">
        <v>53</v>
      </c>
      <c r="O163" s="2" t="s">
        <v>801</v>
      </c>
      <c r="P163" s="2"/>
      <c r="Q163" s="2" t="s">
        <v>801</v>
      </c>
      <c r="R163" s="2" t="s">
        <v>763</v>
      </c>
      <c r="S163" s="63"/>
      <c r="T163" s="63"/>
      <c r="U163" s="13" t="s">
        <v>45</v>
      </c>
      <c r="V163" s="14">
        <v>0.76</v>
      </c>
      <c r="W163" s="14">
        <v>0</v>
      </c>
      <c r="X163" s="2" t="s">
        <v>769</v>
      </c>
      <c r="Y163" s="90" t="s">
        <v>1033</v>
      </c>
      <c r="Z163" s="90"/>
      <c r="AA163" s="28" t="s">
        <v>1051</v>
      </c>
      <c r="AB163" s="93"/>
    </row>
    <row r="164" spans="1:28" ht="26.4" x14ac:dyDescent="0.3">
      <c r="A164" s="2"/>
      <c r="B164" s="37"/>
      <c r="C164" s="4" t="s">
        <v>63</v>
      </c>
      <c r="D164" s="11">
        <v>2026</v>
      </c>
      <c r="E164" s="11">
        <v>4750</v>
      </c>
      <c r="F164" s="35"/>
      <c r="G164" s="36"/>
      <c r="H164" s="21" t="s">
        <v>748</v>
      </c>
      <c r="I164" s="2" t="s">
        <v>28</v>
      </c>
      <c r="J164" s="13">
        <v>45869</v>
      </c>
      <c r="K164" s="5" t="s">
        <v>753</v>
      </c>
      <c r="L164" s="2" t="s">
        <v>2</v>
      </c>
      <c r="M164" s="2" t="s">
        <v>754</v>
      </c>
      <c r="N164" s="2" t="s">
        <v>44</v>
      </c>
      <c r="O164" s="2" t="s">
        <v>801</v>
      </c>
      <c r="P164" s="2"/>
      <c r="Q164" s="2" t="s">
        <v>801</v>
      </c>
      <c r="R164" s="2" t="s">
        <v>763</v>
      </c>
      <c r="S164" s="63"/>
      <c r="T164" s="63"/>
      <c r="U164" s="13" t="s">
        <v>212</v>
      </c>
      <c r="V164" s="14">
        <v>1</v>
      </c>
      <c r="W164" s="14">
        <v>0</v>
      </c>
      <c r="X164" s="2" t="s">
        <v>768</v>
      </c>
      <c r="Y164" s="2" t="s">
        <v>1034</v>
      </c>
      <c r="Z164" s="2"/>
      <c r="AA164" s="28" t="s">
        <v>212</v>
      </c>
      <c r="AB164" s="93"/>
    </row>
    <row r="165" spans="1:28" ht="26.4" x14ac:dyDescent="0.3">
      <c r="A165" s="2"/>
      <c r="B165" s="37"/>
      <c r="C165" s="4" t="s">
        <v>63</v>
      </c>
      <c r="D165" s="11">
        <v>2026</v>
      </c>
      <c r="E165" s="11">
        <v>4760</v>
      </c>
      <c r="F165" s="35"/>
      <c r="G165" s="36"/>
      <c r="H165" s="21" t="s">
        <v>782</v>
      </c>
      <c r="I165" s="2" t="s">
        <v>28</v>
      </c>
      <c r="J165" s="13">
        <v>45869</v>
      </c>
      <c r="K165" s="5" t="s">
        <v>787</v>
      </c>
      <c r="L165" s="2" t="s">
        <v>2</v>
      </c>
      <c r="M165" s="2" t="s">
        <v>48</v>
      </c>
      <c r="N165" s="2" t="s">
        <v>254</v>
      </c>
      <c r="O165" s="2" t="s">
        <v>801</v>
      </c>
      <c r="P165" s="2"/>
      <c r="Q165" s="2" t="s">
        <v>801</v>
      </c>
      <c r="R165" s="2" t="s">
        <v>763</v>
      </c>
      <c r="S165" s="63"/>
      <c r="T165" s="63"/>
      <c r="U165" s="13" t="s">
        <v>212</v>
      </c>
      <c r="V165" s="14">
        <v>0.49</v>
      </c>
      <c r="W165" s="14">
        <v>0</v>
      </c>
      <c r="X165" s="2" t="s">
        <v>767</v>
      </c>
      <c r="Y165" s="2" t="s">
        <v>1035</v>
      </c>
      <c r="Z165" s="2"/>
      <c r="AA165" s="28" t="s">
        <v>794</v>
      </c>
      <c r="AB165" s="93"/>
    </row>
    <row r="166" spans="1:28" ht="39.6" x14ac:dyDescent="0.3">
      <c r="A166" s="2"/>
      <c r="B166" s="37"/>
      <c r="C166" s="4" t="s">
        <v>63</v>
      </c>
      <c r="D166" s="11">
        <v>2026</v>
      </c>
      <c r="E166" s="11">
        <v>4770</v>
      </c>
      <c r="F166" s="35"/>
      <c r="G166" s="36"/>
      <c r="H166" s="21" t="s">
        <v>780</v>
      </c>
      <c r="I166" s="2" t="s">
        <v>28</v>
      </c>
      <c r="J166" s="13">
        <v>45869</v>
      </c>
      <c r="K166" s="5" t="s">
        <v>785</v>
      </c>
      <c r="L166" s="2" t="s">
        <v>2</v>
      </c>
      <c r="M166" s="2" t="s">
        <v>48</v>
      </c>
      <c r="N166" s="2" t="s">
        <v>166</v>
      </c>
      <c r="O166" s="2" t="s">
        <v>801</v>
      </c>
      <c r="P166" s="2" t="s">
        <v>1056</v>
      </c>
      <c r="Q166" s="2" t="s">
        <v>801</v>
      </c>
      <c r="R166" s="2" t="s">
        <v>763</v>
      </c>
      <c r="S166" s="63"/>
      <c r="T166" s="63"/>
      <c r="U166" s="13" t="s">
        <v>75</v>
      </c>
      <c r="V166" s="14">
        <v>0.38</v>
      </c>
      <c r="W166" s="14">
        <v>0</v>
      </c>
      <c r="X166" s="2" t="s">
        <v>795</v>
      </c>
      <c r="Y166" s="2" t="s">
        <v>1036</v>
      </c>
      <c r="Z166" s="2"/>
      <c r="AA166" s="28" t="s">
        <v>790</v>
      </c>
      <c r="AB166" s="93"/>
    </row>
    <row r="167" spans="1:28" ht="26.4" hidden="1" x14ac:dyDescent="0.3">
      <c r="A167" s="2"/>
      <c r="B167" s="37"/>
      <c r="C167" s="4" t="s">
        <v>63</v>
      </c>
      <c r="D167" s="11">
        <v>2026</v>
      </c>
      <c r="E167" s="11">
        <v>4780</v>
      </c>
      <c r="F167" s="35"/>
      <c r="G167" s="36"/>
      <c r="H167" s="21" t="s">
        <v>784</v>
      </c>
      <c r="I167" s="2" t="s">
        <v>28</v>
      </c>
      <c r="J167" s="13">
        <v>45967</v>
      </c>
      <c r="K167" s="5" t="s">
        <v>789</v>
      </c>
      <c r="L167" s="2" t="s">
        <v>154</v>
      </c>
      <c r="M167" s="2" t="s">
        <v>923</v>
      </c>
      <c r="N167" s="2" t="s">
        <v>60</v>
      </c>
      <c r="O167" s="2" t="s">
        <v>669</v>
      </c>
      <c r="P167" s="2"/>
      <c r="Q167" s="2" t="s">
        <v>800</v>
      </c>
      <c r="R167" s="2" t="s">
        <v>812</v>
      </c>
      <c r="S167" s="63"/>
      <c r="T167" s="63"/>
      <c r="U167" s="13" t="s">
        <v>39</v>
      </c>
      <c r="V167" s="14">
        <v>0.87</v>
      </c>
      <c r="W167" s="14">
        <v>0</v>
      </c>
      <c r="X167" s="2" t="s">
        <v>626</v>
      </c>
      <c r="Y167" s="2"/>
      <c r="Z167" s="2"/>
      <c r="AA167" s="28" t="s">
        <v>792</v>
      </c>
      <c r="AB167" s="93"/>
    </row>
    <row r="168" spans="1:28" ht="26.4" hidden="1" x14ac:dyDescent="0.3">
      <c r="A168" s="2"/>
      <c r="B168" s="37"/>
      <c r="C168" s="4" t="s">
        <v>63</v>
      </c>
      <c r="D168" s="11">
        <v>2026</v>
      </c>
      <c r="E168" s="11">
        <v>4790</v>
      </c>
      <c r="F168" s="35"/>
      <c r="G168" s="36"/>
      <c r="H168" s="21" t="s">
        <v>840</v>
      </c>
      <c r="I168" s="2" t="s">
        <v>28</v>
      </c>
      <c r="J168" s="13">
        <v>45967</v>
      </c>
      <c r="K168" s="5" t="s">
        <v>842</v>
      </c>
      <c r="L168" s="2" t="s">
        <v>160</v>
      </c>
      <c r="M168" s="2" t="s">
        <v>845</v>
      </c>
      <c r="N168" s="2" t="s">
        <v>278</v>
      </c>
      <c r="O168" s="2" t="s">
        <v>669</v>
      </c>
      <c r="P168" s="2"/>
      <c r="Q168" s="2" t="s">
        <v>823</v>
      </c>
      <c r="R168" s="2"/>
      <c r="S168" s="63"/>
      <c r="T168" s="63"/>
      <c r="U168" s="13" t="s">
        <v>234</v>
      </c>
      <c r="V168" s="14">
        <v>0.94</v>
      </c>
      <c r="W168" s="14"/>
      <c r="X168" s="2" t="s">
        <v>4</v>
      </c>
      <c r="Y168" s="90"/>
      <c r="Z168" s="90"/>
      <c r="AA168" s="28"/>
      <c r="AB168" s="93"/>
    </row>
    <row r="169" spans="1:28" ht="26.4" hidden="1" x14ac:dyDescent="0.3">
      <c r="A169" s="2"/>
      <c r="B169" s="37"/>
      <c r="C169" s="4" t="s">
        <v>63</v>
      </c>
      <c r="D169" s="11">
        <v>2026</v>
      </c>
      <c r="E169" s="11">
        <v>4800</v>
      </c>
      <c r="F169" s="35"/>
      <c r="G169" s="36"/>
      <c r="H169" s="21" t="s">
        <v>849</v>
      </c>
      <c r="I169" s="2" t="s">
        <v>28</v>
      </c>
      <c r="J169" s="13">
        <v>45967</v>
      </c>
      <c r="K169" s="5" t="s">
        <v>853</v>
      </c>
      <c r="L169" s="2" t="s">
        <v>160</v>
      </c>
      <c r="M169" s="2" t="s">
        <v>923</v>
      </c>
      <c r="N169" s="2" t="s">
        <v>166</v>
      </c>
      <c r="O169" s="2" t="s">
        <v>669</v>
      </c>
      <c r="P169" s="2"/>
      <c r="Q169" s="63"/>
      <c r="R169" s="63"/>
      <c r="S169" s="63"/>
      <c r="T169" s="63"/>
      <c r="U169" s="13" t="s">
        <v>54</v>
      </c>
      <c r="V169" s="14">
        <v>0.49</v>
      </c>
      <c r="W169" s="14"/>
      <c r="X169" s="2" t="s">
        <v>4</v>
      </c>
      <c r="Y169" s="90"/>
      <c r="Z169" s="90"/>
      <c r="AA169" s="28"/>
      <c r="AB169" s="93"/>
    </row>
    <row r="170" spans="1:28" ht="26.4" hidden="1" x14ac:dyDescent="0.3">
      <c r="A170" s="2"/>
      <c r="B170" s="37"/>
      <c r="C170" s="4" t="s">
        <v>63</v>
      </c>
      <c r="D170" s="11">
        <v>2026</v>
      </c>
      <c r="E170" s="11">
        <v>4800</v>
      </c>
      <c r="F170" s="35"/>
      <c r="G170" s="36"/>
      <c r="H170" s="21" t="s">
        <v>860</v>
      </c>
      <c r="I170" s="2" t="s">
        <v>28</v>
      </c>
      <c r="J170" s="13">
        <v>46171</v>
      </c>
      <c r="K170" s="5" t="s">
        <v>861</v>
      </c>
      <c r="L170" s="2" t="s">
        <v>160</v>
      </c>
      <c r="M170" s="2" t="s">
        <v>95</v>
      </c>
      <c r="N170" s="2" t="s">
        <v>91</v>
      </c>
      <c r="O170" s="2" t="s">
        <v>669</v>
      </c>
      <c r="P170" s="2" t="s">
        <v>973</v>
      </c>
      <c r="Q170" s="63"/>
      <c r="R170" s="63"/>
      <c r="S170" s="63"/>
      <c r="T170" s="63"/>
      <c r="U170" s="13" t="s">
        <v>45</v>
      </c>
      <c r="V170" s="14">
        <v>0.44</v>
      </c>
      <c r="W170" s="14"/>
      <c r="X170" s="2" t="s">
        <v>4</v>
      </c>
      <c r="Y170" s="90"/>
      <c r="Z170" s="90"/>
      <c r="AA170" s="28" t="s">
        <v>981</v>
      </c>
      <c r="AB170" s="93"/>
    </row>
    <row r="171" spans="1:28" ht="26.4" x14ac:dyDescent="0.3">
      <c r="A171" s="2"/>
      <c r="B171" s="37"/>
      <c r="C171" s="4" t="s">
        <v>63</v>
      </c>
      <c r="D171" s="11">
        <v>2026</v>
      </c>
      <c r="E171" s="11">
        <v>4810</v>
      </c>
      <c r="F171" s="35"/>
      <c r="G171" s="36"/>
      <c r="H171" s="21" t="s">
        <v>846</v>
      </c>
      <c r="I171" s="2" t="s">
        <v>28</v>
      </c>
      <c r="J171" s="13">
        <v>46037</v>
      </c>
      <c r="K171" s="5" t="s">
        <v>847</v>
      </c>
      <c r="L171" s="2" t="s">
        <v>2</v>
      </c>
      <c r="M171" s="2" t="s">
        <v>754</v>
      </c>
      <c r="N171" s="2" t="s">
        <v>385</v>
      </c>
      <c r="O171" s="2" t="s">
        <v>801</v>
      </c>
      <c r="P171" s="2" t="s">
        <v>1061</v>
      </c>
      <c r="Q171" s="2" t="s">
        <v>823</v>
      </c>
      <c r="R171" s="2"/>
      <c r="S171" s="63"/>
      <c r="T171" s="63"/>
      <c r="U171" s="13" t="s">
        <v>82</v>
      </c>
      <c r="V171" s="14">
        <v>1</v>
      </c>
      <c r="W171" s="14"/>
      <c r="X171" s="2" t="s">
        <v>4</v>
      </c>
      <c r="Y171" s="90" t="s">
        <v>1037</v>
      </c>
      <c r="Z171" s="90"/>
      <c r="AA171" s="28" t="s">
        <v>82</v>
      </c>
      <c r="AB171" s="93"/>
    </row>
    <row r="172" spans="1:28" ht="26.4" x14ac:dyDescent="0.3">
      <c r="A172" s="2"/>
      <c r="B172" s="37"/>
      <c r="C172" s="4" t="s">
        <v>63</v>
      </c>
      <c r="D172" s="11">
        <v>2027</v>
      </c>
      <c r="E172" s="11">
        <v>4800</v>
      </c>
      <c r="F172" s="35"/>
      <c r="G172" s="36"/>
      <c r="H172" s="21" t="s">
        <v>758</v>
      </c>
      <c r="I172" s="2" t="s">
        <v>28</v>
      </c>
      <c r="J172" s="13">
        <v>45792</v>
      </c>
      <c r="K172" s="5" t="s">
        <v>759</v>
      </c>
      <c r="L172" s="2" t="s">
        <v>2</v>
      </c>
      <c r="M172" s="2" t="s">
        <v>430</v>
      </c>
      <c r="N172" s="2" t="s">
        <v>53</v>
      </c>
      <c r="O172" s="2" t="s">
        <v>823</v>
      </c>
      <c r="P172" s="2" t="s">
        <v>988</v>
      </c>
      <c r="Q172" s="2" t="s">
        <v>823</v>
      </c>
      <c r="R172" s="2" t="s">
        <v>763</v>
      </c>
      <c r="S172" s="63"/>
      <c r="T172" s="63"/>
      <c r="U172" s="13" t="s">
        <v>39</v>
      </c>
      <c r="V172" s="14">
        <v>1</v>
      </c>
      <c r="W172" s="14">
        <v>0</v>
      </c>
      <c r="X172" s="2" t="s">
        <v>4</v>
      </c>
      <c r="Y172" s="90" t="s">
        <v>1038</v>
      </c>
      <c r="Z172" s="90"/>
      <c r="AA172" s="28" t="s">
        <v>39</v>
      </c>
      <c r="AB172" s="94" t="s">
        <v>1064</v>
      </c>
    </row>
    <row r="173" spans="1:28" ht="26.4" x14ac:dyDescent="0.3">
      <c r="A173" s="2"/>
      <c r="B173" s="37"/>
      <c r="C173" s="4" t="s">
        <v>63</v>
      </c>
      <c r="D173" s="11">
        <v>2027</v>
      </c>
      <c r="E173" s="11">
        <v>4900</v>
      </c>
      <c r="F173" s="35"/>
      <c r="G173" s="36"/>
      <c r="H173" s="21" t="s">
        <v>841</v>
      </c>
      <c r="I173" s="2" t="s">
        <v>28</v>
      </c>
      <c r="J173" s="13">
        <v>45967</v>
      </c>
      <c r="K173" s="5" t="s">
        <v>843</v>
      </c>
      <c r="L173" s="2" t="s">
        <v>2</v>
      </c>
      <c r="M173" s="2" t="s">
        <v>844</v>
      </c>
      <c r="N173" s="2" t="s">
        <v>484</v>
      </c>
      <c r="O173" s="2" t="s">
        <v>801</v>
      </c>
      <c r="P173" s="2" t="s">
        <v>988</v>
      </c>
      <c r="Q173" s="2" t="s">
        <v>203</v>
      </c>
      <c r="R173" s="2"/>
      <c r="S173" s="63"/>
      <c r="T173" s="63"/>
      <c r="U173" s="13" t="s">
        <v>234</v>
      </c>
      <c r="V173" s="14">
        <v>0.94</v>
      </c>
      <c r="W173" s="14"/>
      <c r="X173" s="2" t="s">
        <v>4</v>
      </c>
      <c r="Y173" s="90" t="s">
        <v>1039</v>
      </c>
      <c r="Z173" s="90"/>
      <c r="AA173" s="28" t="s">
        <v>1049</v>
      </c>
      <c r="AB173" s="93"/>
    </row>
    <row r="174" spans="1:28" ht="26.4" x14ac:dyDescent="0.3">
      <c r="A174" s="2"/>
      <c r="B174" s="37"/>
      <c r="C174" s="4" t="s">
        <v>63</v>
      </c>
      <c r="D174" s="11">
        <v>2027</v>
      </c>
      <c r="E174" s="11">
        <v>4910</v>
      </c>
      <c r="F174" s="35"/>
      <c r="G174" s="36"/>
      <c r="H174" s="21" t="s">
        <v>877</v>
      </c>
      <c r="I174" s="64" t="s">
        <v>862</v>
      </c>
      <c r="J174" s="13"/>
      <c r="K174" s="5" t="s">
        <v>882</v>
      </c>
      <c r="L174" s="2" t="s">
        <v>2</v>
      </c>
      <c r="M174" s="2" t="s">
        <v>931</v>
      </c>
      <c r="N174" s="2" t="s">
        <v>74</v>
      </c>
      <c r="O174" s="2" t="s">
        <v>800</v>
      </c>
      <c r="P174" s="2"/>
      <c r="Q174" s="63"/>
      <c r="R174" s="63"/>
      <c r="S174" s="63"/>
      <c r="T174" s="63"/>
      <c r="U174" s="13" t="s">
        <v>45</v>
      </c>
      <c r="V174" s="14">
        <v>1</v>
      </c>
      <c r="W174" s="14"/>
      <c r="X174" s="2" t="s">
        <v>952</v>
      </c>
      <c r="Y174" s="90" t="s">
        <v>1040</v>
      </c>
      <c r="Z174" s="90"/>
      <c r="AA174" s="28" t="s">
        <v>45</v>
      </c>
      <c r="AB174" s="93"/>
    </row>
    <row r="175" spans="1:28" ht="26.4" x14ac:dyDescent="0.3">
      <c r="A175" s="2"/>
      <c r="B175" s="37"/>
      <c r="C175" s="4" t="s">
        <v>63</v>
      </c>
      <c r="D175" s="11">
        <v>2027</v>
      </c>
      <c r="E175" s="11">
        <v>4920</v>
      </c>
      <c r="F175" s="35"/>
      <c r="G175" s="36"/>
      <c r="H175" s="21" t="s">
        <v>878</v>
      </c>
      <c r="I175" s="64" t="s">
        <v>862</v>
      </c>
      <c r="J175" s="13"/>
      <c r="K175" s="5" t="s">
        <v>883</v>
      </c>
      <c r="L175" s="2" t="s">
        <v>2</v>
      </c>
      <c r="M175" s="80" t="s">
        <v>933</v>
      </c>
      <c r="N175" s="2" t="s">
        <v>123</v>
      </c>
      <c r="O175" s="2" t="s">
        <v>800</v>
      </c>
      <c r="P175" s="2"/>
      <c r="Q175" s="63"/>
      <c r="R175" s="63"/>
      <c r="S175" s="63"/>
      <c r="T175" s="63"/>
      <c r="U175" s="13" t="s">
        <v>75</v>
      </c>
      <c r="V175" s="14">
        <v>0.31</v>
      </c>
      <c r="W175" s="14"/>
      <c r="X175" s="2" t="s">
        <v>4</v>
      </c>
      <c r="Y175" s="2" t="s">
        <v>1041</v>
      </c>
      <c r="Z175" s="2"/>
      <c r="AA175" s="28" t="s">
        <v>979</v>
      </c>
      <c r="AB175" s="93"/>
    </row>
    <row r="176" spans="1:28" ht="26.4" x14ac:dyDescent="0.3">
      <c r="A176" s="2"/>
      <c r="B176" s="37"/>
      <c r="C176" s="4" t="s">
        <v>63</v>
      </c>
      <c r="D176" s="11">
        <v>2027</v>
      </c>
      <c r="E176" s="11">
        <v>4930</v>
      </c>
      <c r="F176" s="13"/>
      <c r="G176" s="5"/>
      <c r="H176" s="21" t="s">
        <v>856</v>
      </c>
      <c r="I176" s="64" t="s">
        <v>1057</v>
      </c>
      <c r="J176" s="2"/>
      <c r="K176" s="5" t="s">
        <v>859</v>
      </c>
      <c r="L176" s="2" t="s">
        <v>2</v>
      </c>
      <c r="M176" s="2" t="s">
        <v>974</v>
      </c>
      <c r="N176" s="2" t="s">
        <v>289</v>
      </c>
      <c r="O176" s="2" t="s">
        <v>801</v>
      </c>
      <c r="P176" s="2" t="s">
        <v>988</v>
      </c>
      <c r="Q176" s="63"/>
      <c r="R176" s="63"/>
      <c r="S176" s="63"/>
      <c r="T176" s="63"/>
      <c r="U176" s="2" t="s">
        <v>234</v>
      </c>
      <c r="V176" s="89">
        <v>0.76</v>
      </c>
      <c r="W176" s="14"/>
      <c r="X176" s="2" t="s">
        <v>951</v>
      </c>
      <c r="Y176" s="2" t="s">
        <v>1045</v>
      </c>
      <c r="Z176" s="2"/>
      <c r="AA176" s="28" t="s">
        <v>975</v>
      </c>
      <c r="AB176" s="93"/>
    </row>
    <row r="177" spans="1:28" ht="26.4" x14ac:dyDescent="0.3">
      <c r="A177" s="2"/>
      <c r="B177" s="37"/>
      <c r="C177" s="4" t="s">
        <v>63</v>
      </c>
      <c r="D177" s="11">
        <v>2028</v>
      </c>
      <c r="E177" s="11">
        <v>5100</v>
      </c>
      <c r="F177" s="35"/>
      <c r="G177" s="36"/>
      <c r="H177" s="21" t="s">
        <v>760</v>
      </c>
      <c r="I177" s="2" t="s">
        <v>28</v>
      </c>
      <c r="J177" s="13">
        <v>45869</v>
      </c>
      <c r="K177" s="5" t="s">
        <v>761</v>
      </c>
      <c r="L177" s="2" t="s">
        <v>2</v>
      </c>
      <c r="M177" s="2" t="s">
        <v>754</v>
      </c>
      <c r="N177" s="2" t="s">
        <v>762</v>
      </c>
      <c r="O177" s="2" t="s">
        <v>801</v>
      </c>
      <c r="P177" s="2"/>
      <c r="Q177" s="2" t="s">
        <v>801</v>
      </c>
      <c r="R177" s="2" t="s">
        <v>763</v>
      </c>
      <c r="S177" s="63"/>
      <c r="T177" s="63"/>
      <c r="U177" s="13" t="s">
        <v>39</v>
      </c>
      <c r="V177" s="14">
        <v>0.98</v>
      </c>
      <c r="W177" s="14">
        <v>0</v>
      </c>
      <c r="X177" s="2" t="s">
        <v>770</v>
      </c>
      <c r="Y177" s="2" t="s">
        <v>1043</v>
      </c>
      <c r="Z177" s="2"/>
      <c r="AA177" s="28" t="s">
        <v>39</v>
      </c>
      <c r="AB177" s="93"/>
    </row>
    <row r="178" spans="1:28" ht="26.4" hidden="1" x14ac:dyDescent="0.3">
      <c r="A178" s="2"/>
      <c r="B178" s="37"/>
      <c r="C178" s="4" t="s">
        <v>63</v>
      </c>
      <c r="D178" s="11" t="s">
        <v>32</v>
      </c>
      <c r="E178" s="11" t="s">
        <v>32</v>
      </c>
      <c r="F178" s="35"/>
      <c r="G178" s="36"/>
      <c r="H178" s="21" t="s">
        <v>836</v>
      </c>
      <c r="I178" s="2" t="s">
        <v>28</v>
      </c>
      <c r="J178" s="13">
        <v>45211</v>
      </c>
      <c r="K178" s="5" t="s">
        <v>463</v>
      </c>
      <c r="L178" s="2" t="s">
        <v>154</v>
      </c>
      <c r="M178" s="2" t="s">
        <v>464</v>
      </c>
      <c r="N178" s="2" t="s">
        <v>411</v>
      </c>
      <c r="O178" s="2" t="s">
        <v>669</v>
      </c>
      <c r="P178" s="2"/>
      <c r="Q178" s="2" t="s">
        <v>801</v>
      </c>
      <c r="R178" s="2" t="s">
        <v>763</v>
      </c>
      <c r="S178" s="2" t="s">
        <v>657</v>
      </c>
      <c r="T178" s="2" t="s">
        <v>465</v>
      </c>
      <c r="U178" s="13" t="s">
        <v>75</v>
      </c>
      <c r="V178" s="14">
        <v>0.83</v>
      </c>
      <c r="W178" s="14">
        <v>0</v>
      </c>
      <c r="X178" s="2" t="s">
        <v>4</v>
      </c>
      <c r="Y178" s="2"/>
      <c r="Z178" s="2"/>
      <c r="AA178" s="35"/>
      <c r="AB178" s="93"/>
    </row>
    <row r="179" spans="1:28" ht="39.6" hidden="1" x14ac:dyDescent="0.3">
      <c r="A179" s="2"/>
      <c r="B179" s="37"/>
      <c r="C179" s="4" t="s">
        <v>63</v>
      </c>
      <c r="D179" s="11" t="s">
        <v>32</v>
      </c>
      <c r="E179" s="11" t="s">
        <v>32</v>
      </c>
      <c r="F179" s="35"/>
      <c r="G179" s="36"/>
      <c r="H179" s="21" t="s">
        <v>896</v>
      </c>
      <c r="I179" s="2" t="s">
        <v>28</v>
      </c>
      <c r="J179" s="13">
        <v>45729</v>
      </c>
      <c r="K179" s="5" t="s">
        <v>919</v>
      </c>
      <c r="L179" s="2" t="s">
        <v>855</v>
      </c>
      <c r="M179" s="2" t="s">
        <v>948</v>
      </c>
      <c r="N179" s="2" t="s">
        <v>948</v>
      </c>
      <c r="O179" s="2" t="s">
        <v>670</v>
      </c>
      <c r="P179" s="2"/>
      <c r="Q179" s="63"/>
      <c r="R179" s="63"/>
      <c r="S179" s="63"/>
      <c r="T179" s="63"/>
      <c r="U179" s="2" t="s">
        <v>953</v>
      </c>
      <c r="V179" s="2" t="s">
        <v>953</v>
      </c>
      <c r="W179" s="14"/>
      <c r="X179" s="2" t="s">
        <v>4</v>
      </c>
      <c r="Y179" s="2"/>
      <c r="Z179" s="2"/>
      <c r="AA179" s="2" t="s">
        <v>948</v>
      </c>
      <c r="AB179" s="93"/>
    </row>
    <row r="180" spans="1:28" ht="26.4" hidden="1" x14ac:dyDescent="0.3">
      <c r="A180" s="2"/>
      <c r="B180" s="37"/>
      <c r="C180" s="4" t="s">
        <v>63</v>
      </c>
      <c r="D180" s="11" t="s">
        <v>32</v>
      </c>
      <c r="E180" s="11" t="s">
        <v>32</v>
      </c>
      <c r="F180" s="35"/>
      <c r="G180" s="36"/>
      <c r="H180" s="21" t="s">
        <v>900</v>
      </c>
      <c r="I180" s="2" t="s">
        <v>28</v>
      </c>
      <c r="J180" s="13">
        <v>45869</v>
      </c>
      <c r="K180" s="5" t="s">
        <v>920</v>
      </c>
      <c r="L180" s="2" t="s">
        <v>855</v>
      </c>
      <c r="M180" s="2" t="s">
        <v>948</v>
      </c>
      <c r="N180" s="2" t="s">
        <v>948</v>
      </c>
      <c r="O180" s="2" t="s">
        <v>670</v>
      </c>
      <c r="P180" s="2"/>
      <c r="Q180" s="63"/>
      <c r="R180" s="63"/>
      <c r="S180" s="63"/>
      <c r="T180" s="63"/>
      <c r="U180" s="2" t="s">
        <v>948</v>
      </c>
      <c r="V180" s="2" t="s">
        <v>948</v>
      </c>
      <c r="W180" s="14"/>
      <c r="X180" s="2" t="s">
        <v>4</v>
      </c>
      <c r="Y180" s="2"/>
      <c r="Z180" s="2"/>
      <c r="AA180" s="2" t="s">
        <v>948</v>
      </c>
      <c r="AB180" s="93"/>
    </row>
    <row r="181" spans="1:28" ht="45.6" hidden="1" x14ac:dyDescent="0.3">
      <c r="A181" s="2"/>
      <c r="B181" s="37"/>
      <c r="C181" s="4" t="s">
        <v>63</v>
      </c>
      <c r="D181" s="11" t="s">
        <v>32</v>
      </c>
      <c r="E181" s="11" t="s">
        <v>32</v>
      </c>
      <c r="F181" s="35"/>
      <c r="G181" s="36"/>
      <c r="H181" s="21" t="s">
        <v>899</v>
      </c>
      <c r="I181" s="2" t="s">
        <v>28</v>
      </c>
      <c r="J181" s="13">
        <v>45967</v>
      </c>
      <c r="K181" s="5" t="s">
        <v>921</v>
      </c>
      <c r="L181" s="2" t="s">
        <v>855</v>
      </c>
      <c r="M181" s="2" t="s">
        <v>948</v>
      </c>
      <c r="N181" s="2" t="s">
        <v>948</v>
      </c>
      <c r="O181" s="2" t="s">
        <v>670</v>
      </c>
      <c r="P181" s="2"/>
      <c r="Q181" s="63"/>
      <c r="R181" s="63"/>
      <c r="S181" s="63"/>
      <c r="T181" s="63"/>
      <c r="U181" s="2" t="s">
        <v>948</v>
      </c>
      <c r="V181" s="2" t="s">
        <v>948</v>
      </c>
      <c r="W181" s="14"/>
      <c r="X181" s="2" t="s">
        <v>4</v>
      </c>
      <c r="Y181" s="90"/>
      <c r="Z181" s="90"/>
      <c r="AA181" s="2" t="s">
        <v>948</v>
      </c>
      <c r="AB181" s="93"/>
    </row>
    <row r="182" spans="1:28" ht="26.4" hidden="1" x14ac:dyDescent="0.3">
      <c r="A182" s="2"/>
      <c r="B182" s="37"/>
      <c r="C182" s="4" t="s">
        <v>63</v>
      </c>
      <c r="D182" s="11" t="s">
        <v>32</v>
      </c>
      <c r="E182" s="11" t="s">
        <v>32</v>
      </c>
      <c r="F182" s="35"/>
      <c r="G182" s="36"/>
      <c r="H182" s="21" t="s">
        <v>908</v>
      </c>
      <c r="I182" s="2" t="s">
        <v>28</v>
      </c>
      <c r="J182" s="13">
        <v>44054</v>
      </c>
      <c r="K182" s="5" t="s">
        <v>916</v>
      </c>
      <c r="L182" s="2" t="s">
        <v>855</v>
      </c>
      <c r="M182" s="2" t="s">
        <v>948</v>
      </c>
      <c r="N182" s="2" t="s">
        <v>948</v>
      </c>
      <c r="O182" s="2" t="s">
        <v>670</v>
      </c>
      <c r="P182" s="2"/>
      <c r="Q182" s="63"/>
      <c r="R182" s="63"/>
      <c r="S182" s="63"/>
      <c r="T182" s="63"/>
      <c r="U182" s="2" t="s">
        <v>948</v>
      </c>
      <c r="V182" s="2" t="s">
        <v>948</v>
      </c>
      <c r="W182" s="14"/>
      <c r="X182" s="2" t="s">
        <v>949</v>
      </c>
      <c r="Y182" s="90"/>
      <c r="Z182" s="90"/>
      <c r="AA182" s="2" t="s">
        <v>948</v>
      </c>
      <c r="AB182" s="93"/>
    </row>
    <row r="183" spans="1:28" ht="26.4" hidden="1" x14ac:dyDescent="0.3">
      <c r="A183" s="2"/>
      <c r="B183" s="37"/>
      <c r="C183" s="4" t="s">
        <v>63</v>
      </c>
      <c r="D183" s="11" t="s">
        <v>32</v>
      </c>
      <c r="E183" s="11" t="s">
        <v>32</v>
      </c>
      <c r="F183" s="35"/>
      <c r="G183" s="36"/>
      <c r="H183" s="21" t="s">
        <v>909</v>
      </c>
      <c r="I183" s="2" t="s">
        <v>28</v>
      </c>
      <c r="J183" s="13">
        <v>44173</v>
      </c>
      <c r="K183" s="5" t="s">
        <v>917</v>
      </c>
      <c r="L183" s="2" t="s">
        <v>855</v>
      </c>
      <c r="M183" s="2" t="s">
        <v>948</v>
      </c>
      <c r="N183" s="2" t="s">
        <v>948</v>
      </c>
      <c r="O183" s="2" t="s">
        <v>670</v>
      </c>
      <c r="P183" s="2"/>
      <c r="Q183" s="63"/>
      <c r="R183" s="63"/>
      <c r="S183" s="63"/>
      <c r="T183" s="63"/>
      <c r="U183" s="2" t="s">
        <v>948</v>
      </c>
      <c r="V183" s="2" t="s">
        <v>948</v>
      </c>
      <c r="W183" s="14"/>
      <c r="X183" s="2" t="s">
        <v>4</v>
      </c>
      <c r="Y183" s="90"/>
      <c r="Z183" s="90"/>
      <c r="AA183" s="2" t="s">
        <v>948</v>
      </c>
      <c r="AB183" s="93"/>
    </row>
    <row r="184" spans="1:28" ht="26.4" hidden="1" x14ac:dyDescent="0.3">
      <c r="A184" s="2"/>
      <c r="B184" s="37"/>
      <c r="C184" s="4" t="s">
        <v>63</v>
      </c>
      <c r="D184" s="11" t="s">
        <v>32</v>
      </c>
      <c r="E184" s="11" t="s">
        <v>32</v>
      </c>
      <c r="F184" s="35"/>
      <c r="G184" s="36"/>
      <c r="H184" s="21" t="s">
        <v>902</v>
      </c>
      <c r="I184" s="2" t="s">
        <v>28</v>
      </c>
      <c r="J184" s="13">
        <v>45617</v>
      </c>
      <c r="K184" s="5" t="s">
        <v>910</v>
      </c>
      <c r="L184" s="2" t="s">
        <v>855</v>
      </c>
      <c r="M184" s="2" t="s">
        <v>948</v>
      </c>
      <c r="N184" s="2" t="s">
        <v>948</v>
      </c>
      <c r="O184" s="2" t="s">
        <v>670</v>
      </c>
      <c r="P184" s="2"/>
      <c r="Q184" s="63"/>
      <c r="R184" s="63"/>
      <c r="S184" s="63"/>
      <c r="T184" s="63"/>
      <c r="U184" s="2" t="s">
        <v>948</v>
      </c>
      <c r="V184" s="2" t="s">
        <v>948</v>
      </c>
      <c r="W184" s="14"/>
      <c r="X184" s="2" t="s">
        <v>4</v>
      </c>
      <c r="Y184" s="90"/>
      <c r="Z184" s="90"/>
      <c r="AA184" s="2" t="s">
        <v>948</v>
      </c>
      <c r="AB184" s="93"/>
    </row>
    <row r="185" spans="1:28" ht="26.25" hidden="1" customHeight="1" x14ac:dyDescent="0.3">
      <c r="A185" s="2"/>
      <c r="B185" s="37"/>
      <c r="C185" s="4" t="s">
        <v>63</v>
      </c>
      <c r="D185" s="11" t="s">
        <v>32</v>
      </c>
      <c r="E185" s="11" t="s">
        <v>32</v>
      </c>
      <c r="F185" s="35"/>
      <c r="G185" s="36"/>
      <c r="H185" s="21" t="s">
        <v>903</v>
      </c>
      <c r="I185" s="2" t="s">
        <v>28</v>
      </c>
      <c r="J185" s="13">
        <v>45673</v>
      </c>
      <c r="K185" s="5" t="s">
        <v>911</v>
      </c>
      <c r="L185" s="2" t="s">
        <v>855</v>
      </c>
      <c r="M185" s="2" t="s">
        <v>948</v>
      </c>
      <c r="N185" s="2" t="s">
        <v>948</v>
      </c>
      <c r="O185" s="2" t="s">
        <v>670</v>
      </c>
      <c r="P185" s="2"/>
      <c r="Q185" s="63"/>
      <c r="R185" s="63"/>
      <c r="S185" s="63"/>
      <c r="T185" s="63"/>
      <c r="U185" s="2" t="s">
        <v>948</v>
      </c>
      <c r="V185" s="2" t="s">
        <v>948</v>
      </c>
      <c r="W185" s="14"/>
      <c r="X185" s="2" t="s">
        <v>4</v>
      </c>
      <c r="Y185" s="90"/>
      <c r="Z185" s="90"/>
      <c r="AA185" s="2" t="s">
        <v>948</v>
      </c>
      <c r="AB185" s="93"/>
    </row>
    <row r="186" spans="1:28" ht="26.4" hidden="1" x14ac:dyDescent="0.3">
      <c r="A186" s="2"/>
      <c r="B186" s="37"/>
      <c r="C186" s="4" t="s">
        <v>63</v>
      </c>
      <c r="D186" s="11" t="s">
        <v>32</v>
      </c>
      <c r="E186" s="11" t="s">
        <v>32</v>
      </c>
      <c r="F186" s="35"/>
      <c r="G186" s="36"/>
      <c r="H186" s="21" t="s">
        <v>946</v>
      </c>
      <c r="I186" s="2" t="s">
        <v>28</v>
      </c>
      <c r="J186" s="13">
        <v>45729</v>
      </c>
      <c r="K186" s="5" t="s">
        <v>947</v>
      </c>
      <c r="L186" s="2" t="s">
        <v>855</v>
      </c>
      <c r="M186" s="2" t="s">
        <v>948</v>
      </c>
      <c r="N186" s="2" t="s">
        <v>948</v>
      </c>
      <c r="O186" s="2" t="s">
        <v>670</v>
      </c>
      <c r="P186" s="2"/>
      <c r="Q186" s="63"/>
      <c r="R186" s="63"/>
      <c r="S186" s="63"/>
      <c r="T186" s="63"/>
      <c r="U186" s="2" t="s">
        <v>948</v>
      </c>
      <c r="V186" s="2" t="s">
        <v>948</v>
      </c>
      <c r="W186" s="14"/>
      <c r="X186" s="2" t="s">
        <v>4</v>
      </c>
      <c r="Y186" s="2"/>
      <c r="Z186" s="2"/>
      <c r="AA186" s="2" t="s">
        <v>948</v>
      </c>
      <c r="AB186" s="93"/>
    </row>
    <row r="187" spans="1:28" ht="26.4" hidden="1" x14ac:dyDescent="0.3">
      <c r="A187" s="2"/>
      <c r="B187" s="37"/>
      <c r="C187" s="4" t="s">
        <v>63</v>
      </c>
      <c r="D187" s="11" t="s">
        <v>32</v>
      </c>
      <c r="E187" s="11" t="s">
        <v>32</v>
      </c>
      <c r="F187" s="35"/>
      <c r="G187" s="36"/>
      <c r="H187" s="21" t="s">
        <v>904</v>
      </c>
      <c r="I187" s="2" t="s">
        <v>28</v>
      </c>
      <c r="J187" s="13">
        <v>45792</v>
      </c>
      <c r="K187" s="5" t="s">
        <v>912</v>
      </c>
      <c r="L187" s="2" t="s">
        <v>855</v>
      </c>
      <c r="M187" s="2" t="s">
        <v>948</v>
      </c>
      <c r="N187" s="2" t="s">
        <v>948</v>
      </c>
      <c r="O187" s="2" t="s">
        <v>670</v>
      </c>
      <c r="P187" s="2"/>
      <c r="Q187" s="63"/>
      <c r="R187" s="63"/>
      <c r="S187" s="63"/>
      <c r="T187" s="63"/>
      <c r="U187" s="2" t="s">
        <v>948</v>
      </c>
      <c r="V187" s="2" t="s">
        <v>948</v>
      </c>
      <c r="W187" s="14"/>
      <c r="X187" s="2" t="s">
        <v>672</v>
      </c>
      <c r="Y187" s="2"/>
      <c r="Z187" s="2"/>
      <c r="AA187" s="2" t="s">
        <v>948</v>
      </c>
      <c r="AB187" s="93"/>
    </row>
    <row r="188" spans="1:28" ht="26.4" hidden="1" x14ac:dyDescent="0.3">
      <c r="A188" s="2"/>
      <c r="B188" s="37"/>
      <c r="C188" s="4" t="s">
        <v>63</v>
      </c>
      <c r="D188" s="11" t="s">
        <v>32</v>
      </c>
      <c r="E188" s="11" t="s">
        <v>32</v>
      </c>
      <c r="F188" s="35"/>
      <c r="G188" s="36"/>
      <c r="H188" s="21" t="s">
        <v>905</v>
      </c>
      <c r="I188" s="2" t="s">
        <v>28</v>
      </c>
      <c r="J188" s="13">
        <v>45792</v>
      </c>
      <c r="K188" s="5" t="s">
        <v>913</v>
      </c>
      <c r="L188" s="2" t="s">
        <v>855</v>
      </c>
      <c r="M188" s="2" t="s">
        <v>948</v>
      </c>
      <c r="N188" s="2" t="s">
        <v>948</v>
      </c>
      <c r="O188" s="2" t="s">
        <v>670</v>
      </c>
      <c r="P188" s="2"/>
      <c r="Q188" s="63"/>
      <c r="R188" s="63"/>
      <c r="S188" s="63"/>
      <c r="T188" s="63"/>
      <c r="U188" s="2" t="s">
        <v>948</v>
      </c>
      <c r="V188" s="2" t="s">
        <v>948</v>
      </c>
      <c r="W188" s="14"/>
      <c r="X188" s="2" t="s">
        <v>4</v>
      </c>
      <c r="Y188" s="2"/>
      <c r="Z188" s="2"/>
      <c r="AA188" s="2" t="s">
        <v>948</v>
      </c>
      <c r="AB188" s="93"/>
    </row>
    <row r="189" spans="1:28" ht="26.4" hidden="1" x14ac:dyDescent="0.3">
      <c r="A189" s="2"/>
      <c r="B189" s="37"/>
      <c r="C189" s="4" t="s">
        <v>63</v>
      </c>
      <c r="D189" s="11" t="s">
        <v>32</v>
      </c>
      <c r="E189" s="11" t="s">
        <v>32</v>
      </c>
      <c r="F189" s="35"/>
      <c r="G189" s="36"/>
      <c r="H189" s="21" t="s">
        <v>906</v>
      </c>
      <c r="I189" s="2" t="s">
        <v>28</v>
      </c>
      <c r="J189" s="13">
        <v>45792</v>
      </c>
      <c r="K189" s="5" t="s">
        <v>914</v>
      </c>
      <c r="L189" s="2" t="s">
        <v>855</v>
      </c>
      <c r="M189" s="2" t="s">
        <v>948</v>
      </c>
      <c r="N189" s="2" t="s">
        <v>948</v>
      </c>
      <c r="O189" s="2" t="s">
        <v>670</v>
      </c>
      <c r="P189" s="2"/>
      <c r="Q189" s="63"/>
      <c r="R189" s="63"/>
      <c r="S189" s="63"/>
      <c r="T189" s="63"/>
      <c r="U189" s="2" t="s">
        <v>948</v>
      </c>
      <c r="V189" s="2" t="s">
        <v>948</v>
      </c>
      <c r="W189" s="14"/>
      <c r="X189" s="2" t="s">
        <v>4</v>
      </c>
      <c r="Y189" s="2"/>
      <c r="Z189" s="2"/>
      <c r="AA189" s="2" t="s">
        <v>948</v>
      </c>
      <c r="AB189" s="93"/>
    </row>
    <row r="190" spans="1:28" ht="26.4" hidden="1" x14ac:dyDescent="0.3">
      <c r="A190" s="2"/>
      <c r="B190" s="37"/>
      <c r="C190" s="4" t="s">
        <v>63</v>
      </c>
      <c r="D190" s="11" t="s">
        <v>32</v>
      </c>
      <c r="E190" s="11" t="s">
        <v>32</v>
      </c>
      <c r="F190" s="35"/>
      <c r="G190" s="36"/>
      <c r="H190" s="21" t="s">
        <v>907</v>
      </c>
      <c r="I190" s="2" t="s">
        <v>28</v>
      </c>
      <c r="J190" s="13">
        <v>45869</v>
      </c>
      <c r="K190" s="5" t="s">
        <v>915</v>
      </c>
      <c r="L190" s="2" t="s">
        <v>855</v>
      </c>
      <c r="M190" s="2" t="s">
        <v>948</v>
      </c>
      <c r="N190" s="2" t="s">
        <v>948</v>
      </c>
      <c r="O190" s="2" t="s">
        <v>670</v>
      </c>
      <c r="P190" s="2"/>
      <c r="Q190" s="63"/>
      <c r="R190" s="63"/>
      <c r="S190" s="63"/>
      <c r="T190" s="63"/>
      <c r="U190" s="2" t="s">
        <v>948</v>
      </c>
      <c r="V190" s="2" t="s">
        <v>948</v>
      </c>
      <c r="W190" s="14"/>
      <c r="X190" s="2" t="s">
        <v>4</v>
      </c>
      <c r="Y190" s="2"/>
      <c r="Z190" s="2"/>
      <c r="AA190" s="2" t="s">
        <v>948</v>
      </c>
      <c r="AB190" s="93"/>
    </row>
    <row r="191" spans="1:28" ht="26.4" hidden="1" x14ac:dyDescent="0.3">
      <c r="A191" s="2"/>
      <c r="B191" s="37"/>
      <c r="C191" s="4" t="s">
        <v>63</v>
      </c>
      <c r="D191" s="11" t="s">
        <v>32</v>
      </c>
      <c r="E191" s="11" t="s">
        <v>32</v>
      </c>
      <c r="F191" s="35"/>
      <c r="G191" s="36"/>
      <c r="H191" s="21" t="s">
        <v>872</v>
      </c>
      <c r="I191" s="2" t="s">
        <v>28</v>
      </c>
      <c r="J191" s="13">
        <v>46037</v>
      </c>
      <c r="K191" s="5" t="s">
        <v>873</v>
      </c>
      <c r="L191" s="2" t="s">
        <v>0</v>
      </c>
      <c r="M191" s="2" t="s">
        <v>464</v>
      </c>
      <c r="N191" s="2" t="s">
        <v>874</v>
      </c>
      <c r="O191" s="2" t="s">
        <v>670</v>
      </c>
      <c r="P191" s="2"/>
      <c r="Q191" s="63"/>
      <c r="R191" s="63"/>
      <c r="S191" s="63"/>
      <c r="T191" s="63"/>
      <c r="U191" s="13" t="s">
        <v>54</v>
      </c>
      <c r="V191" s="14">
        <v>1</v>
      </c>
      <c r="W191" s="14"/>
      <c r="X191" s="2" t="s">
        <v>950</v>
      </c>
      <c r="Y191" s="2"/>
      <c r="Z191" s="2"/>
      <c r="AA191" s="28"/>
      <c r="AB191" s="93"/>
    </row>
    <row r="192" spans="1:28" ht="26.4" hidden="1" x14ac:dyDescent="0.3">
      <c r="A192" s="2"/>
      <c r="B192" s="37"/>
      <c r="C192" s="4" t="s">
        <v>63</v>
      </c>
      <c r="D192" s="11" t="s">
        <v>32</v>
      </c>
      <c r="E192" s="11" t="s">
        <v>32</v>
      </c>
      <c r="F192" s="35"/>
      <c r="G192" s="36"/>
      <c r="H192" s="21" t="s">
        <v>868</v>
      </c>
      <c r="I192" s="2" t="s">
        <v>28</v>
      </c>
      <c r="J192" s="13">
        <v>46037</v>
      </c>
      <c r="K192" s="5" t="s">
        <v>871</v>
      </c>
      <c r="L192" s="2" t="s">
        <v>154</v>
      </c>
      <c r="M192" s="80" t="s">
        <v>922</v>
      </c>
      <c r="N192" s="80" t="s">
        <v>922</v>
      </c>
      <c r="O192" s="2" t="s">
        <v>669</v>
      </c>
      <c r="P192" s="80"/>
      <c r="Q192" s="63"/>
      <c r="R192" s="63"/>
      <c r="S192" s="63"/>
      <c r="T192" s="63"/>
      <c r="U192" s="13" t="s">
        <v>32</v>
      </c>
      <c r="V192" s="14" t="s">
        <v>32</v>
      </c>
      <c r="W192" s="14"/>
      <c r="X192" s="2" t="s">
        <v>4</v>
      </c>
      <c r="Y192" s="2"/>
      <c r="Z192" s="2"/>
      <c r="AA192" s="28"/>
      <c r="AB192" s="93"/>
    </row>
    <row r="193" spans="1:28" ht="26.4" hidden="1" x14ac:dyDescent="0.3">
      <c r="A193" s="2"/>
      <c r="B193" s="37"/>
      <c r="C193" s="4" t="s">
        <v>63</v>
      </c>
      <c r="D193" s="11" t="s">
        <v>32</v>
      </c>
      <c r="E193" s="11" t="s">
        <v>32</v>
      </c>
      <c r="F193" s="35"/>
      <c r="G193" s="36"/>
      <c r="H193" s="21" t="s">
        <v>898</v>
      </c>
      <c r="I193" s="2" t="s">
        <v>28</v>
      </c>
      <c r="J193" s="13">
        <v>45729</v>
      </c>
      <c r="K193" s="5" t="s">
        <v>919</v>
      </c>
      <c r="L193" s="2" t="s">
        <v>855</v>
      </c>
      <c r="M193" s="2" t="s">
        <v>948</v>
      </c>
      <c r="N193" s="2" t="s">
        <v>948</v>
      </c>
      <c r="O193" s="2" t="s">
        <v>670</v>
      </c>
      <c r="P193" s="2"/>
      <c r="Q193" s="63"/>
      <c r="R193" s="63"/>
      <c r="S193" s="63"/>
      <c r="T193" s="63"/>
      <c r="U193" s="2" t="s">
        <v>953</v>
      </c>
      <c r="V193" s="2" t="s">
        <v>953</v>
      </c>
      <c r="W193" s="14"/>
      <c r="X193" s="2" t="s">
        <v>4</v>
      </c>
      <c r="Y193" s="2"/>
      <c r="Z193" s="2"/>
      <c r="AA193" s="2" t="s">
        <v>948</v>
      </c>
      <c r="AB193" s="93"/>
    </row>
    <row r="194" spans="1:28" ht="26.4" hidden="1" x14ac:dyDescent="0.3">
      <c r="A194" s="2"/>
      <c r="B194" s="37"/>
      <c r="C194" s="4" t="s">
        <v>63</v>
      </c>
      <c r="D194" s="11" t="s">
        <v>32</v>
      </c>
      <c r="E194" s="11" t="s">
        <v>32</v>
      </c>
      <c r="F194" s="35"/>
      <c r="G194" s="36"/>
      <c r="H194" s="21" t="s">
        <v>879</v>
      </c>
      <c r="I194" s="2" t="s">
        <v>28</v>
      </c>
      <c r="J194" s="13">
        <v>46171</v>
      </c>
      <c r="K194" s="5" t="s">
        <v>880</v>
      </c>
      <c r="L194" s="2" t="s">
        <v>0</v>
      </c>
      <c r="M194" s="2" t="s">
        <v>881</v>
      </c>
      <c r="N194" s="2" t="s">
        <v>32</v>
      </c>
      <c r="O194" s="2" t="s">
        <v>670</v>
      </c>
      <c r="P194" s="2" t="s">
        <v>969</v>
      </c>
      <c r="Q194" s="63"/>
      <c r="R194" s="63"/>
      <c r="S194" s="63"/>
      <c r="T194" s="63"/>
      <c r="U194" s="13" t="s">
        <v>75</v>
      </c>
      <c r="V194" s="14">
        <v>1</v>
      </c>
      <c r="W194" s="14"/>
      <c r="X194" s="2" t="s">
        <v>4</v>
      </c>
      <c r="Y194" s="2"/>
      <c r="Z194" s="2"/>
      <c r="AA194" s="28" t="s">
        <v>75</v>
      </c>
      <c r="AB194" s="93"/>
    </row>
    <row r="195" spans="1:28" ht="26.4" hidden="1" x14ac:dyDescent="0.3">
      <c r="A195" s="2"/>
      <c r="B195" s="37"/>
      <c r="C195" s="4" t="s">
        <v>63</v>
      </c>
      <c r="D195" s="11" t="s">
        <v>32</v>
      </c>
      <c r="E195" s="11" t="s">
        <v>32</v>
      </c>
      <c r="F195" s="35"/>
      <c r="G195" s="36"/>
      <c r="H195" s="21" t="s">
        <v>897</v>
      </c>
      <c r="I195" s="2" t="s">
        <v>28</v>
      </c>
      <c r="J195" s="13">
        <v>45729</v>
      </c>
      <c r="K195" s="5" t="s">
        <v>919</v>
      </c>
      <c r="L195" s="2" t="s">
        <v>855</v>
      </c>
      <c r="M195" s="2" t="s">
        <v>948</v>
      </c>
      <c r="N195" s="2" t="s">
        <v>948</v>
      </c>
      <c r="O195" s="2" t="s">
        <v>670</v>
      </c>
      <c r="P195" s="2"/>
      <c r="Q195" s="63"/>
      <c r="R195" s="63"/>
      <c r="S195" s="63"/>
      <c r="T195" s="63"/>
      <c r="U195" s="2" t="s">
        <v>948</v>
      </c>
      <c r="V195" s="2" t="s">
        <v>948</v>
      </c>
      <c r="W195" s="14"/>
      <c r="X195" s="2" t="s">
        <v>4</v>
      </c>
      <c r="Y195" s="2"/>
      <c r="Z195" s="2"/>
      <c r="AA195" s="2" t="s">
        <v>948</v>
      </c>
      <c r="AB195" s="93"/>
    </row>
    <row r="196" spans="1:28" ht="26.4" hidden="1" x14ac:dyDescent="0.3">
      <c r="A196" s="2"/>
      <c r="B196" s="37"/>
      <c r="C196" s="4" t="s">
        <v>63</v>
      </c>
      <c r="D196" s="11" t="s">
        <v>32</v>
      </c>
      <c r="E196" s="11" t="s">
        <v>32</v>
      </c>
      <c r="F196" s="9"/>
      <c r="G196" s="11"/>
      <c r="H196" s="21" t="s">
        <v>532</v>
      </c>
      <c r="I196" s="2" t="s">
        <v>28</v>
      </c>
      <c r="J196" s="13">
        <v>45260</v>
      </c>
      <c r="K196" s="5" t="s">
        <v>533</v>
      </c>
      <c r="L196" s="2" t="s">
        <v>0</v>
      </c>
      <c r="M196" s="2" t="s">
        <v>464</v>
      </c>
      <c r="N196" s="2" t="s">
        <v>32</v>
      </c>
      <c r="O196" s="2" t="s">
        <v>670</v>
      </c>
      <c r="P196" s="2"/>
      <c r="Q196" s="2" t="s">
        <v>32</v>
      </c>
      <c r="R196" s="2" t="s">
        <v>670</v>
      </c>
      <c r="S196" s="2" t="s">
        <v>670</v>
      </c>
      <c r="T196" s="2" t="s">
        <v>0</v>
      </c>
      <c r="U196" s="13" t="s">
        <v>212</v>
      </c>
      <c r="V196" s="14">
        <v>1</v>
      </c>
      <c r="W196" s="14">
        <v>0</v>
      </c>
      <c r="X196" s="2" t="s">
        <v>665</v>
      </c>
      <c r="Y196" s="2"/>
      <c r="Z196" s="2"/>
      <c r="AA196" s="35"/>
      <c r="AB196" s="93"/>
    </row>
    <row r="197" spans="1:28" ht="26.4" hidden="1" x14ac:dyDescent="0.3">
      <c r="A197" s="2"/>
      <c r="B197" s="37"/>
      <c r="C197" s="4" t="s">
        <v>63</v>
      </c>
      <c r="D197" s="11" t="s">
        <v>32</v>
      </c>
      <c r="E197" s="11" t="s">
        <v>32</v>
      </c>
      <c r="F197" s="35"/>
      <c r="G197" s="36"/>
      <c r="H197" s="21" t="s">
        <v>866</v>
      </c>
      <c r="I197" s="2" t="s">
        <v>28</v>
      </c>
      <c r="J197" s="13">
        <v>45967</v>
      </c>
      <c r="K197" s="5" t="s">
        <v>867</v>
      </c>
      <c r="L197" s="2" t="s">
        <v>0</v>
      </c>
      <c r="M197" s="2" t="s">
        <v>948</v>
      </c>
      <c r="N197" s="2" t="s">
        <v>948</v>
      </c>
      <c r="O197" s="2" t="s">
        <v>670</v>
      </c>
      <c r="P197" s="2"/>
      <c r="Q197" s="63"/>
      <c r="R197" s="63"/>
      <c r="S197" s="63"/>
      <c r="T197" s="63"/>
      <c r="U197" s="2" t="s">
        <v>948</v>
      </c>
      <c r="V197" s="2" t="s">
        <v>948</v>
      </c>
      <c r="W197" s="14"/>
      <c r="X197" s="2" t="s">
        <v>4</v>
      </c>
      <c r="Y197" s="2"/>
      <c r="Z197" s="2"/>
      <c r="AA197" s="2" t="s">
        <v>948</v>
      </c>
      <c r="AB197" s="93"/>
    </row>
    <row r="198" spans="1:28" ht="26.4" hidden="1" x14ac:dyDescent="0.3">
      <c r="A198" s="2"/>
      <c r="B198" s="37"/>
      <c r="C198" s="4" t="s">
        <v>63</v>
      </c>
      <c r="D198" s="11" t="s">
        <v>32</v>
      </c>
      <c r="E198" s="11" t="s">
        <v>32</v>
      </c>
      <c r="F198" s="35"/>
      <c r="G198" s="36"/>
      <c r="H198" s="21" t="s">
        <v>901</v>
      </c>
      <c r="I198" s="2" t="s">
        <v>28</v>
      </c>
      <c r="J198" s="13">
        <v>45967</v>
      </c>
      <c r="K198" s="5" t="s">
        <v>918</v>
      </c>
      <c r="L198" s="2" t="s">
        <v>855</v>
      </c>
      <c r="M198" s="2" t="s">
        <v>948</v>
      </c>
      <c r="N198" s="2" t="s">
        <v>948</v>
      </c>
      <c r="O198" s="2" t="s">
        <v>670</v>
      </c>
      <c r="P198" s="2"/>
      <c r="Q198" s="63"/>
      <c r="R198" s="63"/>
      <c r="S198" s="63"/>
      <c r="T198" s="63"/>
      <c r="U198" s="2" t="s">
        <v>948</v>
      </c>
      <c r="V198" s="2" t="s">
        <v>948</v>
      </c>
      <c r="W198" s="14"/>
      <c r="X198" s="2" t="s">
        <v>4</v>
      </c>
      <c r="Y198" s="2"/>
      <c r="Z198" s="2"/>
      <c r="AA198" s="2" t="s">
        <v>948</v>
      </c>
      <c r="AB198" s="93"/>
    </row>
    <row r="199" spans="1:28" ht="45.6" x14ac:dyDescent="0.3">
      <c r="A199" s="2"/>
      <c r="B199" s="37"/>
      <c r="C199" s="4" t="s">
        <v>63</v>
      </c>
      <c r="D199" s="11" t="s">
        <v>203</v>
      </c>
      <c r="E199" s="11" t="s">
        <v>203</v>
      </c>
      <c r="F199" s="21" t="s">
        <v>203</v>
      </c>
      <c r="G199" s="21" t="s">
        <v>203</v>
      </c>
      <c r="H199" s="21" t="s">
        <v>805</v>
      </c>
      <c r="I199" s="64" t="s">
        <v>804</v>
      </c>
      <c r="J199" s="2"/>
      <c r="K199" s="5" t="s">
        <v>806</v>
      </c>
      <c r="L199" s="2" t="s">
        <v>2</v>
      </c>
      <c r="M199" s="2" t="s">
        <v>924</v>
      </c>
      <c r="N199" s="2" t="s">
        <v>289</v>
      </c>
      <c r="O199" s="2" t="s">
        <v>800</v>
      </c>
      <c r="P199" s="2"/>
      <c r="Q199" s="2" t="s">
        <v>203</v>
      </c>
      <c r="R199" s="2" t="s">
        <v>813</v>
      </c>
      <c r="S199" s="63"/>
      <c r="T199" s="63"/>
      <c r="U199" s="13" t="s">
        <v>54</v>
      </c>
      <c r="V199" s="14">
        <v>0.48</v>
      </c>
      <c r="W199" s="14"/>
      <c r="X199" s="2" t="s">
        <v>767</v>
      </c>
      <c r="Y199" s="65" t="s">
        <v>1044</v>
      </c>
      <c r="Z199" s="65"/>
      <c r="AA199" s="28" t="s">
        <v>978</v>
      </c>
      <c r="AB199" s="93"/>
    </row>
    <row r="200" spans="1:28" ht="26.4" x14ac:dyDescent="0.3">
      <c r="A200" s="2"/>
      <c r="B200" s="37"/>
      <c r="C200" s="4" t="s">
        <v>63</v>
      </c>
      <c r="D200" s="11" t="s">
        <v>203</v>
      </c>
      <c r="E200" s="11" t="s">
        <v>203</v>
      </c>
      <c r="F200" s="35"/>
      <c r="G200" s="36"/>
      <c r="H200" s="21" t="s">
        <v>858</v>
      </c>
      <c r="I200" s="64" t="s">
        <v>804</v>
      </c>
      <c r="J200" s="13"/>
      <c r="K200" s="5" t="s">
        <v>857</v>
      </c>
      <c r="L200" s="2" t="s">
        <v>2</v>
      </c>
      <c r="M200" s="2" t="s">
        <v>845</v>
      </c>
      <c r="N200" s="2" t="s">
        <v>886</v>
      </c>
      <c r="O200" s="2" t="s">
        <v>800</v>
      </c>
      <c r="P200" s="2" t="s">
        <v>988</v>
      </c>
      <c r="Q200" s="63"/>
      <c r="R200" s="63"/>
      <c r="S200" s="63"/>
      <c r="T200" s="63"/>
      <c r="U200" s="13" t="s">
        <v>39</v>
      </c>
      <c r="V200" s="14">
        <v>0.56000000000000005</v>
      </c>
      <c r="W200" s="14"/>
      <c r="X200" s="2" t="s">
        <v>4</v>
      </c>
      <c r="Y200" s="2" t="s">
        <v>1022</v>
      </c>
      <c r="Z200" s="2"/>
      <c r="AA200" s="28" t="s">
        <v>977</v>
      </c>
      <c r="AB200" s="93"/>
    </row>
    <row r="201" spans="1:28" ht="39.6" x14ac:dyDescent="0.3">
      <c r="A201" s="2"/>
      <c r="B201" s="37"/>
      <c r="C201" s="4" t="s">
        <v>63</v>
      </c>
      <c r="D201" s="11" t="s">
        <v>203</v>
      </c>
      <c r="E201" s="11" t="s">
        <v>203</v>
      </c>
      <c r="F201" s="35"/>
      <c r="G201" s="36"/>
      <c r="H201" s="21" t="s">
        <v>1068</v>
      </c>
      <c r="I201" s="64" t="s">
        <v>804</v>
      </c>
      <c r="J201" s="13"/>
      <c r="K201" s="5" t="s">
        <v>1069</v>
      </c>
      <c r="L201" s="2" t="s">
        <v>2</v>
      </c>
      <c r="M201" s="2" t="s">
        <v>48</v>
      </c>
      <c r="N201" s="2" t="s">
        <v>74</v>
      </c>
      <c r="O201" s="2" t="s">
        <v>203</v>
      </c>
      <c r="P201" s="2" t="s">
        <v>1070</v>
      </c>
      <c r="Q201" s="63"/>
      <c r="R201" s="63"/>
      <c r="S201" s="63"/>
      <c r="T201" s="63"/>
      <c r="U201" s="2" t="s">
        <v>75</v>
      </c>
      <c r="V201" s="89">
        <v>0.52</v>
      </c>
      <c r="W201" s="14"/>
      <c r="X201" s="2" t="s">
        <v>643</v>
      </c>
      <c r="Y201" s="2" t="s">
        <v>1071</v>
      </c>
      <c r="Z201" s="2"/>
      <c r="AA201" s="28" t="s">
        <v>790</v>
      </c>
      <c r="AB201" s="93"/>
    </row>
    <row r="202" spans="1:28" ht="26.4" hidden="1" x14ac:dyDescent="0.3">
      <c r="A202" s="2"/>
      <c r="B202" s="37"/>
      <c r="C202" s="4" t="s">
        <v>493</v>
      </c>
      <c r="D202" s="11">
        <v>2021</v>
      </c>
      <c r="E202" s="11">
        <v>320</v>
      </c>
      <c r="F202" s="35"/>
      <c r="G202" s="11"/>
      <c r="H202" s="21" t="s">
        <v>494</v>
      </c>
      <c r="I202" s="2" t="s">
        <v>28</v>
      </c>
      <c r="J202" s="13">
        <v>44546</v>
      </c>
      <c r="K202" s="5" t="s">
        <v>495</v>
      </c>
      <c r="L202" s="2" t="s">
        <v>0</v>
      </c>
      <c r="M202" s="2" t="s">
        <v>496</v>
      </c>
      <c r="N202" s="2" t="s">
        <v>497</v>
      </c>
      <c r="O202" s="2" t="s">
        <v>670</v>
      </c>
      <c r="P202" s="2"/>
      <c r="Q202" s="2" t="s">
        <v>32</v>
      </c>
      <c r="R202" s="2" t="s">
        <v>670</v>
      </c>
      <c r="S202" s="2" t="s">
        <v>670</v>
      </c>
      <c r="T202" s="2" t="s">
        <v>0</v>
      </c>
      <c r="U202" s="13" t="s">
        <v>39</v>
      </c>
      <c r="V202" s="14">
        <v>0.74</v>
      </c>
      <c r="W202" s="14">
        <v>0</v>
      </c>
      <c r="X202" s="2" t="s">
        <v>4</v>
      </c>
      <c r="Y202" s="2"/>
      <c r="Z202" s="2"/>
      <c r="AA202" s="28" t="s">
        <v>180</v>
      </c>
      <c r="AB202" s="93"/>
    </row>
    <row r="203" spans="1:28" ht="34.200000000000003" hidden="1" x14ac:dyDescent="0.3">
      <c r="A203" s="2"/>
      <c r="B203" s="37"/>
      <c r="C203" s="4" t="s">
        <v>493</v>
      </c>
      <c r="D203" s="11">
        <v>2022</v>
      </c>
      <c r="E203" s="11">
        <v>320</v>
      </c>
      <c r="F203" s="35"/>
      <c r="G203" s="11"/>
      <c r="H203" s="21" t="s">
        <v>499</v>
      </c>
      <c r="I203" s="2" t="s">
        <v>28</v>
      </c>
      <c r="J203" s="13">
        <v>44651</v>
      </c>
      <c r="K203" s="5" t="s">
        <v>500</v>
      </c>
      <c r="L203" s="2" t="s">
        <v>0</v>
      </c>
      <c r="M203" s="2" t="s">
        <v>501</v>
      </c>
      <c r="N203" s="2" t="s">
        <v>162</v>
      </c>
      <c r="O203" s="2" t="s">
        <v>670</v>
      </c>
      <c r="P203" s="2"/>
      <c r="Q203" s="2" t="s">
        <v>32</v>
      </c>
      <c r="R203" s="2" t="s">
        <v>670</v>
      </c>
      <c r="S203" s="2" t="s">
        <v>670</v>
      </c>
      <c r="T203" s="2" t="s">
        <v>0</v>
      </c>
      <c r="U203" s="13" t="s">
        <v>39</v>
      </c>
      <c r="V203" s="14">
        <v>0.62</v>
      </c>
      <c r="W203" s="14">
        <v>0</v>
      </c>
      <c r="X203" s="2" t="s">
        <v>4</v>
      </c>
      <c r="Y203" s="2"/>
      <c r="Z203" s="2"/>
      <c r="AA203" s="28" t="s">
        <v>404</v>
      </c>
      <c r="AB203" s="93"/>
    </row>
    <row r="204" spans="1:28" x14ac:dyDescent="0.3">
      <c r="A204" s="4"/>
      <c r="B204" s="6"/>
      <c r="G204" s="10"/>
    </row>
    <row r="205" spans="1:28" x14ac:dyDescent="0.3">
      <c r="G205" s="10"/>
      <c r="O205" s="67" t="s">
        <v>956</v>
      </c>
      <c r="P205" s="67" t="s">
        <v>798</v>
      </c>
      <c r="Q205" s="100" t="s">
        <v>954</v>
      </c>
      <c r="R205" s="100" t="s">
        <v>798</v>
      </c>
    </row>
    <row r="206" spans="1:28" x14ac:dyDescent="0.3">
      <c r="G206" s="10"/>
      <c r="K206" s="82"/>
      <c r="O206" s="66" t="s">
        <v>799</v>
      </c>
      <c r="P206" s="10">
        <f t="shared" ref="P206:P212" si="0">COUNTIF(O$4:O$203,O206)</f>
        <v>3</v>
      </c>
      <c r="Q206" s="66" t="s">
        <v>799</v>
      </c>
      <c r="R206" s="10">
        <f t="shared" ref="R206:R212" si="1">COUNTIF(Q$4:Q$203,Q206)</f>
        <v>0</v>
      </c>
    </row>
    <row r="207" spans="1:28" x14ac:dyDescent="0.3">
      <c r="G207" s="10"/>
      <c r="K207" s="82"/>
      <c r="O207" s="66" t="s">
        <v>800</v>
      </c>
      <c r="P207" s="10">
        <f t="shared" si="0"/>
        <v>8</v>
      </c>
      <c r="Q207" s="66" t="s">
        <v>800</v>
      </c>
      <c r="R207" s="10">
        <f t="shared" si="1"/>
        <v>7</v>
      </c>
    </row>
    <row r="208" spans="1:28" x14ac:dyDescent="0.3">
      <c r="G208" s="10"/>
      <c r="K208" s="83"/>
      <c r="O208" s="66" t="s">
        <v>801</v>
      </c>
      <c r="P208" s="10">
        <f t="shared" si="0"/>
        <v>37</v>
      </c>
      <c r="Q208" s="66" t="s">
        <v>801</v>
      </c>
      <c r="R208" s="10">
        <f t="shared" si="1"/>
        <v>39</v>
      </c>
    </row>
    <row r="209" spans="7:20" x14ac:dyDescent="0.3">
      <c r="G209" s="10"/>
      <c r="K209" s="82"/>
      <c r="O209" s="66" t="s">
        <v>823</v>
      </c>
      <c r="P209" s="10">
        <f t="shared" si="0"/>
        <v>11</v>
      </c>
      <c r="Q209" s="66" t="s">
        <v>823</v>
      </c>
      <c r="R209" s="10">
        <f t="shared" si="1"/>
        <v>12</v>
      </c>
    </row>
    <row r="210" spans="7:20" x14ac:dyDescent="0.3">
      <c r="G210" s="10"/>
      <c r="K210" s="82"/>
      <c r="O210" s="66" t="s">
        <v>824</v>
      </c>
      <c r="P210" s="10">
        <f t="shared" si="0"/>
        <v>3</v>
      </c>
      <c r="Q210" s="66" t="s">
        <v>824</v>
      </c>
      <c r="R210" s="10">
        <f t="shared" si="1"/>
        <v>8</v>
      </c>
    </row>
    <row r="211" spans="7:20" x14ac:dyDescent="0.3">
      <c r="G211" s="10"/>
      <c r="K211" s="82"/>
      <c r="O211" s="66" t="s">
        <v>1063</v>
      </c>
      <c r="P211" s="10">
        <f t="shared" si="0"/>
        <v>2</v>
      </c>
      <c r="Q211" s="66"/>
      <c r="R211" s="10"/>
    </row>
    <row r="212" spans="7:20" x14ac:dyDescent="0.3">
      <c r="G212" s="10"/>
      <c r="O212" s="66" t="s">
        <v>203</v>
      </c>
      <c r="P212" s="10">
        <f t="shared" si="0"/>
        <v>1</v>
      </c>
      <c r="Q212" s="66" t="s">
        <v>203</v>
      </c>
      <c r="R212" s="10">
        <f t="shared" si="1"/>
        <v>2</v>
      </c>
    </row>
    <row r="213" spans="7:20" ht="15" thickBot="1" x14ac:dyDescent="0.35">
      <c r="G213" s="10"/>
      <c r="O213" s="71" t="s">
        <v>3</v>
      </c>
      <c r="P213" s="72">
        <f>SUBTOTAL(9,P206:P212)</f>
        <v>65</v>
      </c>
      <c r="Q213" s="71" t="s">
        <v>3</v>
      </c>
      <c r="R213" s="72">
        <f>SUBTOTAL(9,R206:R212)</f>
        <v>68</v>
      </c>
    </row>
    <row r="214" spans="7:20" ht="15" thickTop="1" x14ac:dyDescent="0.3">
      <c r="G214" s="10"/>
    </row>
    <row r="215" spans="7:20" x14ac:dyDescent="0.3">
      <c r="G215" s="10"/>
      <c r="O215" s="66" t="s">
        <v>670</v>
      </c>
      <c r="P215" s="10">
        <f>COUNTIF(O$4:O$203,O215)</f>
        <v>118</v>
      </c>
      <c r="Q215" s="73" t="s">
        <v>819</v>
      </c>
      <c r="R215" s="74"/>
      <c r="S215" s="74"/>
      <c r="T215" s="75"/>
    </row>
    <row r="216" spans="7:20" x14ac:dyDescent="0.3">
      <c r="G216" s="10"/>
      <c r="O216" s="88" t="s">
        <v>669</v>
      </c>
      <c r="P216" s="30">
        <f>COUNTIF(O$4:O$203,O216)</f>
        <v>15</v>
      </c>
      <c r="Q216" t="s">
        <v>820</v>
      </c>
    </row>
    <row r="217" spans="7:20" x14ac:dyDescent="0.3">
      <c r="G217" s="10"/>
      <c r="O217" s="66" t="s">
        <v>32</v>
      </c>
      <c r="P217" s="30">
        <f>COUNTIF(O$4:O$203,O217)</f>
        <v>2</v>
      </c>
      <c r="Q217" t="s">
        <v>821</v>
      </c>
    </row>
    <row r="218" spans="7:20" x14ac:dyDescent="0.3">
      <c r="G218" s="10"/>
      <c r="Q218" t="s">
        <v>822</v>
      </c>
    </row>
    <row r="219" spans="7:20" ht="15" thickBot="1" x14ac:dyDescent="0.35">
      <c r="G219" s="10"/>
      <c r="O219" s="71" t="s">
        <v>3</v>
      </c>
      <c r="P219" s="72">
        <f>SUM(P213:P218)</f>
        <v>200</v>
      </c>
      <c r="Q219" t="s">
        <v>825</v>
      </c>
    </row>
    <row r="220" spans="7:20" ht="15" thickTop="1" x14ac:dyDescent="0.3">
      <c r="G220" s="10"/>
    </row>
    <row r="221" spans="7:20" x14ac:dyDescent="0.3">
      <c r="G221" s="10"/>
    </row>
  </sheetData>
  <autoFilter ref="C3:AB203" xr:uid="{497C267C-23B4-4574-AB21-8475F518D903}">
    <filterColumn colId="9">
      <filters>
        <filter val="Not Started"/>
        <filter val="On Hold"/>
      </filters>
    </filterColumn>
  </autoFilter>
  <sortState xmlns:xlrd2="http://schemas.microsoft.com/office/spreadsheetml/2017/richdata2" ref="A4:AB203">
    <sortCondition ref="C4:C203"/>
    <sortCondition ref="D4:D203"/>
    <sortCondition ref="E4:E203"/>
    <sortCondition ref="H4:H203"/>
  </sortState>
  <phoneticPr fontId="12" type="noConversion"/>
  <conditionalFormatting sqref="A28:A105">
    <cfRule type="containsText" dxfId="5" priority="16" operator="containsText" text="Pending">
      <formula>NOT(ISERROR(SEARCH("Pending",A28)))</formula>
    </cfRule>
  </conditionalFormatting>
  <conditionalFormatting sqref="B4:B176 A5:A25 A109:A176 F177 A177:B203 I4:J203">
    <cfRule type="containsText" dxfId="4" priority="17" operator="containsText" text="Pending">
      <formula>NOT(ISERROR(SEARCH("Pending",A4)))</formula>
    </cfRule>
  </conditionalFormatting>
  <dataValidations count="12">
    <dataValidation type="list" allowBlank="1" showInputMessage="1" showErrorMessage="1" sqref="G124 G4:G95" xr:uid="{BF1A9AF3-0B5A-4429-9445-7AD41AD8A709}">
      <formula1>"1 - High,2 - Medium,3 - Low"</formula1>
    </dataValidation>
    <dataValidation type="list" allowBlank="1" showInputMessage="1" showErrorMessage="1" sqref="L128:L130 L132 L104 L106:L107 L134:L136 L85:L99 L102 L171 L80:L83 L4:L78" xr:uid="{7075CF5B-B669-422A-819A-956A78B5D9E7}">
      <formula1>"Not Started,Initiation,Planning,Execution,Closing,Complete,On Hold,Canceled,Deleted"</formula1>
    </dataValidation>
    <dataValidation type="list" allowBlank="1" showInputMessage="1" showErrorMessage="1" sqref="I4:I31 I56:I60 I50:I54 I33:I40 I48" xr:uid="{F63DD3B8-704D-4758-B8A7-D5C69FA94437}">
      <formula1>"Pending PRS Approval, Pending TAC Approval, Pending Board Approval, Pending BP Approval, PPL, Rejected, Withdrawn, EP-CEER, EP-RR, EP-PPL"</formula1>
    </dataValidation>
    <dataValidation type="list" allowBlank="1" showInputMessage="1" showErrorMessage="1" sqref="D4:D17 D134:D135 D19:D49 D52:D62 D64:D71 D128 D73 D75:D83" xr:uid="{8202CE45-1806-48BF-9941-5E238DEBCD58}">
      <formula1>"2011,2012,2013,2014,2015,2016,2017,2018,2019,2020,2021,2022,2023"</formula1>
    </dataValidation>
    <dataValidation type="list" allowBlank="1" showInputMessage="1" showErrorMessage="1" sqref="C11:C12 C54:C58 C31:C32 C4:C8 C117:C119 C14:C29 C128 C35:C52 C60 C115 C63:C99" xr:uid="{B4FBFAE4-8FC0-4C87-8BC7-6FDD00EE11AD}">
      <formula1>"Revision Requests,Business Strategy,Efficiencies / Enhancements,Regulatory,Technical Foundation"</formula1>
    </dataValidation>
    <dataValidation type="list" allowBlank="1" showInputMessage="1" showErrorMessage="1" sqref="C9:C10" xr:uid="{354D52CD-4745-4184-9BCF-984592E23C59}">
      <formula1>"Business Strategy,Efficiencies / Enhancements,Regulatory,Securitization,Technical Foundation"</formula1>
    </dataValidation>
    <dataValidation type="list" allowBlank="1" showInputMessage="1" showErrorMessage="1" sqref="C13 C33:C34 C30 C53 C59 C61:C62" xr:uid="{44F81B98-E7DC-4EAA-806B-9BA4B20D97F0}">
      <formula1>"Business Strategy,Efficiencies / Enhancements,Regulatory,Technical Foundation"</formula1>
    </dataValidation>
    <dataValidation type="list" allowBlank="1" showInputMessage="1" showErrorMessage="1" sqref="F124 F26:F48 F11 F14:F22 F24 F61:F81 F83:F95" xr:uid="{A9FDCFED-E4B8-4BA6-A46A-A87334060809}">
      <formula1>"1 - Regulatory,2 - High Priority,3 - Consider When Resources are Available,4 - Consider When Efficiences Exist With Another Effort,5 - Dependent on Other Project,9 - No Action Needed"</formula1>
    </dataValidation>
    <dataValidation type="list" allowBlank="1" showInputMessage="1" showErrorMessage="1" sqref="I95:I138 I49 I61:I62 I145:I157 I142 I55 I64:I93" xr:uid="{53F091A9-5C64-4A61-90DE-B7F76ECCBEF0}">
      <formula1>"Pending TAC Approval, Pending PUCT Approval, PPL"</formula1>
    </dataValidation>
    <dataValidation type="list" allowBlank="1" showInputMessage="1" showErrorMessage="1" sqref="D72" xr:uid="{6680DBC7-924C-4077-8649-91D2C74EFB11}">
      <formula1>"2011,2012,2013,2014,2015,2016,2017,2018,2019,2020,2021,2022,2023,2024,2025"</formula1>
    </dataValidation>
    <dataValidation type="list" allowBlank="1" showInputMessage="1" showErrorMessage="1" sqref="O168:O174 O4 O62:O64 O26 O156 Q142:Q152 Q24:Q140 O60 O30 O181:O185 O82 O91 Q4:Q21 O35:O36 O158 O128 O135:O136 O132:O133 O139:O140 O144:O145 O44 O154 O148:O149 O160:O163 Q174:Q175 O95:O96 O80 O85 O98 O101 O104 O115 O121 Q168:Q170 O75 O77:O78 O28 Q155:Q165 Q202:Q203 Q179 Q181 O40 O47 O50:O51 O53 O55 O58 O66 O42" xr:uid="{E926A651-F9FF-400B-A617-BBF103AB8CDA}">
      <formula1>"1-Critical,2-High,3-Medium,4-No Action,5-Remove,N/A,TBD"</formula1>
    </dataValidation>
    <dataValidation type="list" allowBlank="1" showInputMessage="1" showErrorMessage="1" sqref="O20 O23" xr:uid="{D95CEDE6-97E7-41FD-A4AE-9C9E27E31270}">
      <formula1>"1-Critical,2-High,3-Medium,4-No Action,5-Remove,6-No Graybox,N/A,TBD"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9CEE9-9A07-4377-A3A1-50811394CC36}">
  <sheetPr>
    <tabColor rgb="FF92D050"/>
  </sheetPr>
  <dimension ref="A1:T24"/>
  <sheetViews>
    <sheetView zoomScaleNormal="100" workbookViewId="0">
      <pane ySplit="1" topLeftCell="A2" activePane="bottomLeft" state="frozen"/>
      <selection pane="bottomLeft" activeCell="K28" sqref="K28"/>
    </sheetView>
  </sheetViews>
  <sheetFormatPr defaultRowHeight="14.4" x14ac:dyDescent="0.3"/>
  <cols>
    <col min="1" max="1" width="12.6640625" customWidth="1"/>
    <col min="2" max="2" width="5.44140625" customWidth="1"/>
    <col min="4" max="4" width="31.6640625" customWidth="1"/>
    <col min="5" max="5" width="6.5546875" customWidth="1"/>
    <col min="7" max="7" width="8.88671875" customWidth="1"/>
    <col min="8" max="8" width="7.6640625" customWidth="1"/>
    <col min="11" max="11" width="8.33203125" customWidth="1"/>
  </cols>
  <sheetData>
    <row r="1" spans="1:20" ht="36" customHeight="1" x14ac:dyDescent="0.3">
      <c r="A1" s="98" t="s">
        <v>719</v>
      </c>
      <c r="B1" s="98"/>
      <c r="D1" s="96" t="s">
        <v>720</v>
      </c>
      <c r="E1" s="96"/>
      <c r="G1" s="96" t="s">
        <v>723</v>
      </c>
      <c r="H1" s="96"/>
      <c r="J1" s="96" t="s">
        <v>724</v>
      </c>
      <c r="K1" s="96"/>
      <c r="M1" s="96" t="s">
        <v>725</v>
      </c>
      <c r="N1" s="96"/>
      <c r="P1" s="96" t="s">
        <v>776</v>
      </c>
      <c r="Q1" s="96"/>
      <c r="S1" s="97" t="s">
        <v>777</v>
      </c>
      <c r="T1" s="97"/>
    </row>
    <row r="2" spans="1:20" x14ac:dyDescent="0.3">
      <c r="A2" s="49" t="s">
        <v>0</v>
      </c>
      <c r="B2" s="50">
        <f>COUNTIF('Recent Revision Requests'!L$4:L$1040,A2)</f>
        <v>90</v>
      </c>
      <c r="D2" s="49" t="s">
        <v>670</v>
      </c>
      <c r="E2" s="55">
        <f>COUNTIF('Recent Revision Requests'!S$4:S$1040,D2)</f>
        <v>53</v>
      </c>
      <c r="G2" s="56">
        <v>2017</v>
      </c>
      <c r="H2" s="55">
        <f>COUNTIF('Recent Revision Requests'!D$4:D$1040,G2)</f>
        <v>2</v>
      </c>
      <c r="J2" s="56">
        <v>2017</v>
      </c>
      <c r="K2" s="55">
        <f>COUNTIFS('Recent Revision Requests'!L$4:L$1040,A$2,'Recent Revision Requests'!D$4:D$1040,J2)</f>
        <v>2</v>
      </c>
      <c r="M2" s="56">
        <v>2017</v>
      </c>
      <c r="N2" s="55">
        <f>COUNTIFS('Recent Revision Requests'!L$4:L$1040,"On Hold",'Recent Revision Requests'!D$4:D$1040,M2)+COUNTIFS('Recent Revision Requests'!L$4:L$1040,"Not Started",'Recent Revision Requests'!D$4:D$1040,M2)</f>
        <v>0</v>
      </c>
      <c r="P2" s="56">
        <v>2017</v>
      </c>
      <c r="Q2" s="55">
        <f>COUNTIFS('Recent Revision Requests'!L$4:L$1040,"Not Started",'Recent Revision Requests'!D$4:D$1040,P2)</f>
        <v>0</v>
      </c>
      <c r="S2" s="56">
        <v>2017</v>
      </c>
      <c r="T2" s="55">
        <f>COUNTIFS('Recent Revision Requests'!L$4:L$1040,"Not Started",'Recent Revision Requests'!D$4:D$1040,S2,'Recent Revision Requests'!X$4:X$1040,"ERCOT")</f>
        <v>0</v>
      </c>
    </row>
    <row r="3" spans="1:20" x14ac:dyDescent="0.3">
      <c r="A3" t="s">
        <v>855</v>
      </c>
      <c r="B3" s="52">
        <f>COUNTIF('Recent Revision Requests'!L$4:L$1040,A3)</f>
        <v>28</v>
      </c>
      <c r="D3" s="51" t="s">
        <v>669</v>
      </c>
      <c r="E3" s="52">
        <f>COUNTIF('Recent Revision Requests'!S$4:S$1040,D3)</f>
        <v>18</v>
      </c>
      <c r="G3" s="57">
        <v>2018</v>
      </c>
      <c r="H3" s="52">
        <f>COUNTIF('Recent Revision Requests'!D$4:D$1040,G3)</f>
        <v>1</v>
      </c>
      <c r="J3" s="57">
        <v>2018</v>
      </c>
      <c r="K3" s="52">
        <f>COUNTIFS('Recent Revision Requests'!L$4:L$1040,A$2,'Recent Revision Requests'!D$4:D$1040,J3)</f>
        <v>0</v>
      </c>
      <c r="M3" s="57">
        <v>2018</v>
      </c>
      <c r="N3" s="52">
        <f>COUNTIFS('Recent Revision Requests'!L$4:L$1040,"On Hold",'Recent Revision Requests'!D$4:D$1040,M3)+COUNTIFS('Recent Revision Requests'!L$4:L$1040,"Not Started",'Recent Revision Requests'!D$4:D$1040,M3)</f>
        <v>1</v>
      </c>
      <c r="P3" s="57">
        <v>2018</v>
      </c>
      <c r="Q3" s="52">
        <f>COUNTIFS('Recent Revision Requests'!L$4:L$1040,"Not Started",'Recent Revision Requests'!D$4:D$1040,P3)</f>
        <v>1</v>
      </c>
      <c r="S3" s="57">
        <v>2018</v>
      </c>
      <c r="T3" s="52">
        <f>COUNTIFS('Recent Revision Requests'!L$4:L$1040,"Not Started",'Recent Revision Requests'!D$4:D$1040,S3,'Recent Revision Requests'!X$4:X$1040,"ERCOT")</f>
        <v>0</v>
      </c>
    </row>
    <row r="4" spans="1:20" x14ac:dyDescent="0.3">
      <c r="A4" s="51" t="s">
        <v>154</v>
      </c>
      <c r="B4" s="52">
        <f>COUNTIF('Recent Revision Requests'!L$4:L$1040,A4)</f>
        <v>8</v>
      </c>
      <c r="D4" s="51" t="s">
        <v>721</v>
      </c>
      <c r="E4" s="52">
        <f>COUNTIF('Recent Revision Requests'!S$4:S$1040,D4)</f>
        <v>24</v>
      </c>
      <c r="G4" s="57">
        <v>2019</v>
      </c>
      <c r="H4" s="52">
        <f>COUNTIF('Recent Revision Requests'!D$4:D$1040,G4)</f>
        <v>12</v>
      </c>
      <c r="J4" s="57">
        <v>2019</v>
      </c>
      <c r="K4" s="52">
        <f>COUNTIFS('Recent Revision Requests'!L$4:L$1040,A$2,'Recent Revision Requests'!D$4:D$1040,J4)</f>
        <v>6</v>
      </c>
      <c r="M4" s="57">
        <v>2019</v>
      </c>
      <c r="N4" s="52">
        <f>COUNTIFS('Recent Revision Requests'!L$4:L$1040,"On Hold",'Recent Revision Requests'!D$4:D$1040,M4)+COUNTIFS('Recent Revision Requests'!L$4:L$1040,"Not Started",'Recent Revision Requests'!D$4:D$1040,M4)</f>
        <v>5</v>
      </c>
      <c r="P4" s="57">
        <v>2019</v>
      </c>
      <c r="Q4" s="52">
        <f>COUNTIFS('Recent Revision Requests'!L$4:L$1040,"Not Started",'Recent Revision Requests'!D$4:D$1040,P4)</f>
        <v>1</v>
      </c>
      <c r="S4" s="57">
        <v>2019</v>
      </c>
      <c r="T4" s="52">
        <f>COUNTIFS('Recent Revision Requests'!L$4:L$1040,"Not Started",'Recent Revision Requests'!D$4:D$1040,S4,'Recent Revision Requests'!X$4:X$1040,"ERCOT")</f>
        <v>1</v>
      </c>
    </row>
    <row r="5" spans="1:20" x14ac:dyDescent="0.3">
      <c r="A5" s="51" t="s">
        <v>160</v>
      </c>
      <c r="B5" s="52">
        <f>COUNTIF('Recent Revision Requests'!L$4:L$1040,A5)</f>
        <v>6</v>
      </c>
      <c r="D5" s="51" t="s">
        <v>722</v>
      </c>
      <c r="E5" s="52">
        <f>COUNTIF('Recent Revision Requests'!S$4:S$1040,D5)</f>
        <v>14</v>
      </c>
      <c r="G5" s="57">
        <v>2020</v>
      </c>
      <c r="H5" s="52">
        <f>COUNTIF('Recent Revision Requests'!D$4:D$1040,G5)</f>
        <v>43</v>
      </c>
      <c r="J5" s="57">
        <v>2020</v>
      </c>
      <c r="K5" s="52">
        <f>COUNTIFS('Recent Revision Requests'!L$4:L$1040,A$2,'Recent Revision Requests'!D$4:D$1040,J5)</f>
        <v>18</v>
      </c>
      <c r="M5" s="57">
        <v>2020</v>
      </c>
      <c r="N5" s="52">
        <f>COUNTIFS('Recent Revision Requests'!L$4:L$1040,"On Hold",'Recent Revision Requests'!D$4:D$1040,M5)+COUNTIFS('Recent Revision Requests'!L$4:L$1040,"Not Started",'Recent Revision Requests'!D$4:D$1040,M5)</f>
        <v>13</v>
      </c>
      <c r="P5" s="57">
        <v>2020</v>
      </c>
      <c r="Q5" s="52">
        <f>COUNTIFS('Recent Revision Requests'!L$4:L$1040,"Not Started",'Recent Revision Requests'!D$4:D$1040,P5)</f>
        <v>10</v>
      </c>
      <c r="S5" s="57">
        <v>2020</v>
      </c>
      <c r="T5" s="52">
        <f>COUNTIFS('Recent Revision Requests'!L$4:L$1040,"Not Started",'Recent Revision Requests'!D$4:D$1040,S5,'Recent Revision Requests'!X$4:X$1040,"ERCOT")</f>
        <v>5</v>
      </c>
    </row>
    <row r="6" spans="1:20" x14ac:dyDescent="0.3">
      <c r="A6" s="51" t="s">
        <v>1</v>
      </c>
      <c r="B6" s="59">
        <f>COUNTIF('Recent Revision Requests'!L$4:L$1040,A6)</f>
        <v>9</v>
      </c>
      <c r="D6" s="51" t="s">
        <v>659</v>
      </c>
      <c r="E6" s="52">
        <f>COUNTIF('Recent Revision Requests'!S$4:S$1040,D6)</f>
        <v>2</v>
      </c>
      <c r="G6" s="57">
        <v>2021</v>
      </c>
      <c r="H6" s="52">
        <f>COUNTIF('Recent Revision Requests'!D$4:D$1040,G6)</f>
        <v>21</v>
      </c>
      <c r="J6" s="57">
        <v>2021</v>
      </c>
      <c r="K6" s="52">
        <f>COUNTIFS('Recent Revision Requests'!L$4:L$1040,A$2,'Recent Revision Requests'!D$4:D$1040,J6)</f>
        <v>14</v>
      </c>
      <c r="M6" s="57">
        <v>2021</v>
      </c>
      <c r="N6" s="52">
        <f>COUNTIFS('Recent Revision Requests'!L$4:L$1040,"On Hold",'Recent Revision Requests'!D$4:D$1040,M6)+COUNTIFS('Recent Revision Requests'!L$4:L$1040,"Not Started",'Recent Revision Requests'!D$4:D$1040,M6)</f>
        <v>5</v>
      </c>
      <c r="P6" s="57">
        <v>2021</v>
      </c>
      <c r="Q6" s="52">
        <f>COUNTIFS('Recent Revision Requests'!L$4:L$1040,"Not Started",'Recent Revision Requests'!D$4:D$1040,P6)</f>
        <v>5</v>
      </c>
      <c r="S6" s="57">
        <v>2021</v>
      </c>
      <c r="T6" s="52">
        <f>COUNTIFS('Recent Revision Requests'!L$4:L$1040,"Not Started",'Recent Revision Requests'!D$4:D$1040,S6,'Recent Revision Requests'!X$4:X$1040,"ERCOT")</f>
        <v>4</v>
      </c>
    </row>
    <row r="7" spans="1:20" x14ac:dyDescent="0.3">
      <c r="A7" s="51" t="s">
        <v>2</v>
      </c>
      <c r="B7" s="59">
        <f>COUNTIF('Recent Revision Requests'!L$4:L$1040,A7)</f>
        <v>56</v>
      </c>
      <c r="D7" s="51" t="s">
        <v>660</v>
      </c>
      <c r="E7" s="52">
        <f>COUNTIF('Recent Revision Requests'!S$4:S$1040,D7)</f>
        <v>23</v>
      </c>
      <c r="G7" s="57">
        <v>2022</v>
      </c>
      <c r="H7" s="52">
        <f>COUNTIF('Recent Revision Requests'!D$4:D$1040,G7)</f>
        <v>23</v>
      </c>
      <c r="J7" s="57">
        <v>2022</v>
      </c>
      <c r="K7" s="52">
        <f>COUNTIFS('Recent Revision Requests'!L$4:L$1040,A$2,'Recent Revision Requests'!D$4:D$1040,J7)</f>
        <v>16</v>
      </c>
      <c r="M7" s="57">
        <v>2022</v>
      </c>
      <c r="N7" s="52">
        <f>COUNTIFS('Recent Revision Requests'!L$4:L$1040,"On Hold",'Recent Revision Requests'!D$4:D$1040,M7)+COUNTIFS('Recent Revision Requests'!L$4:L$1040,"Not Started",'Recent Revision Requests'!D$4:D$1040,M7)</f>
        <v>6</v>
      </c>
      <c r="P7" s="57">
        <v>2022</v>
      </c>
      <c r="Q7" s="52">
        <f>COUNTIFS('Recent Revision Requests'!L$4:L$1040,"Not Started",'Recent Revision Requests'!D$4:D$1040,P7)</f>
        <v>5</v>
      </c>
      <c r="S7" s="57">
        <v>2022</v>
      </c>
      <c r="T7" s="52">
        <f>COUNTIFS('Recent Revision Requests'!L$4:L$1040,"Not Started",'Recent Revision Requests'!D$4:D$1040,S7,'Recent Revision Requests'!X$4:X$1040,"ERCOT")</f>
        <v>3</v>
      </c>
    </row>
    <row r="8" spans="1:20" x14ac:dyDescent="0.3">
      <c r="A8" s="51" t="s">
        <v>827</v>
      </c>
      <c r="B8" s="52">
        <f>COUNTIF('Recent Revision Requests'!L$4:L$1040,A8)</f>
        <v>2</v>
      </c>
      <c r="D8" s="51" t="s">
        <v>802</v>
      </c>
      <c r="E8" s="52">
        <f>COUNTBLANK('Recent Revision Requests'!S$4:S$203)</f>
        <v>66</v>
      </c>
      <c r="G8" s="57">
        <v>2023</v>
      </c>
      <c r="H8" s="52">
        <f>COUNTIF('Recent Revision Requests'!D$4:D$1040,G8)</f>
        <v>19</v>
      </c>
      <c r="J8" s="57">
        <v>2023</v>
      </c>
      <c r="K8" s="52">
        <f>COUNTIFS('Recent Revision Requests'!L$4:L$1040,A$2,'Recent Revision Requests'!D$4:D$1040,J8)</f>
        <v>16</v>
      </c>
      <c r="M8" s="57">
        <v>2023</v>
      </c>
      <c r="N8" s="52">
        <f>COUNTIFS('Recent Revision Requests'!L$4:L$1040,"On Hold",'Recent Revision Requests'!D$4:D$1040,M8)+COUNTIFS('Recent Revision Requests'!L$4:L$1040,"Not Started",'Recent Revision Requests'!D$4:D$1040,M8)</f>
        <v>2</v>
      </c>
      <c r="P8" s="57">
        <v>2023</v>
      </c>
      <c r="Q8" s="52">
        <f>COUNTIFS('Recent Revision Requests'!L$4:L$1040,"Not Started",'Recent Revision Requests'!D$4:D$1040,P8)</f>
        <v>2</v>
      </c>
      <c r="S8" s="57">
        <v>2023</v>
      </c>
      <c r="T8" s="52">
        <f>COUNTIFS('Recent Revision Requests'!L$4:L$1040,"Not Started",'Recent Revision Requests'!D$4:D$1040,S8,'Recent Revision Requests'!X$4:X$1040,"ERCOT")</f>
        <v>1</v>
      </c>
    </row>
    <row r="9" spans="1:20" x14ac:dyDescent="0.3">
      <c r="A9" s="51"/>
      <c r="B9" s="52"/>
      <c r="D9" s="51"/>
      <c r="E9" s="52"/>
      <c r="G9" s="57">
        <v>2024</v>
      </c>
      <c r="H9" s="52">
        <f>COUNTIF('Recent Revision Requests'!D$4:D$1040,G9)</f>
        <v>16</v>
      </c>
      <c r="J9" s="57">
        <v>2024</v>
      </c>
      <c r="K9" s="52">
        <f>COUNTIFS('Recent Revision Requests'!L$4:L$1040,A$2,'Recent Revision Requests'!D$4:D$1040,J9)</f>
        <v>6</v>
      </c>
      <c r="M9" s="57">
        <v>2024</v>
      </c>
      <c r="N9" s="52">
        <f>COUNTIFS('Recent Revision Requests'!L$4:L$1040,"On Hold",'Recent Revision Requests'!D$4:D$1040,M9)+COUNTIFS('Recent Revision Requests'!L$4:L$1040,"Not Started",'Recent Revision Requests'!D$4:D$1040,M9)</f>
        <v>8</v>
      </c>
      <c r="P9" s="57">
        <v>2024</v>
      </c>
      <c r="Q9" s="52">
        <f>COUNTIFS('Recent Revision Requests'!L$4:L$1040,"Not Started",'Recent Revision Requests'!D$4:D$1040,P9)</f>
        <v>7</v>
      </c>
      <c r="S9" s="57">
        <v>2024</v>
      </c>
      <c r="T9" s="52">
        <f>COUNTIFS('Recent Revision Requests'!L$4:L$1040,"Not Started",'Recent Revision Requests'!D$4:D$1040,S9,'Recent Revision Requests'!X$4:X$1040,"ERCOT")</f>
        <v>5</v>
      </c>
    </row>
    <row r="10" spans="1:20" ht="15" thickBot="1" x14ac:dyDescent="0.35">
      <c r="A10" s="51"/>
      <c r="B10" s="52"/>
      <c r="D10" s="51"/>
      <c r="E10" s="52"/>
      <c r="G10" s="61">
        <v>2025</v>
      </c>
      <c r="H10" s="62">
        <f>COUNTIF('Recent Revision Requests'!D$4:D$1040,G10)</f>
        <v>11</v>
      </c>
      <c r="J10" s="61">
        <v>2025</v>
      </c>
      <c r="K10" s="62">
        <f>COUNTIFS('Recent Revision Requests'!L$4:L$1040,A$2,'Recent Revision Requests'!D$4:D$1040,J10)</f>
        <v>5</v>
      </c>
      <c r="M10" s="61">
        <v>2025</v>
      </c>
      <c r="N10" s="62">
        <f>COUNTIFS('Recent Revision Requests'!L$4:L$1040,"On Hold",'Recent Revision Requests'!D$4:D$1040,M10)+COUNTIFS('Recent Revision Requests'!L$4:L$1040,"Not Started",'Recent Revision Requests'!D$4:D$1040,M10)</f>
        <v>4</v>
      </c>
      <c r="P10" s="61">
        <v>2025</v>
      </c>
      <c r="Q10" s="62">
        <f>COUNTIFS('Recent Revision Requests'!L$4:L$1040,"Not Started",'Recent Revision Requests'!D$4:D$1040,P10)</f>
        <v>4</v>
      </c>
      <c r="S10" s="61">
        <v>2025</v>
      </c>
      <c r="T10" s="62">
        <f>COUNTIFS('Recent Revision Requests'!L$4:L$1040,"Not Started",'Recent Revision Requests'!D$4:D$1040,S10,'Recent Revision Requests'!X$4:X$1040,"ERCOT")</f>
        <v>2</v>
      </c>
    </row>
    <row r="11" spans="1:20" x14ac:dyDescent="0.3">
      <c r="A11" s="51"/>
      <c r="B11" s="52"/>
      <c r="D11" s="51"/>
      <c r="E11" s="52"/>
      <c r="G11" s="57">
        <v>2026</v>
      </c>
      <c r="H11" s="52">
        <f>COUNTIF('Recent Revision Requests'!D$4:D$1040,G11)</f>
        <v>20</v>
      </c>
      <c r="J11" s="57">
        <v>2026</v>
      </c>
      <c r="K11" s="52">
        <f>COUNTIFS('Recent Revision Requests'!L$4:L$1040,A$2,'Recent Revision Requests'!D$4:D$1040,J11)</f>
        <v>3</v>
      </c>
      <c r="M11" s="57">
        <v>2026</v>
      </c>
      <c r="N11" s="52">
        <f>COUNTIFS('Recent Revision Requests'!L$4:L$1040,"On Hold",'Recent Revision Requests'!D$4:D$1040,M11)+COUNTIFS('Recent Revision Requests'!L$4:L$1040,"Not Started",'Recent Revision Requests'!D$4:D$1040,M11)</f>
        <v>10</v>
      </c>
      <c r="P11" s="57">
        <v>2026</v>
      </c>
      <c r="Q11" s="52">
        <f>COUNTIFS('Recent Revision Requests'!L$4:L$1040,"Not Started",'Recent Revision Requests'!D$4:D$1040,P11)</f>
        <v>10</v>
      </c>
      <c r="S11" s="57">
        <v>2026</v>
      </c>
      <c r="T11" s="52">
        <f>COUNTIFS('Recent Revision Requests'!L$4:L$1040,"Not Started",'Recent Revision Requests'!D$4:D$1040,S11,'Recent Revision Requests'!X$4:X$1040,"ERCOT")</f>
        <v>5</v>
      </c>
    </row>
    <row r="12" spans="1:20" x14ac:dyDescent="0.3">
      <c r="A12" s="51"/>
      <c r="B12" s="52"/>
      <c r="D12" s="51"/>
      <c r="E12" s="52"/>
      <c r="G12" s="57">
        <v>2027</v>
      </c>
      <c r="H12" s="52">
        <f>COUNTIF('Recent Revision Requests'!D$4:D$1040,G12)</f>
        <v>6</v>
      </c>
      <c r="J12" s="57">
        <v>2027</v>
      </c>
      <c r="K12" s="52">
        <f>COUNTIFS('Recent Revision Requests'!L$4:L$1040,A$2,'Recent Revision Requests'!D$4:D$1040,J12)</f>
        <v>0</v>
      </c>
      <c r="M12" s="57">
        <v>2027</v>
      </c>
      <c r="N12" s="52">
        <f>COUNTIFS('Recent Revision Requests'!L$4:L$1040,"On Hold",'Recent Revision Requests'!D$4:D$1040,M12)+COUNTIFS('Recent Revision Requests'!L$4:L$1040,"Not Started",'Recent Revision Requests'!D$4:D$1040,M12)</f>
        <v>6</v>
      </c>
      <c r="P12" s="57">
        <v>2027</v>
      </c>
      <c r="Q12" s="52">
        <f>COUNTIFS('Recent Revision Requests'!L$4:L$1040,"Not Started",'Recent Revision Requests'!D$4:D$1040,P12)</f>
        <v>6</v>
      </c>
      <c r="S12" s="57">
        <v>2027</v>
      </c>
      <c r="T12" s="52">
        <f>COUNTIFS('Recent Revision Requests'!L$4:L$1040,"Not Started",'Recent Revision Requests'!D$4:D$1040,S12,'Recent Revision Requests'!X$4:X$1040,"ERCOT")</f>
        <v>4</v>
      </c>
    </row>
    <row r="13" spans="1:20" x14ac:dyDescent="0.3">
      <c r="A13" s="51"/>
      <c r="B13" s="52"/>
      <c r="D13" s="51"/>
      <c r="E13" s="52"/>
      <c r="G13" s="57">
        <v>2028</v>
      </c>
      <c r="H13" s="52">
        <f>COUNTIF('Recent Revision Requests'!D$4:D$1040,G13)</f>
        <v>1</v>
      </c>
      <c r="J13" s="57">
        <v>2028</v>
      </c>
      <c r="K13" s="52">
        <f>COUNTIFS('Recent Revision Requests'!L$4:L$1040,A$2,'Recent Revision Requests'!D$4:D$1040,J13)</f>
        <v>0</v>
      </c>
      <c r="M13" s="57">
        <v>2028</v>
      </c>
      <c r="N13" s="52">
        <f>COUNTIFS('Recent Revision Requests'!L$4:L$1040,"On Hold",'Recent Revision Requests'!D$4:D$1040,M13)+COUNTIFS('Recent Revision Requests'!L$4:L$1040,"Not Started",'Recent Revision Requests'!D$4:D$1040,M13)</f>
        <v>1</v>
      </c>
      <c r="P13" s="57">
        <v>2028</v>
      </c>
      <c r="Q13" s="52">
        <f>COUNTIFS('Recent Revision Requests'!L$4:L$1040,"Not Started",'Recent Revision Requests'!D$4:D$1040,P13)</f>
        <v>1</v>
      </c>
      <c r="S13" s="57">
        <v>2028</v>
      </c>
      <c r="T13" s="52">
        <f>COUNTIFS('Recent Revision Requests'!L$4:L$1040,"Not Started",'Recent Revision Requests'!D$4:D$1040,S13,'Recent Revision Requests'!X$4:X$1040,"ERCOT")</f>
        <v>0</v>
      </c>
    </row>
    <row r="14" spans="1:20" x14ac:dyDescent="0.3">
      <c r="A14" s="51"/>
      <c r="B14" s="52"/>
      <c r="D14" s="51"/>
      <c r="E14" s="52"/>
      <c r="G14" s="57" t="s">
        <v>32</v>
      </c>
      <c r="H14" s="52">
        <f>COUNTIF('Recent Revision Requests'!D$4:D$1040,G14)</f>
        <v>21</v>
      </c>
      <c r="J14" s="57" t="s">
        <v>32</v>
      </c>
      <c r="K14" s="52">
        <f>COUNTIFS('Recent Revision Requests'!L$4:L$1040,A$2,'Recent Revision Requests'!D$4:D$1040,J14)</f>
        <v>4</v>
      </c>
      <c r="M14" s="57" t="s">
        <v>32</v>
      </c>
      <c r="N14" s="52">
        <f>COUNTIFS('Recent Revision Requests'!L$4:L$1040,"On Hold",'Recent Revision Requests'!D$4:D$1040,M14)+COUNTIFS('Recent Revision Requests'!L$4:L$1040,"Not Started",'Recent Revision Requests'!D$4:D$1040,M14)</f>
        <v>0</v>
      </c>
      <c r="P14" s="57" t="s">
        <v>32</v>
      </c>
      <c r="Q14" s="52">
        <f>COUNTIFS('Recent Revision Requests'!L$4:L$1040,"Not Started",'Recent Revision Requests'!D$4:D$1040,P14)</f>
        <v>0</v>
      </c>
      <c r="S14" s="57" t="s">
        <v>32</v>
      </c>
      <c r="T14" s="52">
        <f>COUNTIFS('Recent Revision Requests'!L$4:L$1040,"Not Started",'Recent Revision Requests'!D$4:D$1040,S14,'Recent Revision Requests'!X$4:X$1040,"ERCOT")</f>
        <v>0</v>
      </c>
    </row>
    <row r="15" spans="1:20" x14ac:dyDescent="0.3">
      <c r="A15" s="51"/>
      <c r="B15" s="52"/>
      <c r="D15" s="51"/>
      <c r="E15" s="52"/>
      <c r="G15" s="57" t="s">
        <v>203</v>
      </c>
      <c r="H15" s="52">
        <f>COUNTIF('Recent Revision Requests'!D$4:D$1040,G15)</f>
        <v>4</v>
      </c>
      <c r="J15" s="51"/>
      <c r="K15" s="52"/>
      <c r="M15" s="57" t="s">
        <v>203</v>
      </c>
      <c r="N15" s="52">
        <f>COUNTIFS('Recent Revision Requests'!L$4:L$1040,"On Hold",'Recent Revision Requests'!D$4:D$1040,M15)+COUNTIFS('Recent Revision Requests'!L$4:L$1040,"Not Started",'Recent Revision Requests'!D$4:D$1040,M15)</f>
        <v>4</v>
      </c>
      <c r="P15" s="57" t="s">
        <v>203</v>
      </c>
      <c r="Q15" s="52">
        <f>COUNTIFS('Recent Revision Requests'!L$4:L$1040,"Not Started",'Recent Revision Requests'!D$4:D$1040,P15)</f>
        <v>4</v>
      </c>
      <c r="S15" s="51"/>
      <c r="T15" s="52"/>
    </row>
    <row r="16" spans="1:20" x14ac:dyDescent="0.3">
      <c r="A16" s="53" t="s">
        <v>3</v>
      </c>
      <c r="B16" s="54">
        <f>SUM(B2:B15)</f>
        <v>199</v>
      </c>
      <c r="D16" s="53" t="s">
        <v>3</v>
      </c>
      <c r="E16" s="54">
        <f>SUM(E2:E15)</f>
        <v>200</v>
      </c>
      <c r="G16" s="53" t="s">
        <v>3</v>
      </c>
      <c r="H16" s="54">
        <f>SUM(H2:H15)</f>
        <v>200</v>
      </c>
      <c r="J16" s="53" t="s">
        <v>3</v>
      </c>
      <c r="K16" s="58">
        <f>SUM(K2:K15)</f>
        <v>90</v>
      </c>
      <c r="M16" s="53" t="s">
        <v>3</v>
      </c>
      <c r="N16" s="60">
        <f>SUM(N2:N15)</f>
        <v>65</v>
      </c>
      <c r="P16" s="53" t="s">
        <v>3</v>
      </c>
      <c r="Q16" s="60">
        <f>SUM(Q2:Q15)</f>
        <v>56</v>
      </c>
      <c r="S16" s="53" t="s">
        <v>3</v>
      </c>
      <c r="T16" s="68">
        <f>SUM(T2:T15)</f>
        <v>30</v>
      </c>
    </row>
    <row r="19" spans="4:17" x14ac:dyDescent="0.3">
      <c r="O19" s="95" t="s">
        <v>803</v>
      </c>
      <c r="P19" s="95"/>
      <c r="Q19" s="95"/>
    </row>
    <row r="20" spans="4:17" x14ac:dyDescent="0.3">
      <c r="O20" s="95"/>
      <c r="P20" s="95"/>
      <c r="Q20" s="95"/>
    </row>
    <row r="21" spans="4:17" x14ac:dyDescent="0.3">
      <c r="O21" s="95"/>
      <c r="P21" s="95"/>
      <c r="Q21" s="95"/>
    </row>
    <row r="24" spans="4:17" x14ac:dyDescent="0.3">
      <c r="D24" s="31"/>
      <c r="E24" s="31"/>
      <c r="F24" s="31"/>
      <c r="G24" s="31"/>
      <c r="H24" s="31"/>
    </row>
  </sheetData>
  <mergeCells count="8">
    <mergeCell ref="O19:Q21"/>
    <mergeCell ref="P1:Q1"/>
    <mergeCell ref="S1:T1"/>
    <mergeCell ref="M1:N1"/>
    <mergeCell ref="A1:B1"/>
    <mergeCell ref="D1:E1"/>
    <mergeCell ref="G1:H1"/>
    <mergeCell ref="J1:K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91906-6EAB-4156-A29D-16173C3A3050}">
  <sheetPr>
    <tabColor rgb="FF92D050"/>
  </sheetPr>
  <dimension ref="A1:DE10"/>
  <sheetViews>
    <sheetView zoomScaleNormal="100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B6" sqref="B6"/>
    </sheetView>
  </sheetViews>
  <sheetFormatPr defaultRowHeight="14.4" x14ac:dyDescent="0.3"/>
  <cols>
    <col min="1" max="13" width="12" customWidth="1"/>
    <col min="23" max="23" width="10.5546875" customWidth="1"/>
    <col min="24" max="24" width="10.88671875" customWidth="1"/>
    <col min="25" max="25" width="10.6640625" customWidth="1"/>
    <col min="35" max="35" width="11.44140625" customWidth="1"/>
    <col min="36" max="37" width="10.88671875" customWidth="1"/>
    <col min="47" max="47" width="10.5546875" customWidth="1"/>
    <col min="48" max="48" width="10.6640625" customWidth="1"/>
    <col min="49" max="49" width="10.5546875" customWidth="1"/>
    <col min="59" max="59" width="10.5546875" customWidth="1"/>
    <col min="60" max="60" width="10.88671875" customWidth="1"/>
    <col min="61" max="61" width="10.6640625" customWidth="1"/>
    <col min="71" max="71" width="10.88671875" customWidth="1"/>
    <col min="72" max="72" width="11.44140625" customWidth="1"/>
    <col min="73" max="73" width="11.33203125" customWidth="1"/>
    <col min="74" max="74" width="10.109375" customWidth="1"/>
    <col min="82" max="83" width="10.5546875" customWidth="1"/>
    <col min="84" max="85" width="10.6640625" customWidth="1"/>
    <col min="95" max="95" width="10.5546875" customWidth="1"/>
    <col min="96" max="96" width="10.44140625" customWidth="1"/>
    <col min="97" max="97" width="10.33203125" customWidth="1"/>
    <col min="107" max="109" width="10.33203125" customWidth="1"/>
  </cols>
  <sheetData>
    <row r="1" spans="1:109" x14ac:dyDescent="0.3">
      <c r="B1" s="76">
        <v>43466</v>
      </c>
      <c r="C1" s="76">
        <v>43497</v>
      </c>
      <c r="D1" s="76">
        <v>43525</v>
      </c>
      <c r="E1" s="76">
        <v>43556</v>
      </c>
      <c r="F1" s="76">
        <v>43586</v>
      </c>
      <c r="G1" s="76">
        <v>43617</v>
      </c>
      <c r="H1" s="76">
        <v>43647</v>
      </c>
      <c r="I1" s="76">
        <v>43678</v>
      </c>
      <c r="J1" s="76">
        <v>43709</v>
      </c>
      <c r="K1" s="76">
        <v>43739</v>
      </c>
      <c r="L1" s="76">
        <v>43770</v>
      </c>
      <c r="M1" s="76">
        <v>43800</v>
      </c>
      <c r="N1" s="76">
        <v>43831</v>
      </c>
      <c r="O1" s="76">
        <v>43862</v>
      </c>
      <c r="P1" s="76">
        <v>43891</v>
      </c>
      <c r="Q1" s="76">
        <v>43922</v>
      </c>
      <c r="R1" s="76">
        <v>43952</v>
      </c>
      <c r="S1" s="76">
        <v>43983</v>
      </c>
      <c r="T1" s="76">
        <v>44013</v>
      </c>
      <c r="U1" s="78">
        <v>44044</v>
      </c>
      <c r="V1" s="76">
        <v>44075</v>
      </c>
      <c r="W1" s="76">
        <v>44105</v>
      </c>
      <c r="X1" s="76">
        <v>44136</v>
      </c>
      <c r="Y1" s="76">
        <v>44166</v>
      </c>
      <c r="Z1" s="76">
        <v>44197</v>
      </c>
      <c r="AA1" s="76">
        <v>44228</v>
      </c>
      <c r="AB1" s="76">
        <v>44256</v>
      </c>
      <c r="AC1" s="76">
        <v>44287</v>
      </c>
      <c r="AD1" s="76">
        <v>44317</v>
      </c>
      <c r="AE1" s="76">
        <v>44348</v>
      </c>
      <c r="AF1" s="76">
        <v>44378</v>
      </c>
      <c r="AG1" s="76">
        <v>44409</v>
      </c>
      <c r="AH1" s="76">
        <v>44440</v>
      </c>
      <c r="AI1" s="76">
        <v>44470</v>
      </c>
      <c r="AJ1" s="76">
        <v>44501</v>
      </c>
      <c r="AK1" s="76">
        <v>44531</v>
      </c>
      <c r="AL1" s="76">
        <v>44562</v>
      </c>
      <c r="AM1" s="76">
        <v>44593</v>
      </c>
      <c r="AN1" s="76">
        <v>44621</v>
      </c>
      <c r="AO1" s="76">
        <v>44652</v>
      </c>
      <c r="AP1" s="76">
        <v>44682</v>
      </c>
      <c r="AQ1" s="76">
        <v>44713</v>
      </c>
      <c r="AR1" s="76">
        <v>44743</v>
      </c>
      <c r="AS1" s="76">
        <v>44774</v>
      </c>
      <c r="AT1" s="76">
        <v>44805</v>
      </c>
      <c r="AU1" s="76">
        <v>44835</v>
      </c>
      <c r="AV1" s="76">
        <v>44866</v>
      </c>
      <c r="AW1" s="76">
        <v>44896</v>
      </c>
      <c r="AX1" s="76">
        <v>44927</v>
      </c>
      <c r="AY1" s="76">
        <v>44958</v>
      </c>
      <c r="AZ1" s="76">
        <v>44986</v>
      </c>
      <c r="BA1" s="76">
        <v>45017</v>
      </c>
      <c r="BB1" s="76">
        <v>45047</v>
      </c>
      <c r="BC1" s="76">
        <v>45078</v>
      </c>
      <c r="BD1" s="76">
        <v>45108</v>
      </c>
      <c r="BE1" s="76">
        <v>45139</v>
      </c>
      <c r="BF1" s="76">
        <v>45170</v>
      </c>
      <c r="BG1" s="76">
        <v>45200</v>
      </c>
      <c r="BH1" s="76">
        <v>45231</v>
      </c>
      <c r="BI1" s="76">
        <v>45261</v>
      </c>
      <c r="BJ1" s="76">
        <v>45292</v>
      </c>
      <c r="BK1" s="76">
        <v>45323</v>
      </c>
      <c r="BL1" s="76">
        <v>45352</v>
      </c>
      <c r="BM1" s="76">
        <v>45383</v>
      </c>
      <c r="BN1" s="76">
        <v>45413</v>
      </c>
      <c r="BO1" s="76">
        <v>45444</v>
      </c>
      <c r="BP1" s="76">
        <v>45474</v>
      </c>
      <c r="BQ1" s="76">
        <v>45505</v>
      </c>
      <c r="BR1" s="76">
        <v>45536</v>
      </c>
      <c r="BS1" s="76">
        <v>45566</v>
      </c>
      <c r="BT1" s="76">
        <v>45597</v>
      </c>
      <c r="BU1" s="76">
        <v>45627</v>
      </c>
      <c r="BV1" s="76">
        <v>45658</v>
      </c>
      <c r="BW1" s="76">
        <v>45689</v>
      </c>
      <c r="BX1" s="76">
        <v>45717</v>
      </c>
      <c r="BY1" s="76">
        <v>45748</v>
      </c>
      <c r="BZ1" s="76">
        <v>45778</v>
      </c>
      <c r="CA1" s="76">
        <v>45809</v>
      </c>
      <c r="CB1" s="76">
        <v>45839</v>
      </c>
      <c r="CC1" s="76">
        <v>45870</v>
      </c>
      <c r="CD1" s="76">
        <v>45901</v>
      </c>
      <c r="CE1" s="76">
        <v>45931</v>
      </c>
      <c r="CF1" s="76">
        <v>45962</v>
      </c>
      <c r="CG1" s="76">
        <v>45992</v>
      </c>
      <c r="CH1" s="76">
        <v>46023</v>
      </c>
      <c r="CI1" s="76">
        <v>46054</v>
      </c>
      <c r="CJ1" s="76">
        <v>46082</v>
      </c>
      <c r="CK1" s="76">
        <v>46113</v>
      </c>
      <c r="CL1" s="76">
        <v>46143</v>
      </c>
      <c r="CM1" s="76">
        <v>46174</v>
      </c>
      <c r="CN1" s="76">
        <v>46204</v>
      </c>
      <c r="CO1" s="76">
        <v>46235</v>
      </c>
      <c r="CP1" s="76">
        <v>46266</v>
      </c>
      <c r="CQ1" s="76">
        <v>46296</v>
      </c>
      <c r="CR1" s="76">
        <v>46327</v>
      </c>
      <c r="CS1" s="76">
        <v>46357</v>
      </c>
      <c r="CT1" s="76">
        <v>46388</v>
      </c>
      <c r="CU1" s="76">
        <v>46419</v>
      </c>
      <c r="CV1" s="76">
        <v>46447</v>
      </c>
      <c r="CW1" s="76">
        <v>46478</v>
      </c>
      <c r="CX1" s="76">
        <v>46508</v>
      </c>
      <c r="CY1" s="76">
        <v>46539</v>
      </c>
      <c r="CZ1" s="76">
        <v>46569</v>
      </c>
      <c r="DA1" s="76">
        <v>46600</v>
      </c>
      <c r="DB1" s="76">
        <v>46631</v>
      </c>
      <c r="DC1" s="76">
        <v>46661</v>
      </c>
      <c r="DD1" s="76">
        <v>46692</v>
      </c>
      <c r="DE1" s="76">
        <v>46722</v>
      </c>
    </row>
    <row r="2" spans="1:109" x14ac:dyDescent="0.3">
      <c r="A2" t="s">
        <v>2</v>
      </c>
      <c r="B2">
        <v>8</v>
      </c>
      <c r="C2">
        <v>8</v>
      </c>
      <c r="D2">
        <v>10</v>
      </c>
      <c r="E2">
        <v>10</v>
      </c>
      <c r="F2">
        <v>10</v>
      </c>
      <c r="G2">
        <v>11</v>
      </c>
      <c r="H2">
        <v>13</v>
      </c>
      <c r="I2">
        <v>15</v>
      </c>
      <c r="J2">
        <v>15</v>
      </c>
      <c r="K2">
        <v>19</v>
      </c>
      <c r="L2">
        <v>20</v>
      </c>
      <c r="M2">
        <v>23</v>
      </c>
      <c r="N2">
        <v>23</v>
      </c>
      <c r="O2">
        <v>26</v>
      </c>
      <c r="P2">
        <v>28</v>
      </c>
      <c r="Q2">
        <v>26</v>
      </c>
      <c r="R2">
        <v>27</v>
      </c>
      <c r="S2">
        <v>31</v>
      </c>
      <c r="T2">
        <v>31</v>
      </c>
      <c r="U2" s="79">
        <v>38</v>
      </c>
      <c r="V2">
        <v>36</v>
      </c>
      <c r="W2">
        <v>34</v>
      </c>
      <c r="X2">
        <v>33</v>
      </c>
      <c r="Y2">
        <v>33</v>
      </c>
      <c r="Z2">
        <v>47</v>
      </c>
      <c r="AA2">
        <v>46</v>
      </c>
      <c r="AB2">
        <v>51</v>
      </c>
      <c r="AC2">
        <v>51</v>
      </c>
      <c r="AD2">
        <v>52</v>
      </c>
      <c r="AE2">
        <v>51</v>
      </c>
      <c r="AF2">
        <v>54</v>
      </c>
      <c r="AG2">
        <v>53</v>
      </c>
      <c r="AH2">
        <v>57</v>
      </c>
      <c r="AI2">
        <v>54</v>
      </c>
      <c r="AJ2">
        <v>57</v>
      </c>
      <c r="AK2">
        <v>57</v>
      </c>
      <c r="AL2">
        <v>61</v>
      </c>
      <c r="AM2">
        <v>58</v>
      </c>
      <c r="AN2">
        <v>58</v>
      </c>
      <c r="AO2">
        <v>64</v>
      </c>
      <c r="AP2">
        <v>66</v>
      </c>
      <c r="AQ2">
        <v>66</v>
      </c>
      <c r="AR2">
        <v>63</v>
      </c>
      <c r="AS2">
        <v>62</v>
      </c>
      <c r="AT2">
        <v>59</v>
      </c>
      <c r="AU2">
        <v>65</v>
      </c>
      <c r="AV2">
        <v>62</v>
      </c>
      <c r="AW2">
        <v>66</v>
      </c>
      <c r="AX2">
        <v>65</v>
      </c>
      <c r="AY2">
        <v>70</v>
      </c>
      <c r="AZ2">
        <v>68</v>
      </c>
      <c r="BA2">
        <v>69</v>
      </c>
      <c r="BB2">
        <v>69</v>
      </c>
      <c r="BC2">
        <v>53</v>
      </c>
      <c r="BD2">
        <v>48</v>
      </c>
      <c r="BE2">
        <v>46</v>
      </c>
      <c r="BF2">
        <v>46</v>
      </c>
      <c r="BG2">
        <v>46</v>
      </c>
      <c r="BH2">
        <v>51</v>
      </c>
      <c r="BI2">
        <v>52</v>
      </c>
      <c r="BJ2">
        <v>51</v>
      </c>
      <c r="BK2">
        <v>49</v>
      </c>
      <c r="BL2">
        <v>49</v>
      </c>
      <c r="BM2">
        <v>46</v>
      </c>
      <c r="BN2">
        <v>48</v>
      </c>
      <c r="BO2">
        <v>46</v>
      </c>
      <c r="BP2">
        <v>43</v>
      </c>
      <c r="BQ2">
        <v>42</v>
      </c>
      <c r="BR2">
        <v>40</v>
      </c>
      <c r="BS2">
        <v>40</v>
      </c>
      <c r="BT2">
        <v>40</v>
      </c>
      <c r="BU2">
        <v>40</v>
      </c>
      <c r="BV2">
        <v>40</v>
      </c>
      <c r="BW2">
        <v>43</v>
      </c>
      <c r="BX2">
        <v>43</v>
      </c>
      <c r="BY2">
        <v>44</v>
      </c>
      <c r="BZ2">
        <v>44</v>
      </c>
      <c r="CA2">
        <v>48</v>
      </c>
      <c r="CB2">
        <v>45</v>
      </c>
      <c r="CC2">
        <v>50</v>
      </c>
      <c r="CD2">
        <v>48</v>
      </c>
      <c r="CE2">
        <v>48</v>
      </c>
      <c r="CF2">
        <v>48</v>
      </c>
      <c r="CG2">
        <v>53</v>
      </c>
      <c r="CH2">
        <v>51</v>
      </c>
      <c r="CI2">
        <v>49</v>
      </c>
      <c r="CJ2">
        <v>48</v>
      </c>
      <c r="CK2">
        <v>49</v>
      </c>
      <c r="CL2">
        <v>48</v>
      </c>
    </row>
    <row r="3" spans="1:109" x14ac:dyDescent="0.3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 s="79">
        <v>2</v>
      </c>
      <c r="V3">
        <v>2</v>
      </c>
      <c r="W3">
        <v>2</v>
      </c>
      <c r="X3">
        <v>2</v>
      </c>
      <c r="Y3">
        <v>2</v>
      </c>
      <c r="Z3">
        <v>2</v>
      </c>
      <c r="AA3">
        <v>1</v>
      </c>
      <c r="AB3">
        <v>5</v>
      </c>
      <c r="AC3">
        <v>7</v>
      </c>
      <c r="AD3">
        <v>8</v>
      </c>
      <c r="AE3">
        <v>7</v>
      </c>
      <c r="AF3">
        <v>7</v>
      </c>
      <c r="AG3">
        <v>7</v>
      </c>
      <c r="AH3">
        <v>7</v>
      </c>
      <c r="AI3">
        <v>7</v>
      </c>
      <c r="AJ3">
        <v>7</v>
      </c>
      <c r="AK3">
        <v>7</v>
      </c>
      <c r="AL3">
        <v>7</v>
      </c>
      <c r="AM3">
        <v>7</v>
      </c>
      <c r="AN3">
        <v>7</v>
      </c>
      <c r="AO3">
        <v>7</v>
      </c>
      <c r="AP3">
        <v>7</v>
      </c>
      <c r="AQ3">
        <v>7</v>
      </c>
      <c r="AR3">
        <v>7</v>
      </c>
      <c r="AS3">
        <v>7</v>
      </c>
      <c r="AT3">
        <v>7</v>
      </c>
      <c r="AU3">
        <v>7</v>
      </c>
      <c r="AV3">
        <v>7</v>
      </c>
      <c r="AW3">
        <v>7</v>
      </c>
      <c r="AX3">
        <v>7</v>
      </c>
      <c r="AY3">
        <v>7</v>
      </c>
      <c r="AZ3">
        <v>7</v>
      </c>
      <c r="BA3">
        <v>7</v>
      </c>
      <c r="BB3">
        <v>7</v>
      </c>
      <c r="BC3">
        <v>7</v>
      </c>
      <c r="BD3">
        <v>7</v>
      </c>
      <c r="BE3">
        <v>7</v>
      </c>
      <c r="BF3">
        <v>7</v>
      </c>
      <c r="BG3">
        <v>7</v>
      </c>
      <c r="BH3">
        <v>7</v>
      </c>
      <c r="BI3">
        <v>7</v>
      </c>
      <c r="BJ3">
        <v>7</v>
      </c>
      <c r="BK3">
        <v>7</v>
      </c>
      <c r="BL3">
        <v>7</v>
      </c>
      <c r="BM3">
        <v>7</v>
      </c>
      <c r="BN3">
        <v>7</v>
      </c>
      <c r="BO3">
        <v>8</v>
      </c>
      <c r="BP3">
        <v>8</v>
      </c>
      <c r="BQ3">
        <v>8</v>
      </c>
      <c r="BR3">
        <v>9</v>
      </c>
      <c r="BS3">
        <v>9</v>
      </c>
      <c r="BT3">
        <v>9</v>
      </c>
      <c r="BU3">
        <v>9</v>
      </c>
      <c r="BV3">
        <v>9</v>
      </c>
      <c r="BW3">
        <v>9</v>
      </c>
      <c r="BX3">
        <v>9</v>
      </c>
      <c r="BY3">
        <v>9</v>
      </c>
      <c r="BZ3">
        <v>9</v>
      </c>
      <c r="CA3">
        <v>9</v>
      </c>
      <c r="CB3">
        <v>9</v>
      </c>
      <c r="CC3">
        <v>9</v>
      </c>
      <c r="CD3">
        <v>9</v>
      </c>
      <c r="CE3">
        <v>9</v>
      </c>
      <c r="CF3">
        <v>9</v>
      </c>
      <c r="CG3">
        <v>9</v>
      </c>
      <c r="CH3">
        <v>9</v>
      </c>
      <c r="CI3">
        <v>9</v>
      </c>
      <c r="CJ3">
        <v>9</v>
      </c>
      <c r="CK3">
        <v>9</v>
      </c>
      <c r="CL3">
        <v>9</v>
      </c>
    </row>
    <row r="4" spans="1:109" x14ac:dyDescent="0.3">
      <c r="A4" t="s">
        <v>156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1</v>
      </c>
      <c r="M4">
        <v>2</v>
      </c>
      <c r="N4">
        <v>3</v>
      </c>
      <c r="O4">
        <v>3</v>
      </c>
      <c r="P4">
        <v>3</v>
      </c>
      <c r="Q4">
        <v>5</v>
      </c>
      <c r="R4">
        <v>5</v>
      </c>
      <c r="S4">
        <v>7</v>
      </c>
      <c r="T4">
        <v>7</v>
      </c>
      <c r="U4" s="79">
        <v>7</v>
      </c>
      <c r="V4">
        <v>11</v>
      </c>
      <c r="W4">
        <v>13</v>
      </c>
      <c r="X4">
        <v>15</v>
      </c>
      <c r="Y4">
        <v>15</v>
      </c>
      <c r="Z4">
        <v>16</v>
      </c>
      <c r="AA4">
        <v>18</v>
      </c>
      <c r="AB4">
        <v>14</v>
      </c>
      <c r="AC4">
        <v>12</v>
      </c>
      <c r="AD4">
        <v>12</v>
      </c>
      <c r="AE4">
        <v>14</v>
      </c>
      <c r="AF4">
        <v>13</v>
      </c>
      <c r="AG4">
        <v>14</v>
      </c>
      <c r="AH4">
        <v>14</v>
      </c>
      <c r="AI4">
        <v>17</v>
      </c>
      <c r="AJ4">
        <v>13</v>
      </c>
      <c r="AK4">
        <v>11</v>
      </c>
      <c r="AL4">
        <v>13</v>
      </c>
      <c r="AM4">
        <v>16</v>
      </c>
      <c r="AN4">
        <v>15</v>
      </c>
      <c r="AO4">
        <v>20</v>
      </c>
      <c r="AP4">
        <v>21</v>
      </c>
      <c r="AQ4">
        <v>19</v>
      </c>
      <c r="AR4">
        <v>22</v>
      </c>
      <c r="AS4">
        <v>20</v>
      </c>
      <c r="AT4">
        <v>23</v>
      </c>
      <c r="AU4">
        <v>22</v>
      </c>
      <c r="AV4">
        <v>23</v>
      </c>
      <c r="AW4">
        <v>22</v>
      </c>
      <c r="AX4">
        <v>23</v>
      </c>
      <c r="AY4">
        <v>21</v>
      </c>
      <c r="AZ4">
        <v>21</v>
      </c>
      <c r="BA4">
        <v>20</v>
      </c>
      <c r="BB4">
        <v>20</v>
      </c>
      <c r="BC4">
        <v>34</v>
      </c>
      <c r="BD4">
        <v>38</v>
      </c>
      <c r="BE4">
        <v>40</v>
      </c>
      <c r="BF4">
        <v>39</v>
      </c>
      <c r="BG4">
        <v>36</v>
      </c>
      <c r="BH4">
        <v>38</v>
      </c>
      <c r="BI4">
        <v>38</v>
      </c>
      <c r="BJ4">
        <v>36</v>
      </c>
      <c r="BK4">
        <v>40</v>
      </c>
      <c r="BL4">
        <v>39</v>
      </c>
      <c r="BM4">
        <v>40</v>
      </c>
      <c r="BN4">
        <v>39</v>
      </c>
      <c r="BO4">
        <v>37</v>
      </c>
      <c r="BP4">
        <v>41</v>
      </c>
      <c r="BQ4">
        <v>41</v>
      </c>
      <c r="BR4">
        <v>41</v>
      </c>
      <c r="BS4">
        <v>43</v>
      </c>
      <c r="BT4">
        <v>42</v>
      </c>
      <c r="BU4">
        <v>40</v>
      </c>
      <c r="BV4">
        <v>35</v>
      </c>
      <c r="BW4">
        <v>30</v>
      </c>
      <c r="BX4">
        <v>26</v>
      </c>
      <c r="BY4">
        <v>31</v>
      </c>
      <c r="BZ4">
        <v>29</v>
      </c>
      <c r="CA4">
        <v>30</v>
      </c>
      <c r="CB4">
        <v>32</v>
      </c>
      <c r="CC4">
        <v>34</v>
      </c>
      <c r="CD4">
        <v>36</v>
      </c>
      <c r="CE4">
        <v>36</v>
      </c>
      <c r="CF4">
        <v>36</v>
      </c>
      <c r="CG4">
        <v>40</v>
      </c>
      <c r="CH4">
        <v>11</v>
      </c>
      <c r="CI4">
        <v>16</v>
      </c>
      <c r="CJ4">
        <v>15</v>
      </c>
      <c r="CK4">
        <v>15</v>
      </c>
      <c r="CL4">
        <v>14</v>
      </c>
    </row>
    <row r="5" spans="1:109" x14ac:dyDescent="0.3">
      <c r="A5" t="s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 s="79">
        <v>0</v>
      </c>
      <c r="V5">
        <v>0</v>
      </c>
      <c r="W5">
        <v>0</v>
      </c>
      <c r="X5">
        <v>1</v>
      </c>
      <c r="Y5">
        <v>1</v>
      </c>
      <c r="Z5">
        <v>1</v>
      </c>
      <c r="AA5">
        <v>1</v>
      </c>
      <c r="AB5">
        <v>2</v>
      </c>
      <c r="AC5">
        <v>2</v>
      </c>
      <c r="AD5">
        <v>2</v>
      </c>
      <c r="AE5">
        <v>2</v>
      </c>
      <c r="AF5">
        <v>3</v>
      </c>
      <c r="AG5">
        <v>3</v>
      </c>
      <c r="AH5">
        <v>4</v>
      </c>
      <c r="AI5">
        <v>4</v>
      </c>
      <c r="AJ5">
        <v>10</v>
      </c>
      <c r="AK5">
        <v>12</v>
      </c>
      <c r="AL5">
        <v>12</v>
      </c>
      <c r="AM5">
        <v>12</v>
      </c>
      <c r="AN5">
        <v>13</v>
      </c>
      <c r="AO5">
        <v>13</v>
      </c>
      <c r="AP5">
        <v>13</v>
      </c>
      <c r="AQ5">
        <v>15</v>
      </c>
      <c r="AR5">
        <v>15</v>
      </c>
      <c r="AS5">
        <v>19</v>
      </c>
      <c r="AT5">
        <v>19</v>
      </c>
      <c r="AU5">
        <v>20</v>
      </c>
      <c r="AV5">
        <v>22</v>
      </c>
      <c r="AW5">
        <v>24</v>
      </c>
      <c r="AX5">
        <v>24</v>
      </c>
      <c r="AY5">
        <v>26</v>
      </c>
      <c r="AZ5">
        <v>28</v>
      </c>
      <c r="BA5">
        <v>30</v>
      </c>
      <c r="BB5">
        <v>30</v>
      </c>
      <c r="BC5">
        <v>33</v>
      </c>
      <c r="BD5">
        <v>34</v>
      </c>
      <c r="BE5">
        <v>34</v>
      </c>
      <c r="BF5">
        <v>35</v>
      </c>
      <c r="BG5">
        <v>38</v>
      </c>
      <c r="BH5">
        <v>40</v>
      </c>
      <c r="BI5">
        <v>41</v>
      </c>
      <c r="BJ5">
        <v>44</v>
      </c>
      <c r="BK5">
        <v>45</v>
      </c>
      <c r="BL5">
        <v>46</v>
      </c>
      <c r="BM5">
        <v>48</v>
      </c>
      <c r="BN5">
        <v>51</v>
      </c>
      <c r="BO5">
        <v>54</v>
      </c>
      <c r="BP5">
        <v>54</v>
      </c>
      <c r="BQ5">
        <v>56</v>
      </c>
      <c r="BR5">
        <v>57</v>
      </c>
      <c r="BS5">
        <v>58</v>
      </c>
      <c r="BT5">
        <v>59</v>
      </c>
      <c r="BU5">
        <v>64</v>
      </c>
      <c r="BV5">
        <v>69</v>
      </c>
      <c r="BW5">
        <v>75</v>
      </c>
      <c r="BX5">
        <v>79</v>
      </c>
      <c r="BY5">
        <v>79</v>
      </c>
      <c r="BZ5">
        <v>81</v>
      </c>
      <c r="CA5">
        <v>83</v>
      </c>
      <c r="CB5">
        <v>84</v>
      </c>
      <c r="CC5">
        <v>84</v>
      </c>
      <c r="CD5">
        <v>84</v>
      </c>
      <c r="CE5">
        <v>84</v>
      </c>
      <c r="CF5">
        <v>84</v>
      </c>
      <c r="CG5">
        <v>84</v>
      </c>
      <c r="CH5">
        <v>115</v>
      </c>
      <c r="CI5">
        <v>116</v>
      </c>
      <c r="CJ5">
        <v>118</v>
      </c>
      <c r="CK5">
        <v>118</v>
      </c>
      <c r="CL5">
        <v>120</v>
      </c>
    </row>
    <row r="6" spans="1:109" x14ac:dyDescent="0.3">
      <c r="A6" s="85" t="s">
        <v>3</v>
      </c>
      <c r="B6" s="85">
        <f t="shared" ref="B6:AG6" si="0">SUM(B2:B5)</f>
        <v>8</v>
      </c>
      <c r="C6" s="85">
        <f t="shared" si="0"/>
        <v>8</v>
      </c>
      <c r="D6" s="85">
        <f t="shared" si="0"/>
        <v>10</v>
      </c>
      <c r="E6" s="85">
        <f t="shared" si="0"/>
        <v>10</v>
      </c>
      <c r="F6" s="85">
        <f t="shared" si="0"/>
        <v>10</v>
      </c>
      <c r="G6" s="85">
        <f t="shared" si="0"/>
        <v>11</v>
      </c>
      <c r="H6" s="85">
        <f t="shared" si="0"/>
        <v>13</v>
      </c>
      <c r="I6" s="85">
        <f t="shared" si="0"/>
        <v>15</v>
      </c>
      <c r="J6" s="85">
        <f t="shared" si="0"/>
        <v>15</v>
      </c>
      <c r="K6" s="85">
        <f t="shared" si="0"/>
        <v>20</v>
      </c>
      <c r="L6" s="85">
        <f t="shared" si="0"/>
        <v>21</v>
      </c>
      <c r="M6" s="85">
        <f t="shared" si="0"/>
        <v>25</v>
      </c>
      <c r="N6" s="85">
        <f t="shared" si="0"/>
        <v>26</v>
      </c>
      <c r="O6" s="85">
        <f t="shared" si="0"/>
        <v>29</v>
      </c>
      <c r="P6" s="85">
        <f t="shared" si="0"/>
        <v>31</v>
      </c>
      <c r="Q6" s="85">
        <f t="shared" si="0"/>
        <v>31</v>
      </c>
      <c r="R6" s="85">
        <f t="shared" si="0"/>
        <v>32</v>
      </c>
      <c r="S6" s="85">
        <f t="shared" si="0"/>
        <v>38</v>
      </c>
      <c r="T6" s="85">
        <f t="shared" si="0"/>
        <v>38</v>
      </c>
      <c r="U6" s="79">
        <f t="shared" si="0"/>
        <v>47</v>
      </c>
      <c r="V6" s="85">
        <f t="shared" si="0"/>
        <v>49</v>
      </c>
      <c r="W6" s="85">
        <f t="shared" si="0"/>
        <v>49</v>
      </c>
      <c r="X6" s="85">
        <f t="shared" si="0"/>
        <v>51</v>
      </c>
      <c r="Y6" s="85">
        <f t="shared" si="0"/>
        <v>51</v>
      </c>
      <c r="Z6" s="85">
        <f t="shared" si="0"/>
        <v>66</v>
      </c>
      <c r="AA6" s="85">
        <f t="shared" si="0"/>
        <v>66</v>
      </c>
      <c r="AB6" s="85">
        <f t="shared" si="0"/>
        <v>72</v>
      </c>
      <c r="AC6" s="85">
        <f t="shared" si="0"/>
        <v>72</v>
      </c>
      <c r="AD6" s="85">
        <f t="shared" si="0"/>
        <v>74</v>
      </c>
      <c r="AE6" s="85">
        <f t="shared" si="0"/>
        <v>74</v>
      </c>
      <c r="AF6" s="85">
        <f t="shared" si="0"/>
        <v>77</v>
      </c>
      <c r="AG6" s="85">
        <f t="shared" si="0"/>
        <v>77</v>
      </c>
      <c r="AH6" s="85">
        <f t="shared" ref="AH6:BM6" si="1">SUM(AH2:AH5)</f>
        <v>82</v>
      </c>
      <c r="AI6" s="85">
        <f t="shared" si="1"/>
        <v>82</v>
      </c>
      <c r="AJ6" s="85">
        <f t="shared" si="1"/>
        <v>87</v>
      </c>
      <c r="AK6" s="85">
        <f t="shared" si="1"/>
        <v>87</v>
      </c>
      <c r="AL6" s="85">
        <f t="shared" si="1"/>
        <v>93</v>
      </c>
      <c r="AM6" s="85">
        <f t="shared" si="1"/>
        <v>93</v>
      </c>
      <c r="AN6" s="85">
        <f t="shared" si="1"/>
        <v>93</v>
      </c>
      <c r="AO6" s="85">
        <f t="shared" si="1"/>
        <v>104</v>
      </c>
      <c r="AP6" s="85">
        <f t="shared" si="1"/>
        <v>107</v>
      </c>
      <c r="AQ6" s="85">
        <f t="shared" si="1"/>
        <v>107</v>
      </c>
      <c r="AR6" s="85">
        <f t="shared" si="1"/>
        <v>107</v>
      </c>
      <c r="AS6" s="85">
        <f t="shared" si="1"/>
        <v>108</v>
      </c>
      <c r="AT6" s="85">
        <f t="shared" si="1"/>
        <v>108</v>
      </c>
      <c r="AU6" s="85">
        <f t="shared" si="1"/>
        <v>114</v>
      </c>
      <c r="AV6" s="85">
        <f t="shared" si="1"/>
        <v>114</v>
      </c>
      <c r="AW6" s="85">
        <f t="shared" si="1"/>
        <v>119</v>
      </c>
      <c r="AX6" s="85">
        <f t="shared" si="1"/>
        <v>119</v>
      </c>
      <c r="AY6" s="85">
        <f t="shared" si="1"/>
        <v>124</v>
      </c>
      <c r="AZ6" s="85">
        <f t="shared" si="1"/>
        <v>124</v>
      </c>
      <c r="BA6" s="85">
        <f t="shared" si="1"/>
        <v>126</v>
      </c>
      <c r="BB6" s="85">
        <f t="shared" si="1"/>
        <v>126</v>
      </c>
      <c r="BC6" s="85">
        <f t="shared" si="1"/>
        <v>127</v>
      </c>
      <c r="BD6" s="85">
        <f t="shared" si="1"/>
        <v>127</v>
      </c>
      <c r="BE6" s="85">
        <f t="shared" si="1"/>
        <v>127</v>
      </c>
      <c r="BF6" s="85">
        <f t="shared" si="1"/>
        <v>127</v>
      </c>
      <c r="BG6" s="85">
        <f t="shared" si="1"/>
        <v>127</v>
      </c>
      <c r="BH6" s="85">
        <f t="shared" si="1"/>
        <v>136</v>
      </c>
      <c r="BI6" s="85">
        <f t="shared" si="1"/>
        <v>138</v>
      </c>
      <c r="BJ6" s="85">
        <f t="shared" si="1"/>
        <v>138</v>
      </c>
      <c r="BK6" s="85">
        <f t="shared" si="1"/>
        <v>141</v>
      </c>
      <c r="BL6" s="85">
        <f t="shared" si="1"/>
        <v>141</v>
      </c>
      <c r="BM6" s="85">
        <f t="shared" si="1"/>
        <v>141</v>
      </c>
      <c r="BN6" s="85">
        <f t="shared" ref="BN6:CI6" si="2">SUM(BN2:BN5)</f>
        <v>145</v>
      </c>
      <c r="BO6" s="85">
        <f t="shared" si="2"/>
        <v>145</v>
      </c>
      <c r="BP6" s="85">
        <f t="shared" si="2"/>
        <v>146</v>
      </c>
      <c r="BQ6" s="85">
        <f t="shared" si="2"/>
        <v>147</v>
      </c>
      <c r="BR6" s="85">
        <f t="shared" si="2"/>
        <v>147</v>
      </c>
      <c r="BS6" s="85">
        <f t="shared" si="2"/>
        <v>150</v>
      </c>
      <c r="BT6" s="85">
        <f t="shared" si="2"/>
        <v>150</v>
      </c>
      <c r="BU6" s="85">
        <f t="shared" si="2"/>
        <v>153</v>
      </c>
      <c r="BV6" s="85">
        <f t="shared" si="2"/>
        <v>153</v>
      </c>
      <c r="BW6" s="85">
        <f t="shared" si="2"/>
        <v>157</v>
      </c>
      <c r="BX6" s="85">
        <f t="shared" si="2"/>
        <v>157</v>
      </c>
      <c r="BY6" s="85">
        <f t="shared" si="2"/>
        <v>163</v>
      </c>
      <c r="BZ6" s="85">
        <f t="shared" si="2"/>
        <v>163</v>
      </c>
      <c r="CA6" s="85">
        <f t="shared" si="2"/>
        <v>170</v>
      </c>
      <c r="CB6" s="85">
        <f t="shared" si="2"/>
        <v>170</v>
      </c>
      <c r="CC6" s="85">
        <f t="shared" si="2"/>
        <v>177</v>
      </c>
      <c r="CD6" s="85">
        <f t="shared" si="2"/>
        <v>177</v>
      </c>
      <c r="CE6" s="85">
        <f t="shared" si="2"/>
        <v>177</v>
      </c>
      <c r="CF6" s="85">
        <f t="shared" si="2"/>
        <v>177</v>
      </c>
      <c r="CG6" s="85">
        <f t="shared" si="2"/>
        <v>186</v>
      </c>
      <c r="CH6" s="85">
        <f t="shared" si="2"/>
        <v>186</v>
      </c>
      <c r="CI6" s="85">
        <f t="shared" si="2"/>
        <v>190</v>
      </c>
      <c r="CJ6" s="85">
        <f t="shared" ref="CJ6:CL6" si="3">SUM(CJ2:CJ5)</f>
        <v>190</v>
      </c>
      <c r="CK6" s="85">
        <f t="shared" si="3"/>
        <v>191</v>
      </c>
      <c r="CL6" s="85">
        <f t="shared" si="3"/>
        <v>191</v>
      </c>
    </row>
    <row r="9" spans="1:109" x14ac:dyDescent="0.3">
      <c r="Q9" s="77"/>
      <c r="R9" s="86" t="s">
        <v>837</v>
      </c>
      <c r="S9" s="77"/>
    </row>
    <row r="10" spans="1:109" x14ac:dyDescent="0.3">
      <c r="Q10" s="77"/>
      <c r="R10" s="86">
        <f>CL6</f>
        <v>191</v>
      </c>
      <c r="S10" s="7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9961D-0A8C-4072-886B-9DD678E3D45F}">
  <dimension ref="A1:V1"/>
  <sheetViews>
    <sheetView zoomScaleNormal="100" workbookViewId="0">
      <selection activeCell="X6" sqref="X6"/>
    </sheetView>
  </sheetViews>
  <sheetFormatPr defaultRowHeight="14.4" x14ac:dyDescent="0.3"/>
  <sheetData>
    <row r="1" spans="1:22" ht="18" x14ac:dyDescent="0.35">
      <c r="A1" s="99" t="s">
        <v>983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</row>
  </sheetData>
  <mergeCells count="1">
    <mergeCell ref="A1:V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12"/>
  <sheetViews>
    <sheetView zoomScaleNormal="100" workbookViewId="0">
      <pane xSplit="9" ySplit="2" topLeftCell="Q3" activePane="bottomRight" state="frozen"/>
      <selection pane="topRight" activeCell="J1" sqref="J1"/>
      <selection pane="bottomLeft" activeCell="A3" sqref="A3"/>
      <selection pane="bottomRight" activeCell="A9" sqref="A9:XFD9"/>
    </sheetView>
  </sheetViews>
  <sheetFormatPr defaultRowHeight="14.4" x14ac:dyDescent="0.3"/>
  <cols>
    <col min="1" max="1" width="12.109375" customWidth="1"/>
    <col min="4" max="4" width="18.44140625" customWidth="1"/>
    <col min="5" max="5" width="12" style="10" customWidth="1"/>
    <col min="6" max="6" width="11" customWidth="1"/>
    <col min="7" max="8" width="10.88671875" customWidth="1"/>
    <col min="9" max="9" width="43" customWidth="1"/>
    <col min="10" max="10" width="11" customWidth="1"/>
    <col min="11" max="12" width="13.5546875" customWidth="1"/>
    <col min="13" max="13" width="12" customWidth="1"/>
    <col min="14" max="14" width="13.109375" customWidth="1"/>
    <col min="15" max="15" width="11.44140625" customWidth="1"/>
    <col min="16" max="16" width="30.88671875" customWidth="1"/>
    <col min="17" max="17" width="37.44140625" customWidth="1"/>
    <col min="18" max="18" width="14.6640625" customWidth="1"/>
  </cols>
  <sheetData>
    <row r="1" spans="1:18" ht="31.5" customHeight="1" x14ac:dyDescent="0.3">
      <c r="A1" s="22" t="s">
        <v>534</v>
      </c>
      <c r="P1" s="30" t="str">
        <f>"Count = " &amp; COUNTA(I3:I97)</f>
        <v>Count = 10</v>
      </c>
    </row>
    <row r="2" spans="1:18" ht="36" x14ac:dyDescent="0.3">
      <c r="A2" s="1" t="s">
        <v>9</v>
      </c>
      <c r="B2" s="1" t="s">
        <v>10</v>
      </c>
      <c r="C2" s="1" t="s">
        <v>11</v>
      </c>
      <c r="D2" s="12" t="s">
        <v>12</v>
      </c>
      <c r="E2" s="12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22</v>
      </c>
      <c r="N2" s="1" t="s">
        <v>23</v>
      </c>
      <c r="O2" s="1" t="s">
        <v>24</v>
      </c>
      <c r="P2" s="1" t="s">
        <v>25</v>
      </c>
      <c r="Q2" s="1" t="s">
        <v>535</v>
      </c>
      <c r="R2" s="1" t="s">
        <v>536</v>
      </c>
    </row>
    <row r="3" spans="1:18" ht="39.9" customHeight="1" x14ac:dyDescent="0.3">
      <c r="A3" s="4" t="s">
        <v>55</v>
      </c>
      <c r="B3" s="6">
        <v>2020</v>
      </c>
      <c r="C3" s="6">
        <v>300</v>
      </c>
      <c r="D3" s="20" t="s">
        <v>56</v>
      </c>
      <c r="E3" s="11" t="s">
        <v>57</v>
      </c>
      <c r="F3" s="21" t="s">
        <v>71</v>
      </c>
      <c r="G3" s="2" t="s">
        <v>28</v>
      </c>
      <c r="H3" s="13">
        <v>44044</v>
      </c>
      <c r="I3" s="3" t="s">
        <v>72</v>
      </c>
      <c r="J3" s="25" t="s">
        <v>0</v>
      </c>
      <c r="K3" s="2" t="s">
        <v>73</v>
      </c>
      <c r="L3" s="2" t="s">
        <v>74</v>
      </c>
      <c r="M3" s="13" t="s">
        <v>75</v>
      </c>
      <c r="N3" s="14">
        <v>0.67</v>
      </c>
      <c r="O3" s="14">
        <v>0</v>
      </c>
      <c r="P3" s="29" t="s">
        <v>76</v>
      </c>
      <c r="Q3" s="8" t="s">
        <v>537</v>
      </c>
      <c r="R3" s="7"/>
    </row>
    <row r="4" spans="1:18" ht="48" customHeight="1" x14ac:dyDescent="0.3">
      <c r="A4" s="4" t="s">
        <v>63</v>
      </c>
      <c r="B4" s="6">
        <v>2017</v>
      </c>
      <c r="C4" s="6">
        <v>1820</v>
      </c>
      <c r="D4" s="16" t="s">
        <v>77</v>
      </c>
      <c r="E4" s="11" t="s">
        <v>57</v>
      </c>
      <c r="F4" s="21" t="s">
        <v>78</v>
      </c>
      <c r="G4" s="2" t="s">
        <v>28</v>
      </c>
      <c r="H4" s="13">
        <v>42583</v>
      </c>
      <c r="I4" s="5" t="s">
        <v>79</v>
      </c>
      <c r="J4" s="25" t="s">
        <v>0</v>
      </c>
      <c r="K4" s="2" t="s">
        <v>80</v>
      </c>
      <c r="L4" s="2" t="s">
        <v>81</v>
      </c>
      <c r="M4" s="13" t="s">
        <v>82</v>
      </c>
      <c r="N4" s="14">
        <v>1</v>
      </c>
      <c r="O4" s="14">
        <v>0.76</v>
      </c>
      <c r="P4" s="28" t="s">
        <v>82</v>
      </c>
      <c r="Q4" s="8" t="s">
        <v>538</v>
      </c>
      <c r="R4" s="8"/>
    </row>
    <row r="5" spans="1:18" ht="39.9" customHeight="1" x14ac:dyDescent="0.3">
      <c r="A5" s="4" t="s">
        <v>63</v>
      </c>
      <c r="B5" s="6">
        <v>2017</v>
      </c>
      <c r="C5" s="6">
        <v>1820</v>
      </c>
      <c r="D5" s="16" t="s">
        <v>77</v>
      </c>
      <c r="E5" s="11" t="s">
        <v>57</v>
      </c>
      <c r="F5" s="21" t="s">
        <v>78</v>
      </c>
      <c r="G5" s="2" t="s">
        <v>28</v>
      </c>
      <c r="H5" s="13">
        <v>42583</v>
      </c>
      <c r="I5" s="5" t="s">
        <v>83</v>
      </c>
      <c r="J5" s="26" t="s">
        <v>160</v>
      </c>
      <c r="K5" s="2" t="s">
        <v>80</v>
      </c>
      <c r="L5" s="2" t="s">
        <v>81</v>
      </c>
      <c r="M5" s="13" t="s">
        <v>82</v>
      </c>
      <c r="N5" s="14">
        <v>1</v>
      </c>
      <c r="O5" s="14">
        <v>0.76</v>
      </c>
      <c r="P5" s="28" t="s">
        <v>82</v>
      </c>
      <c r="Q5" s="8" t="s">
        <v>539</v>
      </c>
      <c r="R5" s="8"/>
    </row>
    <row r="6" spans="1:18" ht="50.25" customHeight="1" x14ac:dyDescent="0.3">
      <c r="A6" s="4" t="s">
        <v>63</v>
      </c>
      <c r="B6" s="6">
        <v>2019</v>
      </c>
      <c r="C6" s="6">
        <v>2700</v>
      </c>
      <c r="D6" s="16" t="s">
        <v>77</v>
      </c>
      <c r="E6" s="11" t="s">
        <v>57</v>
      </c>
      <c r="F6" s="21" t="s">
        <v>509</v>
      </c>
      <c r="G6" s="2" t="s">
        <v>28</v>
      </c>
      <c r="H6" s="13">
        <v>43678</v>
      </c>
      <c r="I6" s="5" t="s">
        <v>510</v>
      </c>
      <c r="J6" s="25" t="s">
        <v>0</v>
      </c>
      <c r="K6" s="2" t="s">
        <v>511</v>
      </c>
      <c r="L6" s="2" t="s">
        <v>81</v>
      </c>
      <c r="M6" s="13" t="s">
        <v>39</v>
      </c>
      <c r="N6" s="14">
        <v>0.3</v>
      </c>
      <c r="O6" s="14">
        <v>0</v>
      </c>
      <c r="P6" s="28" t="s">
        <v>512</v>
      </c>
      <c r="Q6" s="8" t="s">
        <v>540</v>
      </c>
      <c r="R6" s="8"/>
    </row>
    <row r="7" spans="1:18" ht="39.9" customHeight="1" x14ac:dyDescent="0.3">
      <c r="A7" s="4" t="s">
        <v>63</v>
      </c>
      <c r="B7" s="6">
        <v>2019</v>
      </c>
      <c r="C7" s="6">
        <v>2770</v>
      </c>
      <c r="D7" s="17" t="s">
        <v>64</v>
      </c>
      <c r="E7" s="11" t="s">
        <v>57</v>
      </c>
      <c r="F7" s="21" t="s">
        <v>116</v>
      </c>
      <c r="G7" s="2" t="s">
        <v>28</v>
      </c>
      <c r="H7" s="13">
        <v>43739</v>
      </c>
      <c r="I7" s="5" t="s">
        <v>117</v>
      </c>
      <c r="J7" s="25" t="s">
        <v>0</v>
      </c>
      <c r="K7" s="2" t="s">
        <v>118</v>
      </c>
      <c r="L7" s="2" t="s">
        <v>68</v>
      </c>
      <c r="M7" s="13" t="s">
        <v>54</v>
      </c>
      <c r="N7" s="14">
        <v>0.7</v>
      </c>
      <c r="O7" s="14">
        <v>0</v>
      </c>
      <c r="P7" s="28" t="s">
        <v>119</v>
      </c>
      <c r="Q7" s="8" t="s">
        <v>541</v>
      </c>
      <c r="R7" s="8"/>
    </row>
    <row r="8" spans="1:18" ht="39.9" customHeight="1" x14ac:dyDescent="0.3">
      <c r="A8" s="4" t="s">
        <v>63</v>
      </c>
      <c r="B8" s="6">
        <v>2020</v>
      </c>
      <c r="C8" s="6">
        <v>2910</v>
      </c>
      <c r="D8" s="19" t="s">
        <v>103</v>
      </c>
      <c r="E8" s="11" t="s">
        <v>57</v>
      </c>
      <c r="F8" s="21" t="s">
        <v>104</v>
      </c>
      <c r="G8" s="2" t="s">
        <v>28</v>
      </c>
      <c r="H8" s="13">
        <v>43800</v>
      </c>
      <c r="I8" s="5" t="s">
        <v>105</v>
      </c>
      <c r="J8" s="25" t="s">
        <v>0</v>
      </c>
      <c r="K8" s="2" t="s">
        <v>73</v>
      </c>
      <c r="L8" s="2" t="s">
        <v>91</v>
      </c>
      <c r="M8" s="13" t="s">
        <v>75</v>
      </c>
      <c r="N8" s="14">
        <v>0.38</v>
      </c>
      <c r="O8" s="14">
        <v>0</v>
      </c>
      <c r="P8" s="28" t="s">
        <v>106</v>
      </c>
      <c r="Q8" s="8" t="s">
        <v>541</v>
      </c>
      <c r="R8" s="8"/>
    </row>
    <row r="9" spans="1:18" ht="39.9" customHeight="1" x14ac:dyDescent="0.3">
      <c r="A9" s="4" t="s">
        <v>63</v>
      </c>
      <c r="B9" s="6">
        <v>2020</v>
      </c>
      <c r="C9" s="6">
        <v>2980</v>
      </c>
      <c r="D9" s="17" t="s">
        <v>64</v>
      </c>
      <c r="E9" s="11" t="s">
        <v>57</v>
      </c>
      <c r="F9" s="21" t="s">
        <v>65</v>
      </c>
      <c r="G9" s="2" t="s">
        <v>28</v>
      </c>
      <c r="H9" s="13">
        <v>43862</v>
      </c>
      <c r="I9" s="5" t="s">
        <v>66</v>
      </c>
      <c r="J9" s="25" t="s">
        <v>0</v>
      </c>
      <c r="K9" s="2" t="s">
        <v>67</v>
      </c>
      <c r="L9" s="2" t="s">
        <v>68</v>
      </c>
      <c r="M9" s="13" t="s">
        <v>542</v>
      </c>
      <c r="N9" s="14">
        <v>0.62</v>
      </c>
      <c r="O9" s="14">
        <v>0</v>
      </c>
      <c r="P9" s="28" t="s">
        <v>70</v>
      </c>
      <c r="Q9" s="8" t="s">
        <v>543</v>
      </c>
      <c r="R9" s="8" t="s">
        <v>544</v>
      </c>
    </row>
    <row r="10" spans="1:18" ht="39.9" customHeight="1" x14ac:dyDescent="0.3">
      <c r="A10" s="4" t="s">
        <v>63</v>
      </c>
      <c r="B10" s="6">
        <v>2020</v>
      </c>
      <c r="C10" s="6">
        <v>3040</v>
      </c>
      <c r="D10" s="19" t="s">
        <v>103</v>
      </c>
      <c r="E10" s="11" t="s">
        <v>107</v>
      </c>
      <c r="F10" s="21" t="s">
        <v>108</v>
      </c>
      <c r="G10" s="2" t="s">
        <v>28</v>
      </c>
      <c r="H10" s="13">
        <v>43983</v>
      </c>
      <c r="I10" s="5" t="s">
        <v>109</v>
      </c>
      <c r="J10" s="25" t="s">
        <v>0</v>
      </c>
      <c r="K10" s="2" t="s">
        <v>110</v>
      </c>
      <c r="L10" s="2" t="s">
        <v>74</v>
      </c>
      <c r="M10" s="13" t="s">
        <v>75</v>
      </c>
      <c r="N10" s="14">
        <v>0.83</v>
      </c>
      <c r="O10" s="14">
        <v>0</v>
      </c>
      <c r="P10" s="28" t="s">
        <v>76</v>
      </c>
      <c r="Q10" s="8" t="s">
        <v>541</v>
      </c>
      <c r="R10" s="8"/>
    </row>
    <row r="11" spans="1:18" ht="39.9" customHeight="1" x14ac:dyDescent="0.3">
      <c r="A11" s="4" t="s">
        <v>63</v>
      </c>
      <c r="B11" s="6">
        <v>2020</v>
      </c>
      <c r="C11" s="6">
        <v>3070</v>
      </c>
      <c r="D11" s="18" t="s">
        <v>513</v>
      </c>
      <c r="E11" s="11" t="s">
        <v>57</v>
      </c>
      <c r="F11" s="21" t="s">
        <v>514</v>
      </c>
      <c r="G11" s="2" t="s">
        <v>28</v>
      </c>
      <c r="H11" s="13">
        <v>44044</v>
      </c>
      <c r="I11" s="5" t="s">
        <v>515</v>
      </c>
      <c r="J11" s="25" t="s">
        <v>0</v>
      </c>
      <c r="K11" s="2" t="s">
        <v>516</v>
      </c>
      <c r="L11" s="2" t="s">
        <v>289</v>
      </c>
      <c r="M11" s="13" t="s">
        <v>124</v>
      </c>
      <c r="N11" s="14">
        <v>0.41</v>
      </c>
      <c r="O11" s="14">
        <v>0.16</v>
      </c>
      <c r="P11" s="28" t="s">
        <v>517</v>
      </c>
      <c r="Q11" s="8" t="s">
        <v>540</v>
      </c>
      <c r="R11" s="8"/>
    </row>
    <row r="12" spans="1:18" ht="39.9" customHeight="1" x14ac:dyDescent="0.3">
      <c r="A12" s="4" t="s">
        <v>63</v>
      </c>
      <c r="B12" s="6">
        <v>2021</v>
      </c>
      <c r="C12" s="6">
        <v>3220</v>
      </c>
      <c r="D12" s="16" t="s">
        <v>77</v>
      </c>
      <c r="E12" s="11" t="s">
        <v>107</v>
      </c>
      <c r="F12" s="21" t="s">
        <v>545</v>
      </c>
      <c r="G12" s="2" t="s">
        <v>28</v>
      </c>
      <c r="H12" s="13">
        <v>44044</v>
      </c>
      <c r="I12" s="24" t="s">
        <v>134</v>
      </c>
      <c r="J12" s="26" t="s">
        <v>154</v>
      </c>
      <c r="K12" s="2" t="s">
        <v>135</v>
      </c>
      <c r="L12" s="2" t="s">
        <v>136</v>
      </c>
      <c r="M12" s="13" t="s">
        <v>137</v>
      </c>
      <c r="N12" s="14">
        <v>0.86</v>
      </c>
      <c r="O12" s="14">
        <v>0</v>
      </c>
      <c r="P12" s="28" t="s">
        <v>137</v>
      </c>
      <c r="Q12" s="8" t="s">
        <v>546</v>
      </c>
      <c r="R12" s="8"/>
    </row>
  </sheetData>
  <autoFilter ref="A2:Q12" xr:uid="{00000000-0009-0000-0000-000000000000}"/>
  <sortState xmlns:xlrd2="http://schemas.microsoft.com/office/spreadsheetml/2017/richdata2" ref="A3:R12">
    <sortCondition ref="A3:A12"/>
    <sortCondition ref="C3:C12"/>
  </sortState>
  <conditionalFormatting sqref="G3:H12">
    <cfRule type="containsText" dxfId="3" priority="19" operator="containsText" text="Pending">
      <formula>NOT(ISERROR(SEARCH("Pending",G3)))</formula>
    </cfRule>
  </conditionalFormatting>
  <dataValidations count="7">
    <dataValidation type="list" allowBlank="1" showInputMessage="1" showErrorMessage="1" sqref="A12" xr:uid="{00000000-0002-0000-0000-000002000000}">
      <formula1>"Business Strategy,Efficiencies / Enhancements,Regulatory,Technical Foundation"</formula1>
    </dataValidation>
    <dataValidation type="list" allowBlank="1" showInputMessage="1" showErrorMessage="1" sqref="A8:A9" xr:uid="{F8AFCC13-892B-4E18-87D7-6678C9FDB3C3}">
      <formula1>"Business Strategy,Efficiencies / Enhancements,Regulatory,Securitization,Technical Foundation"</formula1>
    </dataValidation>
    <dataValidation type="list" allowBlank="1" showInputMessage="1" showErrorMessage="1" sqref="A10:A11 A3:A7" xr:uid="{35510B0C-7A5D-4B79-852E-D7136DEAB475}">
      <formula1>"Revision Requests,Business Strategy,Efficiencies / Enhancements,Regulatory,Technical Foundation"</formula1>
    </dataValidation>
    <dataValidation type="list" allowBlank="1" showInputMessage="1" showErrorMessage="1" sqref="B3:B12" xr:uid="{00000000-0002-0000-0000-000001000000}">
      <formula1>"2011,2012,2013,2014,2015,2016,2017,2018,2019,2020,2021,2022,2023"</formula1>
    </dataValidation>
    <dataValidation type="list" allowBlank="1" showInputMessage="1" showErrorMessage="1" sqref="G3:G12" xr:uid="{00000000-0002-0000-0000-000000000000}">
      <formula1>"Pending PRS Approval, Pending TAC Approval, Pending Board Approval, Pending BP Approval, PPL, Rejected, Withdrawn, EP-CEER, EP-RR, EP-PPL"</formula1>
    </dataValidation>
    <dataValidation type="list" allowBlank="1" showInputMessage="1" showErrorMessage="1" sqref="J3:J12" xr:uid="{00000000-0002-0000-0000-000003000000}">
      <formula1>"Not Started,Initiation,Planning,Execution,Closing,Complete,On Hold,Canceled,Deleted"</formula1>
    </dataValidation>
    <dataValidation type="list" allowBlank="1" showInputMessage="1" showErrorMessage="1" sqref="E3:E12" xr:uid="{00000000-0002-0000-0000-000004000000}">
      <formula1>"1 - High,2 - Medium,3 - Low"</formula1>
    </dataValidation>
  </dataValidation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36477-8B29-4190-B4BB-1409B246E593}">
  <sheetPr>
    <tabColor rgb="FF92D050"/>
  </sheetPr>
  <dimension ref="A1:U31"/>
  <sheetViews>
    <sheetView zoomScaleNormal="100" workbookViewId="0">
      <pane xSplit="10" ySplit="2" topLeftCell="R14" activePane="bottomRight" state="frozen"/>
      <selection pane="topRight" activeCell="J1" sqref="J1"/>
      <selection pane="bottomLeft" activeCell="A3" sqref="A3"/>
      <selection pane="bottomRight" activeCell="U2" sqref="U2"/>
    </sheetView>
  </sheetViews>
  <sheetFormatPr defaultRowHeight="14.4" x14ac:dyDescent="0.3"/>
  <cols>
    <col min="1" max="1" width="9" customWidth="1"/>
    <col min="2" max="2" width="6.88671875" customWidth="1"/>
    <col min="3" max="3" width="7.33203125" customWidth="1"/>
    <col min="4" max="5" width="18.44140625" customWidth="1"/>
    <col min="6" max="6" width="12" style="10" customWidth="1"/>
    <col min="7" max="7" width="11" customWidth="1"/>
    <col min="8" max="8" width="10.88671875" hidden="1" customWidth="1"/>
    <col min="9" max="9" width="10.88671875" customWidth="1"/>
    <col min="10" max="10" width="43" customWidth="1"/>
    <col min="11" max="11" width="11" customWidth="1"/>
    <col min="12" max="12" width="11.5546875" customWidth="1"/>
    <col min="13" max="13" width="13.5546875" customWidth="1"/>
    <col min="14" max="14" width="12" customWidth="1"/>
    <col min="15" max="15" width="13.109375" customWidth="1"/>
    <col min="16" max="16" width="11.44140625" customWidth="1"/>
    <col min="17" max="17" width="24.88671875" customWidth="1"/>
    <col min="18" max="18" width="15.6640625" customWidth="1"/>
    <col min="19" max="19" width="32.88671875" customWidth="1"/>
    <col min="20" max="20" width="47.44140625" customWidth="1"/>
    <col min="21" max="21" width="31" customWidth="1"/>
  </cols>
  <sheetData>
    <row r="1" spans="1:21" ht="31.5" customHeight="1" x14ac:dyDescent="0.3">
      <c r="A1" s="22" t="s">
        <v>547</v>
      </c>
      <c r="Q1" s="30" t="str">
        <f>"Count = " &amp; COUNTA(J3:J95)</f>
        <v>Count = 29</v>
      </c>
      <c r="R1" s="30"/>
    </row>
    <row r="2" spans="1:21" ht="36" x14ac:dyDescent="0.3">
      <c r="A2" s="1" t="s">
        <v>9</v>
      </c>
      <c r="B2" s="1" t="s">
        <v>10</v>
      </c>
      <c r="C2" s="1" t="s">
        <v>11</v>
      </c>
      <c r="D2" s="1" t="s">
        <v>12</v>
      </c>
      <c r="E2" s="12" t="s">
        <v>548</v>
      </c>
      <c r="F2" s="1" t="s">
        <v>13</v>
      </c>
      <c r="G2" s="1" t="s">
        <v>14</v>
      </c>
      <c r="H2" s="1" t="s">
        <v>15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22</v>
      </c>
      <c r="O2" s="1" t="s">
        <v>23</v>
      </c>
      <c r="P2" s="1" t="s">
        <v>24</v>
      </c>
      <c r="Q2" s="1" t="s">
        <v>25</v>
      </c>
      <c r="R2" s="12" t="s">
        <v>549</v>
      </c>
      <c r="S2" s="12" t="s">
        <v>21</v>
      </c>
      <c r="T2" s="12" t="s">
        <v>550</v>
      </c>
      <c r="U2" s="1" t="s">
        <v>536</v>
      </c>
    </row>
    <row r="3" spans="1:21" ht="39.9" customHeight="1" x14ac:dyDescent="0.3">
      <c r="A3" s="4" t="s">
        <v>63</v>
      </c>
      <c r="B3" s="6">
        <v>2018</v>
      </c>
      <c r="C3" s="6">
        <v>2090</v>
      </c>
      <c r="D3" s="15" t="s">
        <v>551</v>
      </c>
      <c r="E3" s="15" t="s">
        <v>285</v>
      </c>
      <c r="F3" s="11" t="s">
        <v>107</v>
      </c>
      <c r="G3" s="21" t="s">
        <v>339</v>
      </c>
      <c r="H3" s="2" t="s">
        <v>28</v>
      </c>
      <c r="I3" s="13">
        <v>43070</v>
      </c>
      <c r="J3" s="5" t="s">
        <v>340</v>
      </c>
      <c r="K3" s="2" t="s">
        <v>2</v>
      </c>
      <c r="L3" s="2" t="s">
        <v>308</v>
      </c>
      <c r="M3" s="2" t="s">
        <v>136</v>
      </c>
      <c r="N3" s="13" t="s">
        <v>54</v>
      </c>
      <c r="O3" s="14">
        <v>0.82</v>
      </c>
      <c r="P3" s="14">
        <v>0</v>
      </c>
      <c r="Q3" s="28" t="s">
        <v>341</v>
      </c>
      <c r="R3" s="8" t="s">
        <v>552</v>
      </c>
      <c r="S3" s="8" t="s">
        <v>553</v>
      </c>
      <c r="T3" s="8" t="s">
        <v>554</v>
      </c>
      <c r="U3" s="8"/>
    </row>
    <row r="4" spans="1:21" ht="39.9" customHeight="1" x14ac:dyDescent="0.3">
      <c r="A4" s="4" t="s">
        <v>63</v>
      </c>
      <c r="B4" s="6">
        <v>2019</v>
      </c>
      <c r="C4" s="6">
        <v>2510</v>
      </c>
      <c r="D4" s="16" t="s">
        <v>77</v>
      </c>
      <c r="E4" s="16" t="s">
        <v>142</v>
      </c>
      <c r="F4" s="11" t="s">
        <v>57</v>
      </c>
      <c r="G4" s="21" t="s">
        <v>306</v>
      </c>
      <c r="H4" s="2" t="s">
        <v>28</v>
      </c>
      <c r="I4" s="13">
        <v>43009</v>
      </c>
      <c r="J4" s="5" t="s">
        <v>307</v>
      </c>
      <c r="K4" s="27" t="s">
        <v>1</v>
      </c>
      <c r="L4" s="2" t="s">
        <v>308</v>
      </c>
      <c r="M4" s="2" t="s">
        <v>309</v>
      </c>
      <c r="N4" s="13" t="s">
        <v>171</v>
      </c>
      <c r="O4" s="14">
        <v>0.26</v>
      </c>
      <c r="P4" s="14">
        <v>0</v>
      </c>
      <c r="Q4" s="28" t="s">
        <v>310</v>
      </c>
      <c r="R4" s="8" t="s">
        <v>555</v>
      </c>
      <c r="S4" s="8" t="s">
        <v>553</v>
      </c>
      <c r="T4" s="32" t="s">
        <v>556</v>
      </c>
      <c r="U4" s="8"/>
    </row>
    <row r="5" spans="1:21" ht="39.9" customHeight="1" x14ac:dyDescent="0.3">
      <c r="A5" s="4" t="s">
        <v>63</v>
      </c>
      <c r="B5" s="6">
        <v>2020</v>
      </c>
      <c r="C5" s="6">
        <v>2515</v>
      </c>
      <c r="D5" s="16" t="s">
        <v>77</v>
      </c>
      <c r="E5" s="16" t="s">
        <v>142</v>
      </c>
      <c r="F5" s="11" t="s">
        <v>57</v>
      </c>
      <c r="G5" s="21" t="s">
        <v>342</v>
      </c>
      <c r="H5" s="2" t="s">
        <v>28</v>
      </c>
      <c r="I5" s="13">
        <v>44044</v>
      </c>
      <c r="J5" s="5" t="s">
        <v>343</v>
      </c>
      <c r="K5" s="2" t="s">
        <v>2</v>
      </c>
      <c r="L5" s="2" t="s">
        <v>135</v>
      </c>
      <c r="M5" s="2" t="s">
        <v>136</v>
      </c>
      <c r="N5" s="2" t="s">
        <v>39</v>
      </c>
      <c r="O5" s="14">
        <v>0.74</v>
      </c>
      <c r="P5" s="14">
        <v>0</v>
      </c>
      <c r="Q5" s="28" t="s">
        <v>344</v>
      </c>
      <c r="R5" s="8" t="s">
        <v>555</v>
      </c>
      <c r="S5" s="8" t="s">
        <v>557</v>
      </c>
      <c r="T5" s="8" t="s">
        <v>558</v>
      </c>
      <c r="U5" s="8"/>
    </row>
    <row r="6" spans="1:21" ht="39.9" customHeight="1" x14ac:dyDescent="0.3">
      <c r="A6" s="4" t="s">
        <v>63</v>
      </c>
      <c r="B6" s="6">
        <v>2019</v>
      </c>
      <c r="C6" s="6">
        <v>2520</v>
      </c>
      <c r="D6" s="19" t="s">
        <v>103</v>
      </c>
      <c r="E6" s="19" t="s">
        <v>172</v>
      </c>
      <c r="F6" s="11" t="s">
        <v>260</v>
      </c>
      <c r="G6" s="21" t="s">
        <v>345</v>
      </c>
      <c r="H6" s="2" t="s">
        <v>28</v>
      </c>
      <c r="I6" s="13">
        <v>43132</v>
      </c>
      <c r="J6" s="5" t="s">
        <v>346</v>
      </c>
      <c r="K6" s="2" t="s">
        <v>2</v>
      </c>
      <c r="L6" s="2" t="s">
        <v>347</v>
      </c>
      <c r="M6" s="2" t="s">
        <v>74</v>
      </c>
      <c r="N6" s="13" t="s">
        <v>39</v>
      </c>
      <c r="O6" s="14">
        <v>0.88</v>
      </c>
      <c r="P6" s="14">
        <v>0</v>
      </c>
      <c r="Q6" s="28" t="s">
        <v>348</v>
      </c>
      <c r="R6" s="8" t="s">
        <v>555</v>
      </c>
      <c r="S6" s="8" t="s">
        <v>559</v>
      </c>
      <c r="T6" s="8"/>
      <c r="U6" s="8" t="s">
        <v>560</v>
      </c>
    </row>
    <row r="7" spans="1:21" ht="47.4" customHeight="1" x14ac:dyDescent="0.3">
      <c r="A7" s="4" t="s">
        <v>63</v>
      </c>
      <c r="B7" s="6">
        <v>2019</v>
      </c>
      <c r="C7" s="6">
        <v>2530</v>
      </c>
      <c r="D7" s="15" t="s">
        <v>551</v>
      </c>
      <c r="E7" s="15" t="s">
        <v>285</v>
      </c>
      <c r="F7" s="11" t="s">
        <v>107</v>
      </c>
      <c r="G7" s="21" t="s">
        <v>286</v>
      </c>
      <c r="H7" s="2" t="s">
        <v>28</v>
      </c>
      <c r="I7" s="13">
        <v>43374</v>
      </c>
      <c r="J7" s="5" t="s">
        <v>287</v>
      </c>
      <c r="K7" s="2" t="s">
        <v>2</v>
      </c>
      <c r="L7" s="2" t="s">
        <v>288</v>
      </c>
      <c r="M7" s="2" t="s">
        <v>289</v>
      </c>
      <c r="N7" s="13" t="s">
        <v>124</v>
      </c>
      <c r="O7" s="14">
        <v>0.53</v>
      </c>
      <c r="P7" s="14">
        <v>0.25</v>
      </c>
      <c r="Q7" s="28" t="s">
        <v>290</v>
      </c>
      <c r="R7" s="8" t="s">
        <v>561</v>
      </c>
      <c r="S7" s="8" t="s">
        <v>562</v>
      </c>
      <c r="T7" s="8" t="s">
        <v>563</v>
      </c>
      <c r="U7" s="8"/>
    </row>
    <row r="8" spans="1:21" ht="54" customHeight="1" x14ac:dyDescent="0.3">
      <c r="A8" s="4" t="s">
        <v>63</v>
      </c>
      <c r="B8" s="6">
        <v>2019</v>
      </c>
      <c r="C8" s="6">
        <v>2580</v>
      </c>
      <c r="D8" s="19" t="s">
        <v>103</v>
      </c>
      <c r="E8" s="19" t="s">
        <v>172</v>
      </c>
      <c r="F8" s="11" t="s">
        <v>260</v>
      </c>
      <c r="G8" s="21" t="s">
        <v>261</v>
      </c>
      <c r="H8" s="2" t="s">
        <v>28</v>
      </c>
      <c r="I8" s="13">
        <v>43435</v>
      </c>
      <c r="J8" s="5" t="s">
        <v>262</v>
      </c>
      <c r="K8" s="2" t="s">
        <v>2</v>
      </c>
      <c r="L8" s="2" t="s">
        <v>263</v>
      </c>
      <c r="M8" s="2" t="s">
        <v>74</v>
      </c>
      <c r="N8" s="13" t="s">
        <v>212</v>
      </c>
      <c r="O8" s="14">
        <v>1</v>
      </c>
      <c r="P8" s="14">
        <v>0</v>
      </c>
      <c r="Q8" s="28" t="s">
        <v>265</v>
      </c>
      <c r="R8" s="8" t="s">
        <v>564</v>
      </c>
      <c r="S8" s="8" t="s">
        <v>565</v>
      </c>
      <c r="T8" s="8" t="s">
        <v>566</v>
      </c>
      <c r="U8" s="8"/>
    </row>
    <row r="9" spans="1:21" ht="39.9" customHeight="1" x14ac:dyDescent="0.3">
      <c r="A9" s="4" t="s">
        <v>63</v>
      </c>
      <c r="B9" s="6">
        <v>2019</v>
      </c>
      <c r="C9" s="6">
        <v>2710</v>
      </c>
      <c r="D9" s="16" t="s">
        <v>77</v>
      </c>
      <c r="E9" s="16" t="s">
        <v>142</v>
      </c>
      <c r="F9" s="11" t="s">
        <v>57</v>
      </c>
      <c r="G9" s="21" t="s">
        <v>256</v>
      </c>
      <c r="H9" s="2" t="s">
        <v>28</v>
      </c>
      <c r="I9" s="13">
        <v>43617</v>
      </c>
      <c r="J9" s="5" t="s">
        <v>257</v>
      </c>
      <c r="K9" s="2" t="s">
        <v>2</v>
      </c>
      <c r="L9" s="2" t="s">
        <v>258</v>
      </c>
      <c r="M9" s="2" t="s">
        <v>68</v>
      </c>
      <c r="N9" s="13" t="s">
        <v>259</v>
      </c>
      <c r="O9" s="14">
        <v>1</v>
      </c>
      <c r="P9" s="14">
        <v>0</v>
      </c>
      <c r="Q9" s="28" t="s">
        <v>259</v>
      </c>
      <c r="R9" s="8" t="s">
        <v>567</v>
      </c>
      <c r="S9" s="8" t="s">
        <v>557</v>
      </c>
      <c r="T9" s="8" t="s">
        <v>568</v>
      </c>
      <c r="U9" s="8"/>
    </row>
    <row r="10" spans="1:21" ht="39.9" customHeight="1" x14ac:dyDescent="0.3">
      <c r="A10" s="4" t="s">
        <v>63</v>
      </c>
      <c r="B10" s="6">
        <v>2019</v>
      </c>
      <c r="C10" s="6">
        <v>2720</v>
      </c>
      <c r="D10" s="17" t="s">
        <v>64</v>
      </c>
      <c r="E10" s="17" t="s">
        <v>64</v>
      </c>
      <c r="F10" s="11" t="s">
        <v>57</v>
      </c>
      <c r="G10" s="21" t="s">
        <v>311</v>
      </c>
      <c r="H10" s="2" t="s">
        <v>28</v>
      </c>
      <c r="I10" s="13">
        <v>43678</v>
      </c>
      <c r="J10" s="23" t="s">
        <v>312</v>
      </c>
      <c r="K10" s="27" t="s">
        <v>1</v>
      </c>
      <c r="L10" s="2" t="s">
        <v>308</v>
      </c>
      <c r="M10" s="2" t="s">
        <v>269</v>
      </c>
      <c r="N10" s="13" t="s">
        <v>54</v>
      </c>
      <c r="O10" s="14">
        <v>0.85</v>
      </c>
      <c r="P10" s="14">
        <v>0.41</v>
      </c>
      <c r="Q10" s="28" t="s">
        <v>313</v>
      </c>
      <c r="R10" s="8" t="s">
        <v>552</v>
      </c>
      <c r="S10" s="8" t="s">
        <v>565</v>
      </c>
      <c r="T10" s="8" t="s">
        <v>569</v>
      </c>
      <c r="U10" s="8"/>
    </row>
    <row r="11" spans="1:21" ht="39.9" customHeight="1" x14ac:dyDescent="0.3">
      <c r="A11" s="4" t="s">
        <v>63</v>
      </c>
      <c r="B11" s="6">
        <v>2019</v>
      </c>
      <c r="C11" s="6">
        <v>2720</v>
      </c>
      <c r="D11" s="17" t="s">
        <v>64</v>
      </c>
      <c r="E11" s="17" t="s">
        <v>64</v>
      </c>
      <c r="F11" s="11" t="s">
        <v>57</v>
      </c>
      <c r="G11" s="21" t="s">
        <v>314</v>
      </c>
      <c r="H11" s="2" t="s">
        <v>28</v>
      </c>
      <c r="I11" s="13">
        <v>43678</v>
      </c>
      <c r="J11" s="5" t="s">
        <v>315</v>
      </c>
      <c r="K11" s="27" t="s">
        <v>1</v>
      </c>
      <c r="L11" s="2" t="s">
        <v>73</v>
      </c>
      <c r="M11" s="2" t="s">
        <v>74</v>
      </c>
      <c r="N11" s="13" t="s">
        <v>54</v>
      </c>
      <c r="O11" s="14">
        <v>0.4</v>
      </c>
      <c r="P11" s="14">
        <v>0</v>
      </c>
      <c r="Q11" s="28" t="s">
        <v>316</v>
      </c>
      <c r="R11" s="8" t="s">
        <v>552</v>
      </c>
      <c r="S11" s="8" t="s">
        <v>565</v>
      </c>
      <c r="T11" s="8" t="s">
        <v>569</v>
      </c>
      <c r="U11" s="8"/>
    </row>
    <row r="12" spans="1:21" ht="39.9" customHeight="1" x14ac:dyDescent="0.3">
      <c r="A12" s="4" t="s">
        <v>63</v>
      </c>
      <c r="B12" s="6">
        <v>2020</v>
      </c>
      <c r="C12" s="6">
        <v>2800</v>
      </c>
      <c r="D12" s="19" t="s">
        <v>103</v>
      </c>
      <c r="E12" s="19" t="s">
        <v>172</v>
      </c>
      <c r="F12" s="11" t="s">
        <v>107</v>
      </c>
      <c r="G12" s="21" t="s">
        <v>349</v>
      </c>
      <c r="H12" s="2" t="s">
        <v>28</v>
      </c>
      <c r="I12" s="13">
        <v>43435</v>
      </c>
      <c r="J12" s="5" t="s">
        <v>350</v>
      </c>
      <c r="K12" s="2" t="s">
        <v>2</v>
      </c>
      <c r="L12" s="2" t="s">
        <v>211</v>
      </c>
      <c r="M12" s="2" t="s">
        <v>269</v>
      </c>
      <c r="N12" s="13" t="s">
        <v>542</v>
      </c>
      <c r="O12" s="14">
        <v>0.46</v>
      </c>
      <c r="P12" s="14">
        <v>0</v>
      </c>
      <c r="Q12" s="28" t="s">
        <v>351</v>
      </c>
      <c r="R12" s="8" t="s">
        <v>570</v>
      </c>
      <c r="S12" s="8" t="s">
        <v>565</v>
      </c>
      <c r="T12" s="8" t="s">
        <v>571</v>
      </c>
      <c r="U12" s="8"/>
    </row>
    <row r="13" spans="1:21" ht="39.9" customHeight="1" x14ac:dyDescent="0.3">
      <c r="A13" s="4" t="s">
        <v>63</v>
      </c>
      <c r="B13" s="6">
        <v>2020</v>
      </c>
      <c r="C13" s="6">
        <v>2815</v>
      </c>
      <c r="D13" s="17" t="s">
        <v>64</v>
      </c>
      <c r="E13" s="17" t="s">
        <v>64</v>
      </c>
      <c r="F13" s="11" t="s">
        <v>57</v>
      </c>
      <c r="G13" s="21" t="s">
        <v>317</v>
      </c>
      <c r="H13" s="2" t="s">
        <v>28</v>
      </c>
      <c r="I13" s="13">
        <v>43862</v>
      </c>
      <c r="J13" s="5" t="s">
        <v>318</v>
      </c>
      <c r="K13" s="27" t="s">
        <v>1</v>
      </c>
      <c r="L13" s="2" t="s">
        <v>319</v>
      </c>
      <c r="M13" s="2" t="s">
        <v>136</v>
      </c>
      <c r="N13" s="13" t="s">
        <v>542</v>
      </c>
      <c r="O13" s="14">
        <v>0.31</v>
      </c>
      <c r="P13" s="14">
        <v>0</v>
      </c>
      <c r="Q13" s="28" t="s">
        <v>320</v>
      </c>
      <c r="R13" s="8" t="s">
        <v>572</v>
      </c>
      <c r="S13" s="8" t="s">
        <v>565</v>
      </c>
      <c r="T13" s="8" t="s">
        <v>573</v>
      </c>
      <c r="U13" s="8"/>
    </row>
    <row r="14" spans="1:21" ht="39.9" customHeight="1" x14ac:dyDescent="0.3">
      <c r="A14" s="4" t="s">
        <v>63</v>
      </c>
      <c r="B14" s="6">
        <v>2020</v>
      </c>
      <c r="C14" s="6">
        <v>2840</v>
      </c>
      <c r="D14" s="19" t="s">
        <v>103</v>
      </c>
      <c r="E14" s="19" t="s">
        <v>172</v>
      </c>
      <c r="F14" s="11" t="s">
        <v>107</v>
      </c>
      <c r="G14" s="21" t="s">
        <v>352</v>
      </c>
      <c r="H14" s="2" t="s">
        <v>28</v>
      </c>
      <c r="I14" s="13">
        <v>43739</v>
      </c>
      <c r="J14" s="5" t="s">
        <v>353</v>
      </c>
      <c r="K14" s="2" t="s">
        <v>2</v>
      </c>
      <c r="L14" s="2" t="s">
        <v>73</v>
      </c>
      <c r="M14" s="2" t="s">
        <v>74</v>
      </c>
      <c r="N14" s="13" t="s">
        <v>54</v>
      </c>
      <c r="O14" s="14">
        <v>0.56999999999999995</v>
      </c>
      <c r="P14" s="14">
        <v>0</v>
      </c>
      <c r="Q14" s="28" t="s">
        <v>119</v>
      </c>
      <c r="R14" s="8" t="s">
        <v>572</v>
      </c>
      <c r="S14" s="8" t="s">
        <v>565</v>
      </c>
      <c r="T14" s="8" t="s">
        <v>574</v>
      </c>
      <c r="U14" s="8"/>
    </row>
    <row r="15" spans="1:21" ht="55.2" customHeight="1" x14ac:dyDescent="0.3">
      <c r="A15" s="4" t="s">
        <v>63</v>
      </c>
      <c r="B15" s="6">
        <v>2020</v>
      </c>
      <c r="C15" s="6">
        <v>2850</v>
      </c>
      <c r="D15" s="19" t="s">
        <v>103</v>
      </c>
      <c r="E15" s="19" t="s">
        <v>172</v>
      </c>
      <c r="F15" s="11" t="s">
        <v>260</v>
      </c>
      <c r="G15" s="21" t="s">
        <v>271</v>
      </c>
      <c r="H15" s="2" t="s">
        <v>28</v>
      </c>
      <c r="I15" s="13">
        <v>43739</v>
      </c>
      <c r="J15" s="5" t="s">
        <v>272</v>
      </c>
      <c r="K15" s="2" t="s">
        <v>2</v>
      </c>
      <c r="L15" s="2" t="s">
        <v>258</v>
      </c>
      <c r="M15" s="2" t="s">
        <v>273</v>
      </c>
      <c r="N15" s="13" t="s">
        <v>234</v>
      </c>
      <c r="O15" s="14">
        <v>0.9</v>
      </c>
      <c r="P15" s="14">
        <v>0.51</v>
      </c>
      <c r="Q15" s="28" t="s">
        <v>274</v>
      </c>
      <c r="R15" s="8" t="s">
        <v>572</v>
      </c>
      <c r="S15" s="8" t="s">
        <v>565</v>
      </c>
      <c r="T15" s="32" t="s">
        <v>575</v>
      </c>
      <c r="U15" s="8"/>
    </row>
    <row r="16" spans="1:21" ht="62.4" customHeight="1" x14ac:dyDescent="0.3">
      <c r="A16" s="4" t="s">
        <v>63</v>
      </c>
      <c r="B16" s="6">
        <v>2020</v>
      </c>
      <c r="C16" s="6">
        <v>2855</v>
      </c>
      <c r="D16" s="16" t="s">
        <v>77</v>
      </c>
      <c r="E16" s="33" t="s">
        <v>64</v>
      </c>
      <c r="F16" s="11" t="s">
        <v>57</v>
      </c>
      <c r="G16" s="21" t="s">
        <v>472</v>
      </c>
      <c r="H16" s="2" t="s">
        <v>28</v>
      </c>
      <c r="I16" s="13">
        <v>43983</v>
      </c>
      <c r="J16" s="5" t="s">
        <v>473</v>
      </c>
      <c r="K16" s="2" t="s">
        <v>2</v>
      </c>
      <c r="L16" s="2" t="s">
        <v>474</v>
      </c>
      <c r="M16" s="2" t="s">
        <v>68</v>
      </c>
      <c r="N16" s="13" t="s">
        <v>234</v>
      </c>
      <c r="O16" s="14">
        <v>0.95</v>
      </c>
      <c r="P16" s="14">
        <v>0.6</v>
      </c>
      <c r="Q16" s="28" t="s">
        <v>475</v>
      </c>
      <c r="R16" s="8" t="s">
        <v>572</v>
      </c>
      <c r="S16" s="8" t="s">
        <v>576</v>
      </c>
      <c r="T16" s="32" t="s">
        <v>577</v>
      </c>
      <c r="U16" s="8"/>
    </row>
    <row r="17" spans="1:21" ht="39.9" customHeight="1" x14ac:dyDescent="0.3">
      <c r="A17" s="4" t="s">
        <v>63</v>
      </c>
      <c r="B17" s="6">
        <v>2020</v>
      </c>
      <c r="C17" s="6">
        <v>2860</v>
      </c>
      <c r="D17" s="19" t="s">
        <v>103</v>
      </c>
      <c r="E17" s="19" t="s">
        <v>172</v>
      </c>
      <c r="F17" s="11" t="s">
        <v>260</v>
      </c>
      <c r="G17" s="21" t="s">
        <v>354</v>
      </c>
      <c r="H17" s="2" t="s">
        <v>28</v>
      </c>
      <c r="I17" s="13">
        <v>43800</v>
      </c>
      <c r="J17" s="5" t="s">
        <v>355</v>
      </c>
      <c r="K17" s="2" t="s">
        <v>2</v>
      </c>
      <c r="L17" s="2" t="s">
        <v>356</v>
      </c>
      <c r="M17" s="2" t="s">
        <v>357</v>
      </c>
      <c r="N17" s="13" t="s">
        <v>54</v>
      </c>
      <c r="O17" s="14">
        <v>0.91</v>
      </c>
      <c r="P17" s="14">
        <v>0.75</v>
      </c>
      <c r="Q17" s="28" t="s">
        <v>358</v>
      </c>
      <c r="R17" s="8" t="s">
        <v>552</v>
      </c>
      <c r="S17" s="8" t="s">
        <v>578</v>
      </c>
      <c r="T17" s="8" t="s">
        <v>579</v>
      </c>
      <c r="U17" s="8"/>
    </row>
    <row r="18" spans="1:21" ht="39.9" customHeight="1" x14ac:dyDescent="0.3">
      <c r="A18" s="4" t="s">
        <v>63</v>
      </c>
      <c r="B18" s="6">
        <v>2020</v>
      </c>
      <c r="C18" s="6">
        <v>2870</v>
      </c>
      <c r="D18" s="19" t="s">
        <v>103</v>
      </c>
      <c r="E18" s="19" t="s">
        <v>172</v>
      </c>
      <c r="F18" s="11" t="s">
        <v>107</v>
      </c>
      <c r="G18" s="21" t="s">
        <v>173</v>
      </c>
      <c r="H18" s="2" t="s">
        <v>28</v>
      </c>
      <c r="I18" s="13">
        <v>43739</v>
      </c>
      <c r="J18" s="5" t="s">
        <v>174</v>
      </c>
      <c r="K18" s="2" t="s">
        <v>2</v>
      </c>
      <c r="L18" s="2" t="s">
        <v>175</v>
      </c>
      <c r="M18" s="2" t="s">
        <v>176</v>
      </c>
      <c r="N18" s="13" t="s">
        <v>542</v>
      </c>
      <c r="O18" s="14">
        <v>0.86</v>
      </c>
      <c r="P18" s="14">
        <v>0</v>
      </c>
      <c r="Q18" s="28" t="s">
        <v>177</v>
      </c>
      <c r="R18" s="8" t="s">
        <v>552</v>
      </c>
      <c r="S18" s="8" t="s">
        <v>578</v>
      </c>
      <c r="T18" s="8" t="s">
        <v>580</v>
      </c>
      <c r="U18" s="8"/>
    </row>
    <row r="19" spans="1:21" ht="39.9" customHeight="1" x14ac:dyDescent="0.3">
      <c r="A19" s="4" t="s">
        <v>63</v>
      </c>
      <c r="B19" s="6">
        <v>2020</v>
      </c>
      <c r="C19" s="6">
        <v>2890</v>
      </c>
      <c r="D19" s="17" t="s">
        <v>64</v>
      </c>
      <c r="E19" s="17" t="s">
        <v>64</v>
      </c>
      <c r="F19" s="11" t="s">
        <v>57</v>
      </c>
      <c r="G19" s="21" t="s">
        <v>321</v>
      </c>
      <c r="H19" s="2" t="s">
        <v>28</v>
      </c>
      <c r="I19" s="13">
        <v>43739</v>
      </c>
      <c r="J19" s="5" t="s">
        <v>322</v>
      </c>
      <c r="K19" s="27" t="s">
        <v>1</v>
      </c>
      <c r="L19" s="2" t="s">
        <v>323</v>
      </c>
      <c r="M19" s="2" t="s">
        <v>68</v>
      </c>
      <c r="N19" s="13" t="s">
        <v>54</v>
      </c>
      <c r="O19" s="14">
        <v>0.74</v>
      </c>
      <c r="P19" s="14">
        <v>0.39</v>
      </c>
      <c r="Q19" s="28" t="s">
        <v>324</v>
      </c>
      <c r="R19" s="8" t="s">
        <v>552</v>
      </c>
      <c r="S19" s="8" t="s">
        <v>578</v>
      </c>
      <c r="T19" s="8" t="s">
        <v>581</v>
      </c>
      <c r="U19" s="8"/>
    </row>
    <row r="20" spans="1:21" ht="39.9" customHeight="1" x14ac:dyDescent="0.3">
      <c r="A20" s="4" t="s">
        <v>63</v>
      </c>
      <c r="B20" s="6">
        <v>2020</v>
      </c>
      <c r="C20" s="6">
        <v>2900</v>
      </c>
      <c r="D20" s="19" t="s">
        <v>103</v>
      </c>
      <c r="E20" s="19" t="s">
        <v>172</v>
      </c>
      <c r="F20" s="11" t="s">
        <v>57</v>
      </c>
      <c r="G20" s="21" t="s">
        <v>359</v>
      </c>
      <c r="H20" s="2" t="s">
        <v>28</v>
      </c>
      <c r="I20" s="13">
        <v>43800</v>
      </c>
      <c r="J20" s="5" t="s">
        <v>360</v>
      </c>
      <c r="K20" s="2" t="s">
        <v>2</v>
      </c>
      <c r="L20" s="2" t="s">
        <v>90</v>
      </c>
      <c r="M20" s="2" t="s">
        <v>91</v>
      </c>
      <c r="N20" s="13" t="s">
        <v>115</v>
      </c>
      <c r="O20" s="14">
        <v>1</v>
      </c>
      <c r="P20" s="14">
        <v>0</v>
      </c>
      <c r="Q20" s="28" t="s">
        <v>115</v>
      </c>
      <c r="R20" s="8" t="s">
        <v>570</v>
      </c>
      <c r="S20" s="8" t="s">
        <v>553</v>
      </c>
      <c r="T20" s="8" t="s">
        <v>582</v>
      </c>
      <c r="U20" s="8"/>
    </row>
    <row r="21" spans="1:21" ht="39.9" customHeight="1" x14ac:dyDescent="0.3">
      <c r="A21" s="4" t="s">
        <v>63</v>
      </c>
      <c r="B21" s="6">
        <v>2020</v>
      </c>
      <c r="C21" s="6">
        <v>2920</v>
      </c>
      <c r="D21" s="16" t="s">
        <v>77</v>
      </c>
      <c r="E21" s="16" t="s">
        <v>142</v>
      </c>
      <c r="F21" s="11" t="s">
        <v>107</v>
      </c>
      <c r="G21" s="21" t="s">
        <v>361</v>
      </c>
      <c r="H21" s="2" t="s">
        <v>28</v>
      </c>
      <c r="I21" s="13">
        <v>43800</v>
      </c>
      <c r="J21" s="5" t="s">
        <v>362</v>
      </c>
      <c r="K21" s="2" t="s">
        <v>2</v>
      </c>
      <c r="L21" s="2" t="s">
        <v>110</v>
      </c>
      <c r="M21" s="2" t="s">
        <v>74</v>
      </c>
      <c r="N21" s="13" t="s">
        <v>542</v>
      </c>
      <c r="O21" s="14">
        <v>0.97</v>
      </c>
      <c r="P21" s="14">
        <v>0</v>
      </c>
      <c r="Q21" s="28" t="s">
        <v>363</v>
      </c>
      <c r="R21" s="8" t="s">
        <v>570</v>
      </c>
      <c r="S21" s="8" t="s">
        <v>578</v>
      </c>
      <c r="T21" s="8"/>
      <c r="U21" s="8"/>
    </row>
    <row r="22" spans="1:21" ht="39.9" customHeight="1" x14ac:dyDescent="0.3">
      <c r="A22" s="4" t="s">
        <v>63</v>
      </c>
      <c r="B22" s="6">
        <v>2020</v>
      </c>
      <c r="C22" s="6">
        <v>2970</v>
      </c>
      <c r="D22" s="16" t="s">
        <v>77</v>
      </c>
      <c r="E22" s="16" t="s">
        <v>142</v>
      </c>
      <c r="F22" s="11" t="s">
        <v>107</v>
      </c>
      <c r="G22" s="21" t="s">
        <v>364</v>
      </c>
      <c r="H22" s="2" t="s">
        <v>28</v>
      </c>
      <c r="I22" s="13">
        <v>43862</v>
      </c>
      <c r="J22" s="5" t="s">
        <v>365</v>
      </c>
      <c r="K22" s="2" t="s">
        <v>2</v>
      </c>
      <c r="L22" s="2" t="s">
        <v>323</v>
      </c>
      <c r="M22" s="2" t="s">
        <v>357</v>
      </c>
      <c r="N22" s="13" t="s">
        <v>54</v>
      </c>
      <c r="O22" s="14">
        <v>0.7</v>
      </c>
      <c r="P22" s="14">
        <v>0.68</v>
      </c>
      <c r="Q22" s="28" t="s">
        <v>366</v>
      </c>
      <c r="R22" s="8" t="s">
        <v>552</v>
      </c>
      <c r="S22" s="8" t="s">
        <v>578</v>
      </c>
      <c r="T22" s="8" t="s">
        <v>583</v>
      </c>
      <c r="U22" s="8"/>
    </row>
    <row r="23" spans="1:21" ht="39.9" customHeight="1" x14ac:dyDescent="0.3">
      <c r="A23" s="4" t="s">
        <v>63</v>
      </c>
      <c r="B23" s="6">
        <v>2020</v>
      </c>
      <c r="C23" s="6">
        <v>3000</v>
      </c>
      <c r="D23" s="19" t="s">
        <v>103</v>
      </c>
      <c r="E23" s="19" t="s">
        <v>172</v>
      </c>
      <c r="F23" s="11" t="s">
        <v>107</v>
      </c>
      <c r="G23" s="21" t="s">
        <v>367</v>
      </c>
      <c r="H23" s="2" t="s">
        <v>28</v>
      </c>
      <c r="I23" s="13">
        <v>43983</v>
      </c>
      <c r="J23" s="5" t="s">
        <v>368</v>
      </c>
      <c r="K23" s="2" t="s">
        <v>2</v>
      </c>
      <c r="L23" s="2" t="s">
        <v>369</v>
      </c>
      <c r="M23" s="2" t="s">
        <v>269</v>
      </c>
      <c r="N23" s="13" t="s">
        <v>75</v>
      </c>
      <c r="O23" s="14">
        <v>0.57999999999999996</v>
      </c>
      <c r="P23" s="14">
        <v>0</v>
      </c>
      <c r="Q23" s="28" t="s">
        <v>370</v>
      </c>
      <c r="R23" s="8" t="s">
        <v>570</v>
      </c>
      <c r="S23" s="8" t="s">
        <v>553</v>
      </c>
      <c r="T23" s="8" t="s">
        <v>584</v>
      </c>
      <c r="U23" s="8"/>
    </row>
    <row r="24" spans="1:21" ht="75" customHeight="1" x14ac:dyDescent="0.3">
      <c r="A24" s="4" t="s">
        <v>63</v>
      </c>
      <c r="B24" s="6">
        <v>2020</v>
      </c>
      <c r="C24" s="6">
        <v>3010</v>
      </c>
      <c r="D24" s="17" t="s">
        <v>64</v>
      </c>
      <c r="E24" s="17" t="s">
        <v>64</v>
      </c>
      <c r="F24" s="11" t="s">
        <v>57</v>
      </c>
      <c r="G24" s="21" t="s">
        <v>325</v>
      </c>
      <c r="H24" s="2" t="s">
        <v>28</v>
      </c>
      <c r="I24" s="13">
        <v>43983</v>
      </c>
      <c r="J24" s="5" t="s">
        <v>326</v>
      </c>
      <c r="K24" s="27" t="s">
        <v>1</v>
      </c>
      <c r="L24" s="2" t="s">
        <v>319</v>
      </c>
      <c r="M24" s="2" t="s">
        <v>269</v>
      </c>
      <c r="N24" s="13" t="s">
        <v>54</v>
      </c>
      <c r="O24" s="14">
        <v>0.34</v>
      </c>
      <c r="P24" s="14">
        <v>0.09</v>
      </c>
      <c r="Q24" s="28" t="s">
        <v>327</v>
      </c>
      <c r="R24" s="8" t="s">
        <v>572</v>
      </c>
      <c r="S24" s="8" t="s">
        <v>565</v>
      </c>
      <c r="T24" s="8" t="s">
        <v>585</v>
      </c>
      <c r="U24" s="8"/>
    </row>
    <row r="25" spans="1:21" ht="39.9" customHeight="1" x14ac:dyDescent="0.3">
      <c r="A25" s="4" t="s">
        <v>63</v>
      </c>
      <c r="B25" s="6">
        <v>2020</v>
      </c>
      <c r="C25" s="6">
        <v>3020</v>
      </c>
      <c r="D25" s="16" t="s">
        <v>77</v>
      </c>
      <c r="E25" s="16" t="s">
        <v>142</v>
      </c>
      <c r="F25" s="11" t="s">
        <v>57</v>
      </c>
      <c r="G25" s="21" t="s">
        <v>328</v>
      </c>
      <c r="H25" s="2" t="s">
        <v>28</v>
      </c>
      <c r="I25" s="13">
        <v>43983</v>
      </c>
      <c r="J25" s="5" t="s">
        <v>329</v>
      </c>
      <c r="K25" s="27" t="s">
        <v>1</v>
      </c>
      <c r="L25" s="2" t="s">
        <v>330</v>
      </c>
      <c r="M25" s="2" t="s">
        <v>269</v>
      </c>
      <c r="N25" s="13" t="s">
        <v>54</v>
      </c>
      <c r="O25" s="14">
        <v>0.62</v>
      </c>
      <c r="P25" s="14">
        <v>0.28999999999999998</v>
      </c>
      <c r="Q25" s="28" t="s">
        <v>331</v>
      </c>
      <c r="R25" s="8" t="s">
        <v>552</v>
      </c>
      <c r="S25" s="8" t="s">
        <v>565</v>
      </c>
      <c r="T25" s="8" t="s">
        <v>569</v>
      </c>
      <c r="U25" s="8"/>
    </row>
    <row r="26" spans="1:21" ht="39.9" customHeight="1" x14ac:dyDescent="0.3">
      <c r="A26" s="4" t="s">
        <v>63</v>
      </c>
      <c r="B26" s="6">
        <v>2020</v>
      </c>
      <c r="C26" s="6">
        <v>3030</v>
      </c>
      <c r="D26" s="17" t="s">
        <v>64</v>
      </c>
      <c r="E26" s="17" t="s">
        <v>64</v>
      </c>
      <c r="F26" s="11" t="s">
        <v>57</v>
      </c>
      <c r="G26" s="21" t="s">
        <v>332</v>
      </c>
      <c r="H26" s="2" t="s">
        <v>28</v>
      </c>
      <c r="I26" s="13">
        <v>43983</v>
      </c>
      <c r="J26" s="5" t="s">
        <v>333</v>
      </c>
      <c r="K26" s="27" t="s">
        <v>1</v>
      </c>
      <c r="L26" s="2" t="s">
        <v>334</v>
      </c>
      <c r="M26" s="2" t="s">
        <v>68</v>
      </c>
      <c r="N26" s="13" t="s">
        <v>54</v>
      </c>
      <c r="O26" s="14">
        <v>0.98</v>
      </c>
      <c r="P26" s="14">
        <v>0.44</v>
      </c>
      <c r="Q26" s="28" t="s">
        <v>335</v>
      </c>
      <c r="R26" s="8" t="s">
        <v>552</v>
      </c>
      <c r="S26" s="8" t="s">
        <v>578</v>
      </c>
      <c r="T26" s="8" t="s">
        <v>581</v>
      </c>
      <c r="U26" s="8"/>
    </row>
    <row r="27" spans="1:21" ht="72.599999999999994" customHeight="1" x14ac:dyDescent="0.3">
      <c r="A27" s="4" t="s">
        <v>63</v>
      </c>
      <c r="B27" s="6">
        <v>2020</v>
      </c>
      <c r="C27" s="6">
        <v>3050</v>
      </c>
      <c r="D27" s="16" t="s">
        <v>77</v>
      </c>
      <c r="E27" s="16" t="s">
        <v>142</v>
      </c>
      <c r="F27" s="11" t="s">
        <v>107</v>
      </c>
      <c r="G27" s="21" t="s">
        <v>379</v>
      </c>
      <c r="H27" s="2" t="s">
        <v>28</v>
      </c>
      <c r="I27" s="13">
        <v>44044</v>
      </c>
      <c r="J27" s="5" t="s">
        <v>380</v>
      </c>
      <c r="K27" s="2" t="s">
        <v>2</v>
      </c>
      <c r="L27" s="2" t="s">
        <v>381</v>
      </c>
      <c r="M27" s="2" t="s">
        <v>91</v>
      </c>
      <c r="N27" s="13" t="s">
        <v>75</v>
      </c>
      <c r="O27" s="14">
        <v>1</v>
      </c>
      <c r="P27" s="14">
        <v>0</v>
      </c>
      <c r="Q27" s="28" t="s">
        <v>75</v>
      </c>
      <c r="R27" s="8" t="s">
        <v>567</v>
      </c>
      <c r="S27" s="8" t="s">
        <v>553</v>
      </c>
      <c r="T27" s="8" t="s">
        <v>586</v>
      </c>
      <c r="U27" s="8"/>
    </row>
    <row r="28" spans="1:21" ht="76.95" customHeight="1" x14ac:dyDescent="0.3">
      <c r="A28" s="4" t="s">
        <v>63</v>
      </c>
      <c r="B28" s="6">
        <v>2020</v>
      </c>
      <c r="C28" s="6">
        <v>3060</v>
      </c>
      <c r="D28" s="18" t="s">
        <v>513</v>
      </c>
      <c r="E28" s="33" t="s">
        <v>142</v>
      </c>
      <c r="F28" s="11" t="s">
        <v>57</v>
      </c>
      <c r="G28" s="21" t="s">
        <v>336</v>
      </c>
      <c r="H28" s="2" t="s">
        <v>28</v>
      </c>
      <c r="I28" s="13">
        <v>44044</v>
      </c>
      <c r="J28" s="5" t="s">
        <v>337</v>
      </c>
      <c r="K28" s="27" t="s">
        <v>1</v>
      </c>
      <c r="L28" s="2" t="s">
        <v>323</v>
      </c>
      <c r="M28" s="2" t="s">
        <v>123</v>
      </c>
      <c r="N28" s="13" t="s">
        <v>212</v>
      </c>
      <c r="O28" s="14">
        <v>0.83</v>
      </c>
      <c r="P28" s="14">
        <v>0</v>
      </c>
      <c r="Q28" s="28" t="s">
        <v>338</v>
      </c>
      <c r="R28" s="8" t="s">
        <v>564</v>
      </c>
      <c r="S28" s="8" t="s">
        <v>587</v>
      </c>
      <c r="T28" s="32" t="s">
        <v>588</v>
      </c>
      <c r="U28" s="8"/>
    </row>
    <row r="29" spans="1:21" ht="39.9" customHeight="1" x14ac:dyDescent="0.3">
      <c r="A29" s="4" t="s">
        <v>63</v>
      </c>
      <c r="B29" s="6">
        <v>2021</v>
      </c>
      <c r="C29" s="6">
        <v>3200</v>
      </c>
      <c r="D29" s="19" t="s">
        <v>103</v>
      </c>
      <c r="E29" s="19" t="s">
        <v>172</v>
      </c>
      <c r="F29" s="11" t="s">
        <v>57</v>
      </c>
      <c r="G29" s="21" t="s">
        <v>266</v>
      </c>
      <c r="H29" s="2" t="s">
        <v>28</v>
      </c>
      <c r="I29" s="13">
        <v>44044</v>
      </c>
      <c r="J29" s="5" t="s">
        <v>267</v>
      </c>
      <c r="K29" s="2" t="s">
        <v>2</v>
      </c>
      <c r="L29" s="2" t="s">
        <v>268</v>
      </c>
      <c r="M29" s="2" t="s">
        <v>269</v>
      </c>
      <c r="N29" s="13" t="s">
        <v>212</v>
      </c>
      <c r="O29" s="14">
        <v>0.56999999999999995</v>
      </c>
      <c r="P29" s="14">
        <v>0</v>
      </c>
      <c r="Q29" s="28" t="s">
        <v>270</v>
      </c>
      <c r="R29" s="8" t="s">
        <v>564</v>
      </c>
      <c r="S29" s="8" t="s">
        <v>565</v>
      </c>
      <c r="T29" s="8" t="s">
        <v>589</v>
      </c>
      <c r="U29" s="8"/>
    </row>
    <row r="30" spans="1:21" ht="39.6" x14ac:dyDescent="0.3">
      <c r="A30" s="4" t="s">
        <v>63</v>
      </c>
      <c r="B30" s="6">
        <v>2021</v>
      </c>
      <c r="C30" s="6">
        <v>3210</v>
      </c>
      <c r="D30" s="16" t="s">
        <v>77</v>
      </c>
      <c r="E30" s="16" t="s">
        <v>142</v>
      </c>
      <c r="F30" s="11" t="s">
        <v>107</v>
      </c>
      <c r="G30" s="21" t="s">
        <v>240</v>
      </c>
      <c r="H30" s="2" t="s">
        <v>28</v>
      </c>
      <c r="I30" s="13">
        <v>44044</v>
      </c>
      <c r="J30" s="24" t="s">
        <v>241</v>
      </c>
      <c r="K30" s="2" t="s">
        <v>2</v>
      </c>
      <c r="L30" s="2" t="s">
        <v>242</v>
      </c>
      <c r="M30" s="2" t="s">
        <v>68</v>
      </c>
      <c r="N30" s="13" t="s">
        <v>54</v>
      </c>
      <c r="O30" s="14">
        <v>0.41</v>
      </c>
      <c r="P30" s="14">
        <v>0</v>
      </c>
      <c r="Q30" s="28" t="s">
        <v>244</v>
      </c>
      <c r="R30" s="8" t="s">
        <v>552</v>
      </c>
      <c r="S30" s="8" t="s">
        <v>587</v>
      </c>
      <c r="T30" s="8" t="s">
        <v>590</v>
      </c>
      <c r="U30" s="8"/>
    </row>
    <row r="31" spans="1:21" ht="55.2" customHeight="1" x14ac:dyDescent="0.3">
      <c r="A31" s="4" t="s">
        <v>63</v>
      </c>
      <c r="B31" s="6">
        <v>2021</v>
      </c>
      <c r="C31" s="6">
        <v>3220</v>
      </c>
      <c r="D31" s="16" t="s">
        <v>77</v>
      </c>
      <c r="E31" s="16" t="s">
        <v>142</v>
      </c>
      <c r="F31" s="11" t="s">
        <v>107</v>
      </c>
      <c r="G31" s="21" t="s">
        <v>545</v>
      </c>
      <c r="H31" s="2" t="s">
        <v>28</v>
      </c>
      <c r="I31" s="13">
        <v>44044</v>
      </c>
      <c r="J31" s="5" t="s">
        <v>387</v>
      </c>
      <c r="K31" s="2" t="s">
        <v>2</v>
      </c>
      <c r="L31" s="2" t="s">
        <v>135</v>
      </c>
      <c r="M31" s="2" t="s">
        <v>136</v>
      </c>
      <c r="N31" s="13" t="s">
        <v>137</v>
      </c>
      <c r="O31" s="14">
        <v>0.86</v>
      </c>
      <c r="P31" s="14">
        <v>0</v>
      </c>
      <c r="Q31" s="28" t="s">
        <v>39</v>
      </c>
      <c r="R31" s="8" t="s">
        <v>555</v>
      </c>
      <c r="S31" s="8" t="s">
        <v>557</v>
      </c>
      <c r="T31" s="8" t="s">
        <v>591</v>
      </c>
      <c r="U31" s="8"/>
    </row>
  </sheetData>
  <autoFilter ref="A2:U31" xr:uid="{22936477-8B29-4190-B4BB-1409B246E593}"/>
  <conditionalFormatting sqref="H3:I31">
    <cfRule type="containsText" dxfId="2" priority="7" operator="containsText" text="Pending">
      <formula>NOT(ISERROR(SEARCH("Pending",H3)))</formula>
    </cfRule>
  </conditionalFormatting>
  <dataValidations count="7">
    <dataValidation type="list" allowBlank="1" showInputMessage="1" showErrorMessage="1" sqref="A20:A21 A3:A18 A24:A31" xr:uid="{29954B47-26B2-4F68-ADD7-EB34A6E05DCE}">
      <formula1>"Revision Requests,Business Strategy,Efficiencies / Enhancements,Regulatory,Technical Foundation"</formula1>
    </dataValidation>
    <dataValidation type="list" allowBlank="1" showInputMessage="1" showErrorMessage="1" sqref="A22:A23 A19" xr:uid="{E45035E4-6CCA-4D52-B222-B51021478CDD}">
      <formula1>"Business Strategy,Efficiencies / Enhancements,Regulatory,Technical Foundation"</formula1>
    </dataValidation>
    <dataValidation type="list" allowBlank="1" showInputMessage="1" showErrorMessage="1" sqref="B3:B6 B8:B31" xr:uid="{A987A7D1-A906-49C8-9446-680C0844FCF3}">
      <formula1>"2011,2012,2013,2014,2015,2016,2017,2018,2019,2020,2021,2022,2023"</formula1>
    </dataValidation>
    <dataValidation type="list" allowBlank="1" showInputMessage="1" showErrorMessage="1" sqref="H3:H20 H22:H31" xr:uid="{0DA6E2A0-3906-4E83-A8EE-F9E2E2C7D49E}">
      <formula1>"Pending PRS Approval, Pending TAC Approval, Pending Board Approval, Pending BP Approval, PPL, Rejected, Withdrawn, EP-CEER, EP-RR, EP-PPL"</formula1>
    </dataValidation>
    <dataValidation type="list" allowBlank="1" showInputMessage="1" showErrorMessage="1" sqref="F3:F31" xr:uid="{BDBBA8FA-2D37-42A4-894A-D651119B47F6}">
      <formula1>"1 - High,2 - Medium,3 - Low"</formula1>
    </dataValidation>
    <dataValidation type="list" allowBlank="1" showInputMessage="1" showErrorMessage="1" sqref="K3:K31" xr:uid="{C9C52571-846E-4C1D-9488-B19E296CA952}">
      <formula1>"Not Started,Initiation,Planning,Execution,Closing,Complete,On Hold,Canceled,Deleted"</formula1>
    </dataValidation>
    <dataValidation type="list" allowBlank="1" showInputMessage="1" showErrorMessage="1" sqref="E3:E31" xr:uid="{D44513B7-57AB-4DC6-BD05-81026A7C745C}">
      <formula1>"1 - Regulatory,2 - High Priority,3 - Consider When Resources are Available,4 - Consider When Efficiences Exist With Another Effort,5 - Dependent on Other Project,9 - No Action Needed"</formula1>
    </dataValidation>
  </dataValidation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A8218-C96F-4BB3-9383-A09211DAC09A}">
  <dimension ref="A1:R14"/>
  <sheetViews>
    <sheetView zoomScaleNormal="100" workbookViewId="0">
      <pane xSplit="9" ySplit="2" topLeftCell="Q9" activePane="bottomRight" state="frozen"/>
      <selection pane="topRight" activeCell="J1" sqref="J1"/>
      <selection pane="bottomLeft" activeCell="A3" sqref="A3"/>
      <selection pane="bottomRight" activeCell="A3" sqref="A3:Q14"/>
    </sheetView>
  </sheetViews>
  <sheetFormatPr defaultRowHeight="14.4" x14ac:dyDescent="0.3"/>
  <cols>
    <col min="1" max="1" width="12.109375" customWidth="1"/>
    <col min="4" max="4" width="18.44140625" customWidth="1"/>
    <col min="5" max="5" width="12" style="10" customWidth="1"/>
    <col min="6" max="6" width="11" customWidth="1"/>
    <col min="7" max="8" width="10.88671875" customWidth="1"/>
    <col min="9" max="9" width="43" customWidth="1"/>
    <col min="10" max="10" width="11" customWidth="1"/>
    <col min="11" max="12" width="13.5546875" customWidth="1"/>
    <col min="13" max="13" width="12" customWidth="1"/>
    <col min="14" max="14" width="13.109375" customWidth="1"/>
    <col min="15" max="15" width="11.44140625" customWidth="1"/>
    <col min="16" max="16" width="30.88671875" customWidth="1"/>
    <col min="17" max="17" width="37.44140625" customWidth="1"/>
    <col min="18" max="18" width="20.44140625" hidden="1" customWidth="1"/>
  </cols>
  <sheetData>
    <row r="1" spans="1:18" ht="31.5" customHeight="1" x14ac:dyDescent="0.3">
      <c r="A1" s="22" t="s">
        <v>592</v>
      </c>
      <c r="P1" s="30" t="str">
        <f>"Count = " &amp; COUNTA(I3:I105)</f>
        <v>Count = 12</v>
      </c>
    </row>
    <row r="2" spans="1:18" ht="36" x14ac:dyDescent="0.3">
      <c r="A2" s="1" t="s">
        <v>9</v>
      </c>
      <c r="B2" s="1" t="s">
        <v>10</v>
      </c>
      <c r="C2" s="1" t="s">
        <v>11</v>
      </c>
      <c r="D2" s="12" t="s">
        <v>12</v>
      </c>
      <c r="E2" s="12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22</v>
      </c>
      <c r="N2" s="1" t="s">
        <v>23</v>
      </c>
      <c r="O2" s="1" t="s">
        <v>24</v>
      </c>
      <c r="P2" s="1" t="s">
        <v>25</v>
      </c>
      <c r="Q2" s="1" t="s">
        <v>535</v>
      </c>
      <c r="R2" s="1" t="s">
        <v>536</v>
      </c>
    </row>
    <row r="3" spans="1:18" ht="39.9" customHeight="1" x14ac:dyDescent="0.3">
      <c r="A3" s="4" t="s">
        <v>55</v>
      </c>
      <c r="B3" s="6">
        <v>2022</v>
      </c>
      <c r="C3" s="6">
        <v>310</v>
      </c>
      <c r="D3" s="20" t="s">
        <v>56</v>
      </c>
      <c r="E3" s="11"/>
      <c r="F3" s="21" t="s">
        <v>295</v>
      </c>
      <c r="G3" s="2" t="s">
        <v>28</v>
      </c>
      <c r="H3" s="13">
        <v>44651</v>
      </c>
      <c r="I3" s="5" t="s">
        <v>296</v>
      </c>
      <c r="J3" s="26" t="s">
        <v>154</v>
      </c>
      <c r="K3" s="2" t="s">
        <v>216</v>
      </c>
      <c r="L3" s="2" t="s">
        <v>53</v>
      </c>
      <c r="M3" s="13" t="s">
        <v>212</v>
      </c>
      <c r="N3" s="14">
        <v>1</v>
      </c>
      <c r="O3" s="14">
        <v>0</v>
      </c>
      <c r="P3" s="28" t="s">
        <v>297</v>
      </c>
      <c r="Q3" s="8"/>
      <c r="R3" s="8"/>
    </row>
    <row r="4" spans="1:18" ht="79.8" x14ac:dyDescent="0.3">
      <c r="A4" s="4" t="s">
        <v>493</v>
      </c>
      <c r="B4" s="6">
        <v>2021</v>
      </c>
      <c r="C4" s="6">
        <v>320</v>
      </c>
      <c r="D4" s="20" t="s">
        <v>56</v>
      </c>
      <c r="E4" s="11"/>
      <c r="F4" s="21" t="s">
        <v>494</v>
      </c>
      <c r="G4" s="2" t="s">
        <v>28</v>
      </c>
      <c r="H4" s="13">
        <v>44546</v>
      </c>
      <c r="I4" s="5" t="s">
        <v>495</v>
      </c>
      <c r="J4" s="26" t="s">
        <v>154</v>
      </c>
      <c r="K4" s="2" t="s">
        <v>496</v>
      </c>
      <c r="L4" s="2" t="s">
        <v>497</v>
      </c>
      <c r="M4" s="13" t="s">
        <v>39</v>
      </c>
      <c r="N4" s="14">
        <v>0.74</v>
      </c>
      <c r="O4" s="14">
        <v>0</v>
      </c>
      <c r="P4" s="28" t="s">
        <v>498</v>
      </c>
      <c r="Q4" s="8" t="s">
        <v>593</v>
      </c>
      <c r="R4" s="8"/>
    </row>
    <row r="5" spans="1:18" ht="79.8" x14ac:dyDescent="0.3">
      <c r="A5" s="4" t="s">
        <v>493</v>
      </c>
      <c r="B5" s="6">
        <v>2022</v>
      </c>
      <c r="C5" s="6">
        <v>320</v>
      </c>
      <c r="D5" s="20" t="s">
        <v>56</v>
      </c>
      <c r="E5" s="11"/>
      <c r="F5" s="21" t="s">
        <v>499</v>
      </c>
      <c r="G5" s="2" t="s">
        <v>28</v>
      </c>
      <c r="H5" s="13">
        <v>44651</v>
      </c>
      <c r="I5" s="5" t="s">
        <v>500</v>
      </c>
      <c r="J5" s="26" t="s">
        <v>154</v>
      </c>
      <c r="K5" s="2" t="s">
        <v>501</v>
      </c>
      <c r="L5" s="2" t="s">
        <v>162</v>
      </c>
      <c r="M5" s="13" t="s">
        <v>39</v>
      </c>
      <c r="N5" s="14">
        <v>0.62</v>
      </c>
      <c r="O5" s="14">
        <v>0</v>
      </c>
      <c r="P5" s="28" t="s">
        <v>498</v>
      </c>
      <c r="Q5" s="8" t="s">
        <v>594</v>
      </c>
      <c r="R5" s="8"/>
    </row>
    <row r="6" spans="1:18" ht="39.9" customHeight="1" x14ac:dyDescent="0.3">
      <c r="A6" s="4" t="s">
        <v>55</v>
      </c>
      <c r="B6" s="6">
        <v>2022</v>
      </c>
      <c r="C6" s="6">
        <v>320</v>
      </c>
      <c r="D6" s="20" t="s">
        <v>56</v>
      </c>
      <c r="E6" s="11"/>
      <c r="F6" s="21" t="s">
        <v>120</v>
      </c>
      <c r="G6" s="2" t="s">
        <v>28</v>
      </c>
      <c r="H6" s="13">
        <v>44679</v>
      </c>
      <c r="I6" s="5" t="s">
        <v>121</v>
      </c>
      <c r="J6" s="26" t="s">
        <v>154</v>
      </c>
      <c r="K6" s="2" t="s">
        <v>122</v>
      </c>
      <c r="L6" s="2" t="s">
        <v>123</v>
      </c>
      <c r="M6" s="13" t="s">
        <v>124</v>
      </c>
      <c r="N6" s="14">
        <v>0.57999999999999996</v>
      </c>
      <c r="O6" s="14">
        <v>0.27</v>
      </c>
      <c r="P6" s="28" t="s">
        <v>125</v>
      </c>
      <c r="Q6" s="8" t="s">
        <v>595</v>
      </c>
      <c r="R6" s="8"/>
    </row>
    <row r="7" spans="1:18" ht="39.9" customHeight="1" x14ac:dyDescent="0.3">
      <c r="A7" s="4" t="s">
        <v>55</v>
      </c>
      <c r="B7" s="6">
        <v>2022</v>
      </c>
      <c r="C7" s="6">
        <v>330</v>
      </c>
      <c r="D7" s="20" t="s">
        <v>56</v>
      </c>
      <c r="E7" s="11"/>
      <c r="F7" s="21" t="s">
        <v>129</v>
      </c>
      <c r="G7" s="2" t="s">
        <v>28</v>
      </c>
      <c r="H7" s="13">
        <v>44651</v>
      </c>
      <c r="I7" s="5" t="s">
        <v>130</v>
      </c>
      <c r="J7" s="26" t="s">
        <v>160</v>
      </c>
      <c r="K7" s="2" t="s">
        <v>131</v>
      </c>
      <c r="L7" s="2" t="s">
        <v>81</v>
      </c>
      <c r="M7" s="13" t="s">
        <v>39</v>
      </c>
      <c r="N7" s="14">
        <v>0.7</v>
      </c>
      <c r="O7" s="14">
        <v>0</v>
      </c>
      <c r="P7" s="28" t="s">
        <v>132</v>
      </c>
      <c r="Q7" s="8" t="s">
        <v>596</v>
      </c>
      <c r="R7" s="8"/>
    </row>
    <row r="8" spans="1:18" ht="39.9" customHeight="1" x14ac:dyDescent="0.3">
      <c r="A8" s="4" t="s">
        <v>63</v>
      </c>
      <c r="B8" s="6">
        <v>2021</v>
      </c>
      <c r="C8" s="6">
        <v>2705</v>
      </c>
      <c r="D8" s="9"/>
      <c r="E8" s="11"/>
      <c r="F8" s="21" t="s">
        <v>88</v>
      </c>
      <c r="G8" s="2" t="s">
        <v>28</v>
      </c>
      <c r="H8" s="13">
        <v>44236</v>
      </c>
      <c r="I8" s="5" t="s">
        <v>89</v>
      </c>
      <c r="J8" s="25" t="s">
        <v>0</v>
      </c>
      <c r="K8" s="2" t="s">
        <v>90</v>
      </c>
      <c r="L8" s="2" t="s">
        <v>91</v>
      </c>
      <c r="M8" s="13" t="s">
        <v>54</v>
      </c>
      <c r="N8" s="14">
        <v>1</v>
      </c>
      <c r="O8" s="14">
        <v>0</v>
      </c>
      <c r="P8" s="28" t="s">
        <v>92</v>
      </c>
      <c r="Q8" s="8" t="s">
        <v>543</v>
      </c>
      <c r="R8" s="8"/>
    </row>
    <row r="9" spans="1:18" ht="39.9" customHeight="1" x14ac:dyDescent="0.3">
      <c r="A9" s="4" t="s">
        <v>63</v>
      </c>
      <c r="B9" s="6">
        <v>2020</v>
      </c>
      <c r="C9" s="6">
        <v>3010</v>
      </c>
      <c r="D9" s="9"/>
      <c r="E9" s="11"/>
      <c r="F9" s="21" t="s">
        <v>209</v>
      </c>
      <c r="G9" s="2" t="s">
        <v>28</v>
      </c>
      <c r="H9" s="13">
        <v>44173</v>
      </c>
      <c r="I9" s="5" t="s">
        <v>210</v>
      </c>
      <c r="J9" s="26" t="s">
        <v>154</v>
      </c>
      <c r="K9" s="2" t="s">
        <v>211</v>
      </c>
      <c r="L9" s="2" t="s">
        <v>123</v>
      </c>
      <c r="M9" s="13" t="s">
        <v>212</v>
      </c>
      <c r="N9" s="14">
        <v>0.57999999999999996</v>
      </c>
      <c r="O9" s="14">
        <v>0</v>
      </c>
      <c r="P9" s="28" t="s">
        <v>213</v>
      </c>
      <c r="Q9" s="34" t="s">
        <v>597</v>
      </c>
      <c r="R9" s="8"/>
    </row>
    <row r="10" spans="1:18" ht="39.9" customHeight="1" x14ac:dyDescent="0.3">
      <c r="A10" s="4" t="s">
        <v>63</v>
      </c>
      <c r="B10" s="6">
        <v>2020</v>
      </c>
      <c r="C10" s="6">
        <v>3070</v>
      </c>
      <c r="D10" s="9"/>
      <c r="E10" s="11"/>
      <c r="F10" s="21" t="s">
        <v>518</v>
      </c>
      <c r="G10" s="2" t="s">
        <v>28</v>
      </c>
      <c r="H10" s="13">
        <v>44173</v>
      </c>
      <c r="I10" s="5" t="s">
        <v>519</v>
      </c>
      <c r="J10" s="25" t="s">
        <v>0</v>
      </c>
      <c r="K10" s="2" t="s">
        <v>520</v>
      </c>
      <c r="L10" s="2" t="s">
        <v>521</v>
      </c>
      <c r="M10" s="13" t="s">
        <v>212</v>
      </c>
      <c r="N10" s="14">
        <v>0.92</v>
      </c>
      <c r="O10" s="14">
        <v>0</v>
      </c>
      <c r="P10" s="28" t="s">
        <v>522</v>
      </c>
      <c r="Q10" s="8" t="s">
        <v>540</v>
      </c>
      <c r="R10" s="8"/>
    </row>
    <row r="11" spans="1:18" ht="39.9" customHeight="1" x14ac:dyDescent="0.3">
      <c r="A11" s="4" t="s">
        <v>63</v>
      </c>
      <c r="B11" s="6">
        <v>2020</v>
      </c>
      <c r="C11" s="6">
        <v>3080</v>
      </c>
      <c r="D11" s="9"/>
      <c r="E11" s="11"/>
      <c r="F11" s="21" t="s">
        <v>84</v>
      </c>
      <c r="G11" s="2" t="s">
        <v>28</v>
      </c>
      <c r="H11" s="13">
        <v>44117</v>
      </c>
      <c r="I11" s="5" t="s">
        <v>85</v>
      </c>
      <c r="J11" s="25" t="s">
        <v>0</v>
      </c>
      <c r="K11" s="2" t="s">
        <v>86</v>
      </c>
      <c r="L11" s="2" t="s">
        <v>68</v>
      </c>
      <c r="M11" s="13" t="s">
        <v>54</v>
      </c>
      <c r="N11" s="14">
        <v>0.76</v>
      </c>
      <c r="O11" s="14">
        <v>0.35</v>
      </c>
      <c r="P11" s="28" t="s">
        <v>87</v>
      </c>
      <c r="Q11" s="8" t="s">
        <v>543</v>
      </c>
      <c r="R11" s="8"/>
    </row>
    <row r="12" spans="1:18" ht="39.9" customHeight="1" x14ac:dyDescent="0.3">
      <c r="A12" s="4" t="s">
        <v>63</v>
      </c>
      <c r="B12" s="6">
        <v>2021</v>
      </c>
      <c r="C12" s="6">
        <v>3195</v>
      </c>
      <c r="D12" s="9"/>
      <c r="E12" s="11"/>
      <c r="F12" s="21" t="s">
        <v>523</v>
      </c>
      <c r="G12" s="2" t="s">
        <v>28</v>
      </c>
      <c r="H12" s="13">
        <v>44497</v>
      </c>
      <c r="I12" s="5" t="s">
        <v>524</v>
      </c>
      <c r="J12" s="25" t="s">
        <v>0</v>
      </c>
      <c r="K12" s="2" t="s">
        <v>525</v>
      </c>
      <c r="L12" s="2" t="s">
        <v>278</v>
      </c>
      <c r="M12" s="13" t="s">
        <v>54</v>
      </c>
      <c r="N12" s="14">
        <v>0.68</v>
      </c>
      <c r="O12" s="14">
        <v>0.28999999999999998</v>
      </c>
      <c r="P12" s="28" t="s">
        <v>526</v>
      </c>
      <c r="Q12" s="8" t="s">
        <v>541</v>
      </c>
      <c r="R12" s="8"/>
    </row>
    <row r="13" spans="1:18" ht="39.9" customHeight="1" x14ac:dyDescent="0.3">
      <c r="A13" s="4" t="s">
        <v>63</v>
      </c>
      <c r="B13" s="6">
        <v>2021</v>
      </c>
      <c r="C13" s="6">
        <v>3340</v>
      </c>
      <c r="D13" s="9"/>
      <c r="E13" s="11"/>
      <c r="F13" s="21" t="s">
        <v>93</v>
      </c>
      <c r="G13" s="2" t="s">
        <v>28</v>
      </c>
      <c r="H13" s="13">
        <v>44375</v>
      </c>
      <c r="I13" s="5" t="s">
        <v>94</v>
      </c>
      <c r="J13" s="25" t="s">
        <v>0</v>
      </c>
      <c r="K13" s="2" t="s">
        <v>95</v>
      </c>
      <c r="L13" s="2" t="s">
        <v>96</v>
      </c>
      <c r="M13" s="13" t="s">
        <v>54</v>
      </c>
      <c r="N13" s="14">
        <v>0.45</v>
      </c>
      <c r="O13" s="14">
        <v>0</v>
      </c>
      <c r="P13" s="28" t="s">
        <v>97</v>
      </c>
      <c r="Q13" s="8" t="s">
        <v>598</v>
      </c>
      <c r="R13" s="8"/>
    </row>
    <row r="14" spans="1:18" ht="39.9" customHeight="1" x14ac:dyDescent="0.3">
      <c r="A14" s="4" t="s">
        <v>63</v>
      </c>
      <c r="B14" s="6">
        <v>2021</v>
      </c>
      <c r="C14" s="6">
        <v>3350</v>
      </c>
      <c r="D14" s="9"/>
      <c r="E14" s="11"/>
      <c r="F14" s="21" t="s">
        <v>126</v>
      </c>
      <c r="G14" s="2" t="s">
        <v>28</v>
      </c>
      <c r="H14" s="13">
        <v>44497</v>
      </c>
      <c r="I14" s="5" t="s">
        <v>127</v>
      </c>
      <c r="J14" s="25" t="s">
        <v>0</v>
      </c>
      <c r="K14" s="2" t="s">
        <v>128</v>
      </c>
      <c r="L14" s="2" t="s">
        <v>53</v>
      </c>
      <c r="M14" s="13" t="s">
        <v>54</v>
      </c>
      <c r="N14" s="14">
        <v>1</v>
      </c>
      <c r="O14" s="14">
        <v>0</v>
      </c>
      <c r="P14" s="28" t="s">
        <v>92</v>
      </c>
      <c r="Q14" s="8" t="s">
        <v>541</v>
      </c>
      <c r="R14" s="8"/>
    </row>
  </sheetData>
  <autoFilter ref="A2:Q14" xr:uid="{D7BA8218-C96F-4BB3-9383-A09211DAC09A}"/>
  <conditionalFormatting sqref="G3:H14">
    <cfRule type="containsText" dxfId="1" priority="1" operator="containsText" text="Pending">
      <formula>NOT(ISERROR(SEARCH("Pending",G3)))</formula>
    </cfRule>
  </conditionalFormatting>
  <dataValidations count="7">
    <dataValidation type="list" allowBlank="1" showInputMessage="1" showErrorMessage="1" sqref="A8:A12 A3:A6" xr:uid="{73696DB2-E7C9-4ECC-881B-CB3E424F1DA6}">
      <formula1>"Revision Requests,Business Strategy,Efficiencies / Enhancements,Regulatory,Technical Foundation"</formula1>
    </dataValidation>
    <dataValidation type="list" allowBlank="1" showInputMessage="1" showErrorMessage="1" sqref="A7 A13:A14" xr:uid="{029EEDEE-2C17-4242-92A1-019C92F0B8F2}">
      <formula1>"Business Strategy,Efficiencies / Enhancements,Regulatory,Technical Foundation"</formula1>
    </dataValidation>
    <dataValidation type="list" allowBlank="1" showInputMessage="1" showErrorMessage="1" sqref="B3 B6:B14" xr:uid="{1263E9E1-F7CB-46A4-9BE5-31C29ED2C793}">
      <formula1>"2011,2012,2013,2014,2015,2016,2017,2018,2019,2020,2021,2022,2023"</formula1>
    </dataValidation>
    <dataValidation type="list" allowBlank="1" showInputMessage="1" showErrorMessage="1" sqref="G4:G7 G10:G14" xr:uid="{682399A5-D660-499D-A08F-B6036B094D22}">
      <formula1>"Pending PRS Approval, Pending TAC Approval, Pending Board Approval, Pending BP Approval, PPL, Rejected, Withdrawn, EP-CEER, EP-RR, EP-PPL"</formula1>
    </dataValidation>
    <dataValidation type="list" allowBlank="1" showInputMessage="1" showErrorMessage="1" sqref="J3:J14" xr:uid="{3EBA0FAE-4895-476A-8D14-63AC0AC1C2FF}">
      <formula1>"Not Started,Initiation,Planning,Execution,Closing,Complete,On Hold,Canceled,Deleted"</formula1>
    </dataValidation>
    <dataValidation type="list" allowBlank="1" showInputMessage="1" showErrorMessage="1" sqref="E3:E14" xr:uid="{21DDC8C9-E49D-46E1-BFFB-B332FB224AAB}">
      <formula1>"1 - High,2 - Medium,3 - Low"</formula1>
    </dataValidation>
    <dataValidation type="list" allowBlank="1" showInputMessage="1" showErrorMessage="1" sqref="G8:G9 G3" xr:uid="{4291D8CB-9BC6-42D9-B649-C239051077C4}">
      <formula1>"Pending TAC Approval, Pending PUCT Approval, PPL"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A4B86-6E83-4303-AF87-A0B9BA753883}">
  <sheetPr>
    <tabColor rgb="FF92D050"/>
  </sheetPr>
  <dimension ref="A1:T36"/>
  <sheetViews>
    <sheetView zoomScaleNormal="100" workbookViewId="0">
      <pane xSplit="9" ySplit="2" topLeftCell="S3" activePane="bottomRight" state="frozen"/>
      <selection pane="topRight" activeCell="J1" sqref="J1"/>
      <selection pane="bottomLeft" activeCell="A3" sqref="A3"/>
      <selection pane="bottomRight" activeCell="I7" sqref="I7"/>
    </sheetView>
  </sheetViews>
  <sheetFormatPr defaultRowHeight="14.4" x14ac:dyDescent="0.3"/>
  <cols>
    <col min="1" max="1" width="10.44140625" customWidth="1"/>
    <col min="2" max="2" width="7.109375" customWidth="1"/>
    <col min="3" max="3" width="7.33203125" customWidth="1"/>
    <col min="4" max="4" width="18.44140625" customWidth="1"/>
    <col min="5" max="5" width="11.109375" style="10" customWidth="1"/>
    <col min="6" max="6" width="10" customWidth="1"/>
    <col min="7" max="8" width="10.88671875" customWidth="1"/>
    <col min="9" max="9" width="41.5546875" customWidth="1"/>
    <col min="10" max="10" width="11" customWidth="1"/>
    <col min="11" max="11" width="12.5546875" customWidth="1"/>
    <col min="12" max="12" width="12.6640625" customWidth="1"/>
    <col min="13" max="13" width="11.5546875" customWidth="1"/>
    <col min="14" max="14" width="11.88671875" customWidth="1"/>
    <col min="15" max="15" width="10.44140625" customWidth="1"/>
    <col min="16" max="16" width="30.88671875" customWidth="1"/>
    <col min="17" max="17" width="16.109375" customWidth="1"/>
    <col min="18" max="18" width="35.6640625" customWidth="1"/>
    <col min="19" max="19" width="46.88671875" customWidth="1"/>
    <col min="20" max="20" width="31" customWidth="1"/>
  </cols>
  <sheetData>
    <row r="1" spans="1:20" ht="31.5" customHeight="1" x14ac:dyDescent="0.3">
      <c r="A1" s="22" t="s">
        <v>599</v>
      </c>
      <c r="P1" s="30" t="str">
        <f>"Count = " &amp; COUNTA(I3:I101)</f>
        <v>Count = 34</v>
      </c>
      <c r="Q1" s="30"/>
    </row>
    <row r="2" spans="1:20" ht="36" x14ac:dyDescent="0.3">
      <c r="A2" s="1" t="s">
        <v>9</v>
      </c>
      <c r="B2" s="1" t="s">
        <v>10</v>
      </c>
      <c r="C2" s="1" t="s">
        <v>11</v>
      </c>
      <c r="D2" s="12" t="s">
        <v>600</v>
      </c>
      <c r="E2" s="12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22</v>
      </c>
      <c r="N2" s="1" t="s">
        <v>23</v>
      </c>
      <c r="O2" s="1" t="s">
        <v>24</v>
      </c>
      <c r="P2" s="1" t="s">
        <v>25</v>
      </c>
      <c r="Q2" s="12" t="s">
        <v>549</v>
      </c>
      <c r="R2" s="12" t="s">
        <v>21</v>
      </c>
      <c r="S2" s="12" t="s">
        <v>601</v>
      </c>
      <c r="T2" s="1" t="s">
        <v>536</v>
      </c>
    </row>
    <row r="3" spans="1:20" ht="44.4" customHeight="1" x14ac:dyDescent="0.3">
      <c r="A3" s="4" t="s">
        <v>55</v>
      </c>
      <c r="B3" s="6">
        <v>2020</v>
      </c>
      <c r="C3" s="6">
        <v>235</v>
      </c>
      <c r="D3" s="20" t="s">
        <v>56</v>
      </c>
      <c r="E3" s="11" t="s">
        <v>57</v>
      </c>
      <c r="F3" s="21" t="s">
        <v>186</v>
      </c>
      <c r="G3" s="2" t="s">
        <v>28</v>
      </c>
      <c r="H3" s="13">
        <v>44173</v>
      </c>
      <c r="I3" s="3" t="s">
        <v>187</v>
      </c>
      <c r="J3" s="27" t="s">
        <v>1</v>
      </c>
      <c r="K3" s="2" t="s">
        <v>188</v>
      </c>
      <c r="L3" s="2" t="s">
        <v>189</v>
      </c>
      <c r="M3" s="13" t="s">
        <v>54</v>
      </c>
      <c r="N3" s="14">
        <v>0.53</v>
      </c>
      <c r="O3" s="14">
        <v>0.24</v>
      </c>
      <c r="P3" s="28" t="s">
        <v>191</v>
      </c>
      <c r="Q3" s="8" t="s">
        <v>552</v>
      </c>
      <c r="R3" s="8" t="s">
        <v>553</v>
      </c>
      <c r="S3" s="8" t="s">
        <v>602</v>
      </c>
      <c r="T3" s="8"/>
    </row>
    <row r="4" spans="1:20" ht="59.4" customHeight="1" x14ac:dyDescent="0.3">
      <c r="A4" s="4" t="s">
        <v>55</v>
      </c>
      <c r="B4" s="6">
        <v>2022</v>
      </c>
      <c r="C4" s="6">
        <v>325</v>
      </c>
      <c r="D4" s="20" t="s">
        <v>56</v>
      </c>
      <c r="E4" s="11" t="s">
        <v>57</v>
      </c>
      <c r="F4" s="21" t="s">
        <v>138</v>
      </c>
      <c r="G4" s="2" t="s">
        <v>28</v>
      </c>
      <c r="H4" s="13">
        <v>44651</v>
      </c>
      <c r="I4" s="5" t="s">
        <v>139</v>
      </c>
      <c r="J4" s="2" t="s">
        <v>2</v>
      </c>
      <c r="K4" s="2" t="s">
        <v>140</v>
      </c>
      <c r="L4" s="2" t="s">
        <v>91</v>
      </c>
      <c r="M4" s="13" t="s">
        <v>542</v>
      </c>
      <c r="N4" s="14">
        <v>0.9</v>
      </c>
      <c r="O4" s="14">
        <v>0</v>
      </c>
      <c r="P4" s="28" t="s">
        <v>141</v>
      </c>
      <c r="Q4" s="8" t="s">
        <v>567</v>
      </c>
      <c r="R4" s="8" t="s">
        <v>576</v>
      </c>
      <c r="S4" s="8" t="s">
        <v>603</v>
      </c>
      <c r="T4" s="8"/>
    </row>
    <row r="5" spans="1:20" ht="39.9" customHeight="1" x14ac:dyDescent="0.3">
      <c r="A5" s="4" t="s">
        <v>63</v>
      </c>
      <c r="B5" s="6">
        <v>2022</v>
      </c>
      <c r="C5" s="6">
        <v>2530</v>
      </c>
      <c r="D5" s="9" t="s">
        <v>280</v>
      </c>
      <c r="E5" s="11" t="s">
        <v>107</v>
      </c>
      <c r="F5" s="21" t="s">
        <v>281</v>
      </c>
      <c r="G5" s="2" t="s">
        <v>28</v>
      </c>
      <c r="H5" s="13">
        <v>44651</v>
      </c>
      <c r="I5" s="5" t="s">
        <v>282</v>
      </c>
      <c r="J5" s="2" t="s">
        <v>2</v>
      </c>
      <c r="K5" s="2" t="s">
        <v>170</v>
      </c>
      <c r="L5" s="2" t="s">
        <v>53</v>
      </c>
      <c r="M5" s="13" t="s">
        <v>115</v>
      </c>
      <c r="N5" s="14">
        <v>1</v>
      </c>
      <c r="O5" s="14">
        <v>0</v>
      </c>
      <c r="P5" s="28" t="s">
        <v>284</v>
      </c>
      <c r="Q5" s="8" t="s">
        <v>561</v>
      </c>
      <c r="R5" s="8" t="s">
        <v>562</v>
      </c>
      <c r="S5" s="8" t="s">
        <v>563</v>
      </c>
      <c r="T5" s="8"/>
    </row>
    <row r="6" spans="1:20" ht="39.9" customHeight="1" x14ac:dyDescent="0.3">
      <c r="A6" s="4" t="s">
        <v>63</v>
      </c>
      <c r="B6" s="6">
        <v>2022</v>
      </c>
      <c r="C6" s="6">
        <v>2650</v>
      </c>
      <c r="D6" s="17" t="s">
        <v>64</v>
      </c>
      <c r="E6" s="11" t="s">
        <v>57</v>
      </c>
      <c r="F6" s="21" t="s">
        <v>502</v>
      </c>
      <c r="G6" s="2" t="s">
        <v>28</v>
      </c>
      <c r="H6" s="13">
        <v>44651</v>
      </c>
      <c r="I6" s="5" t="s">
        <v>503</v>
      </c>
      <c r="J6" s="2" t="s">
        <v>2</v>
      </c>
      <c r="K6" s="2" t="s">
        <v>423</v>
      </c>
      <c r="L6" s="2" t="s">
        <v>53</v>
      </c>
      <c r="M6" s="13" t="s">
        <v>504</v>
      </c>
      <c r="N6" s="14">
        <v>0.65</v>
      </c>
      <c r="O6" s="14">
        <v>0</v>
      </c>
      <c r="P6" s="28" t="s">
        <v>505</v>
      </c>
      <c r="Q6" s="8" t="s">
        <v>570</v>
      </c>
      <c r="R6" s="8" t="s">
        <v>587</v>
      </c>
      <c r="S6" s="8" t="s">
        <v>604</v>
      </c>
      <c r="T6" s="8"/>
    </row>
    <row r="7" spans="1:20" ht="75" customHeight="1" x14ac:dyDescent="0.3">
      <c r="A7" s="4" t="s">
        <v>63</v>
      </c>
      <c r="B7" s="6">
        <v>2022</v>
      </c>
      <c r="C7" s="6">
        <v>2855</v>
      </c>
      <c r="D7" s="19" t="s">
        <v>172</v>
      </c>
      <c r="E7" s="11" t="s">
        <v>57</v>
      </c>
      <c r="F7" s="21" t="s">
        <v>476</v>
      </c>
      <c r="G7" s="2" t="s">
        <v>28</v>
      </c>
      <c r="H7" s="13">
        <v>44651</v>
      </c>
      <c r="I7" s="5" t="s">
        <v>477</v>
      </c>
      <c r="J7" s="2" t="s">
        <v>2</v>
      </c>
      <c r="K7" s="2" t="s">
        <v>433</v>
      </c>
      <c r="L7" s="2" t="s">
        <v>38</v>
      </c>
      <c r="M7" s="13" t="s">
        <v>234</v>
      </c>
      <c r="N7" s="14">
        <v>1</v>
      </c>
      <c r="O7" s="14">
        <v>0.52</v>
      </c>
      <c r="P7" s="28" t="s">
        <v>235</v>
      </c>
      <c r="Q7" s="8" t="s">
        <v>572</v>
      </c>
      <c r="R7" s="8" t="s">
        <v>576</v>
      </c>
      <c r="S7" s="32" t="s">
        <v>577</v>
      </c>
      <c r="T7" s="8"/>
    </row>
    <row r="8" spans="1:20" ht="57" customHeight="1" x14ac:dyDescent="0.3">
      <c r="A8" s="4" t="s">
        <v>63</v>
      </c>
      <c r="B8" s="6">
        <v>2022</v>
      </c>
      <c r="C8" s="6">
        <v>3005</v>
      </c>
      <c r="D8" s="17" t="s">
        <v>64</v>
      </c>
      <c r="E8" s="11" t="s">
        <v>57</v>
      </c>
      <c r="F8" s="21" t="s">
        <v>197</v>
      </c>
      <c r="G8" s="2" t="s">
        <v>28</v>
      </c>
      <c r="H8" s="13">
        <v>44679</v>
      </c>
      <c r="I8" s="5" t="s">
        <v>198</v>
      </c>
      <c r="J8" s="2" t="s">
        <v>2</v>
      </c>
      <c r="K8" s="2" t="s">
        <v>199</v>
      </c>
      <c r="L8" s="2" t="s">
        <v>38</v>
      </c>
      <c r="M8" s="13" t="s">
        <v>54</v>
      </c>
      <c r="N8" s="14">
        <v>1</v>
      </c>
      <c r="O8" s="14">
        <v>0</v>
      </c>
      <c r="P8" s="28" t="s">
        <v>200</v>
      </c>
      <c r="Q8" s="8" t="s">
        <v>552</v>
      </c>
      <c r="R8" s="8" t="s">
        <v>587</v>
      </c>
      <c r="S8" s="8" t="s">
        <v>605</v>
      </c>
      <c r="T8" s="8"/>
    </row>
    <row r="9" spans="1:20" ht="39.9" customHeight="1" x14ac:dyDescent="0.3">
      <c r="A9" s="4" t="s">
        <v>63</v>
      </c>
      <c r="B9" s="6">
        <v>2020</v>
      </c>
      <c r="C9" s="6">
        <v>3015</v>
      </c>
      <c r="D9" s="16" t="s">
        <v>142</v>
      </c>
      <c r="E9" s="11" t="s">
        <v>107</v>
      </c>
      <c r="F9" s="21" t="s">
        <v>192</v>
      </c>
      <c r="G9" s="2" t="s">
        <v>28</v>
      </c>
      <c r="H9" s="13">
        <v>44173</v>
      </c>
      <c r="I9" s="5" t="s">
        <v>193</v>
      </c>
      <c r="J9" s="2" t="s">
        <v>2</v>
      </c>
      <c r="K9" s="2" t="s">
        <v>194</v>
      </c>
      <c r="L9" s="2" t="s">
        <v>195</v>
      </c>
      <c r="M9" s="13" t="s">
        <v>75</v>
      </c>
      <c r="N9" s="14">
        <v>0.6</v>
      </c>
      <c r="O9" s="14">
        <v>0.49</v>
      </c>
      <c r="P9" s="28" t="s">
        <v>196</v>
      </c>
      <c r="Q9" s="8" t="s">
        <v>572</v>
      </c>
      <c r="R9" s="8" t="s">
        <v>557</v>
      </c>
      <c r="S9" s="8" t="s">
        <v>606</v>
      </c>
      <c r="T9" s="8"/>
    </row>
    <row r="10" spans="1:20" ht="39.9" customHeight="1" x14ac:dyDescent="0.3">
      <c r="A10" s="4" t="s">
        <v>63</v>
      </c>
      <c r="B10" s="6">
        <v>2020</v>
      </c>
      <c r="C10" s="6">
        <v>3015</v>
      </c>
      <c r="D10" s="9" t="s">
        <v>280</v>
      </c>
      <c r="E10" s="11" t="s">
        <v>107</v>
      </c>
      <c r="F10" s="21" t="s">
        <v>371</v>
      </c>
      <c r="G10" s="2" t="s">
        <v>28</v>
      </c>
      <c r="H10" s="13">
        <v>44173</v>
      </c>
      <c r="I10" s="5" t="s">
        <v>372</v>
      </c>
      <c r="J10" s="2" t="s">
        <v>2</v>
      </c>
      <c r="K10" s="2" t="s">
        <v>373</v>
      </c>
      <c r="L10" s="2" t="s">
        <v>374</v>
      </c>
      <c r="M10" s="13" t="s">
        <v>75</v>
      </c>
      <c r="N10" s="14">
        <v>0.33</v>
      </c>
      <c r="O10" s="14">
        <v>0.36</v>
      </c>
      <c r="P10" s="28" t="s">
        <v>375</v>
      </c>
      <c r="Q10" s="8" t="s">
        <v>572</v>
      </c>
      <c r="R10" s="8" t="s">
        <v>557</v>
      </c>
      <c r="S10" s="8" t="s">
        <v>606</v>
      </c>
      <c r="T10" s="8"/>
    </row>
    <row r="11" spans="1:20" ht="55.2" customHeight="1" x14ac:dyDescent="0.3">
      <c r="A11" s="4" t="s">
        <v>63</v>
      </c>
      <c r="B11" s="6">
        <v>2022</v>
      </c>
      <c r="C11" s="6">
        <v>3020</v>
      </c>
      <c r="D11" s="16" t="s">
        <v>142</v>
      </c>
      <c r="E11" s="11" t="s">
        <v>107</v>
      </c>
      <c r="F11" s="21" t="s">
        <v>376</v>
      </c>
      <c r="G11" s="13" t="s">
        <v>28</v>
      </c>
      <c r="H11" s="13">
        <v>44546</v>
      </c>
      <c r="I11" s="5" t="s">
        <v>377</v>
      </c>
      <c r="J11" s="2" t="s">
        <v>2</v>
      </c>
      <c r="K11" s="2" t="s">
        <v>378</v>
      </c>
      <c r="L11" s="2" t="s">
        <v>44</v>
      </c>
      <c r="M11" s="13" t="s">
        <v>54</v>
      </c>
      <c r="N11" s="14">
        <v>0.55000000000000004</v>
      </c>
      <c r="O11" s="14">
        <v>0.27</v>
      </c>
      <c r="P11" s="28" t="s">
        <v>97</v>
      </c>
      <c r="Q11" s="8" t="s">
        <v>552</v>
      </c>
      <c r="R11" s="8" t="s">
        <v>565</v>
      </c>
      <c r="S11" s="8" t="s">
        <v>569</v>
      </c>
      <c r="T11" s="8"/>
    </row>
    <row r="12" spans="1:20" ht="56.4" customHeight="1" x14ac:dyDescent="0.3">
      <c r="A12" s="4" t="s">
        <v>63</v>
      </c>
      <c r="B12" s="6">
        <v>2022</v>
      </c>
      <c r="C12" s="6">
        <v>3195</v>
      </c>
      <c r="D12" s="16" t="s">
        <v>142</v>
      </c>
      <c r="E12" s="11" t="s">
        <v>107</v>
      </c>
      <c r="F12" s="21" t="s">
        <v>382</v>
      </c>
      <c r="G12" s="2" t="s">
        <v>28</v>
      </c>
      <c r="H12" s="13">
        <v>44546</v>
      </c>
      <c r="I12" s="5" t="s">
        <v>383</v>
      </c>
      <c r="J12" s="2" t="s">
        <v>2</v>
      </c>
      <c r="K12" s="2" t="s">
        <v>384</v>
      </c>
      <c r="L12" s="2" t="s">
        <v>385</v>
      </c>
      <c r="M12" s="13" t="s">
        <v>54</v>
      </c>
      <c r="N12" s="14">
        <v>0.73</v>
      </c>
      <c r="O12" s="14">
        <v>0.4</v>
      </c>
      <c r="P12" s="28" t="s">
        <v>97</v>
      </c>
      <c r="Q12" s="8" t="s">
        <v>552</v>
      </c>
      <c r="R12" s="8" t="s">
        <v>565</v>
      </c>
      <c r="S12" s="8" t="s">
        <v>569</v>
      </c>
      <c r="T12" s="8"/>
    </row>
    <row r="13" spans="1:20" ht="39.9" customHeight="1" x14ac:dyDescent="0.3">
      <c r="A13" s="4" t="s">
        <v>63</v>
      </c>
      <c r="B13" s="6">
        <v>2021</v>
      </c>
      <c r="C13" s="6">
        <v>3230</v>
      </c>
      <c r="D13" s="19" t="s">
        <v>172</v>
      </c>
      <c r="E13" s="11" t="s">
        <v>107</v>
      </c>
      <c r="F13" s="21" t="s">
        <v>388</v>
      </c>
      <c r="G13" s="2" t="s">
        <v>28</v>
      </c>
      <c r="H13" s="13">
        <v>44117</v>
      </c>
      <c r="I13" s="5" t="s">
        <v>389</v>
      </c>
      <c r="J13" s="2" t="s">
        <v>2</v>
      </c>
      <c r="K13" s="2" t="s">
        <v>140</v>
      </c>
      <c r="L13" s="2" t="s">
        <v>91</v>
      </c>
      <c r="M13" s="13" t="s">
        <v>542</v>
      </c>
      <c r="N13" s="14">
        <v>0.83</v>
      </c>
      <c r="O13" s="14">
        <v>0</v>
      </c>
      <c r="P13" s="28" t="s">
        <v>390</v>
      </c>
      <c r="Q13" s="8" t="s">
        <v>552</v>
      </c>
      <c r="R13" s="8" t="s">
        <v>578</v>
      </c>
      <c r="S13" s="8" t="s">
        <v>580</v>
      </c>
      <c r="T13" s="8"/>
    </row>
    <row r="14" spans="1:20" ht="39.9" customHeight="1" x14ac:dyDescent="0.3">
      <c r="A14" s="4" t="s">
        <v>63</v>
      </c>
      <c r="B14" s="6">
        <v>2021</v>
      </c>
      <c r="C14" s="6">
        <v>3250</v>
      </c>
      <c r="D14" s="16" t="s">
        <v>142</v>
      </c>
      <c r="E14" s="11" t="s">
        <v>57</v>
      </c>
      <c r="F14" s="21" t="s">
        <v>143</v>
      </c>
      <c r="G14" s="2" t="s">
        <v>28</v>
      </c>
      <c r="H14" s="13">
        <v>44173</v>
      </c>
      <c r="I14" s="5" t="s">
        <v>144</v>
      </c>
      <c r="J14" s="2" t="s">
        <v>2</v>
      </c>
      <c r="K14" s="2" t="s">
        <v>145</v>
      </c>
      <c r="L14" s="2" t="s">
        <v>68</v>
      </c>
      <c r="M14" s="13" t="s">
        <v>542</v>
      </c>
      <c r="N14" s="14">
        <v>0.68</v>
      </c>
      <c r="O14" s="14">
        <v>0</v>
      </c>
      <c r="P14" s="28" t="s">
        <v>146</v>
      </c>
      <c r="Q14" s="8" t="s">
        <v>570</v>
      </c>
      <c r="R14" s="8" t="s">
        <v>576</v>
      </c>
      <c r="S14" s="8" t="s">
        <v>607</v>
      </c>
      <c r="T14" s="8"/>
    </row>
    <row r="15" spans="1:20" ht="39.9" customHeight="1" x14ac:dyDescent="0.3">
      <c r="A15" s="4" t="s">
        <v>63</v>
      </c>
      <c r="B15" s="6">
        <v>2021</v>
      </c>
      <c r="C15" s="6">
        <v>3260</v>
      </c>
      <c r="D15" s="16" t="s">
        <v>142</v>
      </c>
      <c r="E15" s="11" t="s">
        <v>107</v>
      </c>
      <c r="F15" s="21" t="s">
        <v>391</v>
      </c>
      <c r="G15" s="2" t="s">
        <v>28</v>
      </c>
      <c r="H15" s="13">
        <v>44173</v>
      </c>
      <c r="I15" s="5" t="s">
        <v>392</v>
      </c>
      <c r="J15" s="2" t="s">
        <v>2</v>
      </c>
      <c r="K15" s="2" t="s">
        <v>263</v>
      </c>
      <c r="L15" s="2" t="s">
        <v>393</v>
      </c>
      <c r="M15" s="13" t="s">
        <v>54</v>
      </c>
      <c r="N15" s="14">
        <v>0.64</v>
      </c>
      <c r="O15" s="14">
        <v>0.32</v>
      </c>
      <c r="P15" s="28" t="s">
        <v>394</v>
      </c>
      <c r="Q15" s="8" t="s">
        <v>552</v>
      </c>
      <c r="R15" s="8" t="s">
        <v>565</v>
      </c>
      <c r="S15" s="8" t="s">
        <v>608</v>
      </c>
      <c r="T15" s="8"/>
    </row>
    <row r="16" spans="1:20" ht="48" customHeight="1" x14ac:dyDescent="0.3">
      <c r="A16" s="4" t="s">
        <v>63</v>
      </c>
      <c r="B16" s="6">
        <v>2021</v>
      </c>
      <c r="C16" s="6">
        <v>3270</v>
      </c>
      <c r="D16" s="16" t="s">
        <v>142</v>
      </c>
      <c r="E16" s="11" t="s">
        <v>107</v>
      </c>
      <c r="F16" s="21" t="s">
        <v>236</v>
      </c>
      <c r="G16" s="2" t="s">
        <v>28</v>
      </c>
      <c r="H16" s="13">
        <v>44173</v>
      </c>
      <c r="I16" s="5" t="s">
        <v>237</v>
      </c>
      <c r="J16" s="2" t="s">
        <v>2</v>
      </c>
      <c r="K16" s="2" t="s">
        <v>90</v>
      </c>
      <c r="L16" s="2" t="s">
        <v>176</v>
      </c>
      <c r="M16" s="13" t="s">
        <v>212</v>
      </c>
      <c r="N16" s="14">
        <v>0.64</v>
      </c>
      <c r="O16" s="14">
        <v>0</v>
      </c>
      <c r="P16" s="28" t="s">
        <v>239</v>
      </c>
      <c r="Q16" s="8" t="s">
        <v>564</v>
      </c>
      <c r="R16" s="8" t="s">
        <v>565</v>
      </c>
      <c r="S16" s="8" t="s">
        <v>589</v>
      </c>
      <c r="T16" s="8"/>
    </row>
    <row r="17" spans="1:20" ht="39.9" customHeight="1" x14ac:dyDescent="0.3">
      <c r="A17" s="4" t="s">
        <v>63</v>
      </c>
      <c r="B17" s="6">
        <v>2021</v>
      </c>
      <c r="C17" s="6">
        <v>3280</v>
      </c>
      <c r="D17" s="9" t="s">
        <v>280</v>
      </c>
      <c r="E17" s="11" t="s">
        <v>107</v>
      </c>
      <c r="F17" s="21" t="s">
        <v>291</v>
      </c>
      <c r="G17" s="2" t="s">
        <v>28</v>
      </c>
      <c r="H17" s="13">
        <v>44236</v>
      </c>
      <c r="I17" s="5" t="s">
        <v>292</v>
      </c>
      <c r="J17" s="2" t="s">
        <v>2</v>
      </c>
      <c r="K17" s="2" t="s">
        <v>293</v>
      </c>
      <c r="L17" s="2" t="s">
        <v>68</v>
      </c>
      <c r="M17" s="13" t="s">
        <v>609</v>
      </c>
      <c r="N17" s="14">
        <v>0.64</v>
      </c>
      <c r="O17" s="14">
        <v>0</v>
      </c>
      <c r="P17" s="28" t="s">
        <v>294</v>
      </c>
      <c r="Q17" s="8" t="s">
        <v>561</v>
      </c>
      <c r="R17" s="8" t="s">
        <v>562</v>
      </c>
      <c r="S17" s="8" t="s">
        <v>563</v>
      </c>
      <c r="T17" s="8"/>
    </row>
    <row r="18" spans="1:20" ht="39.9" customHeight="1" x14ac:dyDescent="0.3">
      <c r="A18" s="4" t="s">
        <v>63</v>
      </c>
      <c r="B18" s="6">
        <v>2021</v>
      </c>
      <c r="C18" s="6">
        <v>3290</v>
      </c>
      <c r="D18" s="16" t="s">
        <v>142</v>
      </c>
      <c r="E18" s="11" t="s">
        <v>57</v>
      </c>
      <c r="F18" s="21" t="s">
        <v>152</v>
      </c>
      <c r="G18" s="2" t="s">
        <v>28</v>
      </c>
      <c r="H18" s="13">
        <v>44236</v>
      </c>
      <c r="I18" s="5" t="s">
        <v>153</v>
      </c>
      <c r="J18" s="2" t="s">
        <v>2</v>
      </c>
      <c r="K18" s="2" t="s">
        <v>155</v>
      </c>
      <c r="L18" s="2" t="s">
        <v>91</v>
      </c>
      <c r="M18" s="13" t="s">
        <v>115</v>
      </c>
      <c r="N18" s="14">
        <v>0.9</v>
      </c>
      <c r="O18" s="14">
        <v>0</v>
      </c>
      <c r="P18" s="28" t="s">
        <v>157</v>
      </c>
      <c r="Q18" s="8" t="s">
        <v>570</v>
      </c>
      <c r="R18" s="8" t="s">
        <v>576</v>
      </c>
      <c r="S18" s="8" t="s">
        <v>607</v>
      </c>
      <c r="T18" s="8"/>
    </row>
    <row r="19" spans="1:20" ht="39.9" customHeight="1" x14ac:dyDescent="0.3">
      <c r="A19" s="4" t="s">
        <v>63</v>
      </c>
      <c r="B19" s="6">
        <v>2021</v>
      </c>
      <c r="C19" s="6">
        <v>3300</v>
      </c>
      <c r="D19" s="9" t="s">
        <v>280</v>
      </c>
      <c r="E19" s="11" t="s">
        <v>260</v>
      </c>
      <c r="F19" s="21" t="s">
        <v>395</v>
      </c>
      <c r="G19" s="2" t="s">
        <v>28</v>
      </c>
      <c r="H19" s="13">
        <v>44236</v>
      </c>
      <c r="I19" s="5" t="s">
        <v>396</v>
      </c>
      <c r="J19" s="2" t="s">
        <v>2</v>
      </c>
      <c r="K19" s="2" t="s">
        <v>397</v>
      </c>
      <c r="L19" s="2" t="s">
        <v>176</v>
      </c>
      <c r="M19" s="13" t="s">
        <v>39</v>
      </c>
      <c r="N19" s="14">
        <v>0.5</v>
      </c>
      <c r="O19" s="14">
        <v>0</v>
      </c>
      <c r="P19" s="28" t="s">
        <v>398</v>
      </c>
      <c r="Q19" s="8" t="s">
        <v>555</v>
      </c>
      <c r="R19" s="8" t="s">
        <v>610</v>
      </c>
      <c r="S19" s="8" t="s">
        <v>611</v>
      </c>
      <c r="T19" s="8"/>
    </row>
    <row r="20" spans="1:20" ht="39.9" customHeight="1" x14ac:dyDescent="0.3">
      <c r="A20" s="4" t="s">
        <v>63</v>
      </c>
      <c r="B20" s="6">
        <v>2021</v>
      </c>
      <c r="C20" s="6">
        <v>3310</v>
      </c>
      <c r="D20" s="16" t="s">
        <v>142</v>
      </c>
      <c r="E20" s="11" t="s">
        <v>107</v>
      </c>
      <c r="F20" s="21" t="s">
        <v>399</v>
      </c>
      <c r="G20" s="2" t="s">
        <v>28</v>
      </c>
      <c r="H20" s="13">
        <v>44299</v>
      </c>
      <c r="I20" s="5" t="s">
        <v>400</v>
      </c>
      <c r="J20" s="2" t="s">
        <v>2</v>
      </c>
      <c r="K20" s="2" t="s">
        <v>216</v>
      </c>
      <c r="L20" s="2" t="s">
        <v>53</v>
      </c>
      <c r="M20" s="13" t="s">
        <v>54</v>
      </c>
      <c r="N20" s="14">
        <v>1</v>
      </c>
      <c r="O20" s="14">
        <v>0</v>
      </c>
      <c r="P20" s="28" t="s">
        <v>92</v>
      </c>
      <c r="Q20" s="8" t="s">
        <v>552</v>
      </c>
      <c r="R20" s="8" t="s">
        <v>565</v>
      </c>
      <c r="S20" s="8" t="s">
        <v>612</v>
      </c>
      <c r="T20" s="8"/>
    </row>
    <row r="21" spans="1:20" ht="55.95" customHeight="1" x14ac:dyDescent="0.3">
      <c r="A21" s="4" t="s">
        <v>63</v>
      </c>
      <c r="B21" s="6">
        <v>2021</v>
      </c>
      <c r="C21" s="6">
        <v>3330</v>
      </c>
      <c r="D21" s="16" t="s">
        <v>142</v>
      </c>
      <c r="E21" s="11" t="s">
        <v>107</v>
      </c>
      <c r="F21" s="21" t="s">
        <v>147</v>
      </c>
      <c r="G21" s="2" t="s">
        <v>28</v>
      </c>
      <c r="H21" s="13">
        <v>44427</v>
      </c>
      <c r="I21" s="5" t="s">
        <v>148</v>
      </c>
      <c r="J21" s="2" t="s">
        <v>2</v>
      </c>
      <c r="K21" s="2" t="s">
        <v>52</v>
      </c>
      <c r="L21" s="2" t="s">
        <v>149</v>
      </c>
      <c r="M21" s="13" t="s">
        <v>150</v>
      </c>
      <c r="N21" s="14">
        <v>1</v>
      </c>
      <c r="O21" s="14">
        <v>0</v>
      </c>
      <c r="P21" s="28" t="s">
        <v>151</v>
      </c>
      <c r="Q21" s="8" t="s">
        <v>564</v>
      </c>
      <c r="R21" s="8" t="s">
        <v>576</v>
      </c>
      <c r="S21" s="8" t="s">
        <v>613</v>
      </c>
      <c r="T21" s="8"/>
    </row>
    <row r="22" spans="1:20" ht="45" customHeight="1" x14ac:dyDescent="0.3">
      <c r="A22" s="4" t="s">
        <v>63</v>
      </c>
      <c r="B22" s="6">
        <v>2021</v>
      </c>
      <c r="C22" s="6">
        <v>3360</v>
      </c>
      <c r="D22" s="17" t="s">
        <v>64</v>
      </c>
      <c r="E22" s="11" t="s">
        <v>57</v>
      </c>
      <c r="F22" s="21" t="s">
        <v>178</v>
      </c>
      <c r="G22" s="2" t="s">
        <v>28</v>
      </c>
      <c r="H22" s="13">
        <v>44497</v>
      </c>
      <c r="I22" s="5" t="s">
        <v>179</v>
      </c>
      <c r="J22" s="2" t="s">
        <v>2</v>
      </c>
      <c r="K22" s="2" t="s">
        <v>52</v>
      </c>
      <c r="L22" s="2" t="s">
        <v>53</v>
      </c>
      <c r="M22" s="13" t="s">
        <v>54</v>
      </c>
      <c r="N22" s="14">
        <v>0.71</v>
      </c>
      <c r="O22" s="14">
        <v>0</v>
      </c>
      <c r="P22" s="28" t="s">
        <v>180</v>
      </c>
      <c r="Q22" s="8" t="s">
        <v>552</v>
      </c>
      <c r="R22" s="8" t="s">
        <v>587</v>
      </c>
      <c r="S22" s="8" t="s">
        <v>614</v>
      </c>
      <c r="T22" s="8"/>
    </row>
    <row r="23" spans="1:20" ht="55.2" customHeight="1" x14ac:dyDescent="0.3">
      <c r="A23" s="4" t="s">
        <v>63</v>
      </c>
      <c r="B23" s="6">
        <v>2022</v>
      </c>
      <c r="C23" s="6">
        <v>3500</v>
      </c>
      <c r="D23" s="16" t="s">
        <v>142</v>
      </c>
      <c r="E23" s="11" t="s">
        <v>57</v>
      </c>
      <c r="F23" s="21" t="s">
        <v>229</v>
      </c>
      <c r="G23" s="2" t="s">
        <v>28</v>
      </c>
      <c r="H23" s="13">
        <v>44299</v>
      </c>
      <c r="I23" s="5" t="s">
        <v>230</v>
      </c>
      <c r="J23" s="2" t="s">
        <v>2</v>
      </c>
      <c r="K23" s="2" t="s">
        <v>231</v>
      </c>
      <c r="L23" s="2" t="s">
        <v>232</v>
      </c>
      <c r="M23" s="13" t="s">
        <v>234</v>
      </c>
      <c r="N23" s="14">
        <v>1</v>
      </c>
      <c r="O23" s="14">
        <v>0.65</v>
      </c>
      <c r="P23" s="28" t="s">
        <v>235</v>
      </c>
      <c r="Q23" s="8" t="s">
        <v>572</v>
      </c>
      <c r="R23" s="8" t="s">
        <v>565</v>
      </c>
      <c r="S23" s="32" t="s">
        <v>575</v>
      </c>
      <c r="T23" s="8"/>
    </row>
    <row r="24" spans="1:20" ht="48" customHeight="1" x14ac:dyDescent="0.3">
      <c r="A24" s="4" t="s">
        <v>63</v>
      </c>
      <c r="B24" s="6">
        <v>2022</v>
      </c>
      <c r="C24" s="6">
        <v>3510</v>
      </c>
      <c r="D24" s="16" t="s">
        <v>142</v>
      </c>
      <c r="E24" s="11" t="s">
        <v>107</v>
      </c>
      <c r="F24" s="21" t="s">
        <v>401</v>
      </c>
      <c r="G24" s="2" t="s">
        <v>28</v>
      </c>
      <c r="H24" s="13">
        <v>44355</v>
      </c>
      <c r="I24" s="5" t="s">
        <v>402</v>
      </c>
      <c r="J24" s="2" t="s">
        <v>2</v>
      </c>
      <c r="K24" s="2" t="s">
        <v>403</v>
      </c>
      <c r="L24" s="2" t="s">
        <v>53</v>
      </c>
      <c r="M24" s="13" t="s">
        <v>212</v>
      </c>
      <c r="N24" s="14">
        <v>0.53</v>
      </c>
      <c r="O24" s="14">
        <v>0</v>
      </c>
      <c r="P24" s="28" t="s">
        <v>404</v>
      </c>
      <c r="Q24" s="8" t="s">
        <v>564</v>
      </c>
      <c r="R24" s="8" t="s">
        <v>565</v>
      </c>
      <c r="S24" s="8" t="s">
        <v>615</v>
      </c>
      <c r="T24" s="8"/>
    </row>
    <row r="25" spans="1:20" ht="53.25" customHeight="1" x14ac:dyDescent="0.3">
      <c r="A25" s="4" t="s">
        <v>63</v>
      </c>
      <c r="B25" s="6">
        <v>2022</v>
      </c>
      <c r="C25" s="6">
        <v>3510</v>
      </c>
      <c r="D25" s="16" t="s">
        <v>142</v>
      </c>
      <c r="E25" s="11" t="s">
        <v>107</v>
      </c>
      <c r="F25" s="21" t="s">
        <v>616</v>
      </c>
      <c r="G25" s="2" t="s">
        <v>28</v>
      </c>
      <c r="H25" s="13">
        <v>44497</v>
      </c>
      <c r="I25" s="5" t="s">
        <v>217</v>
      </c>
      <c r="J25" s="2" t="s">
        <v>2</v>
      </c>
      <c r="K25" s="2" t="s">
        <v>48</v>
      </c>
      <c r="L25" s="2" t="s">
        <v>166</v>
      </c>
      <c r="M25" s="13" t="s">
        <v>82</v>
      </c>
      <c r="N25" s="14">
        <v>1</v>
      </c>
      <c r="O25" s="14">
        <v>0.4</v>
      </c>
      <c r="P25" s="28" t="s">
        <v>218</v>
      </c>
      <c r="Q25" s="8" t="s">
        <v>564</v>
      </c>
      <c r="R25" s="8" t="s">
        <v>565</v>
      </c>
      <c r="S25" s="8" t="s">
        <v>615</v>
      </c>
      <c r="T25" s="8"/>
    </row>
    <row r="26" spans="1:20" ht="38.25" customHeight="1" x14ac:dyDescent="0.3">
      <c r="A26" s="4" t="s">
        <v>63</v>
      </c>
      <c r="B26" s="6">
        <v>2022</v>
      </c>
      <c r="C26" s="6">
        <v>3520</v>
      </c>
      <c r="D26" s="16" t="s">
        <v>142</v>
      </c>
      <c r="E26" s="11" t="s">
        <v>107</v>
      </c>
      <c r="F26" s="21" t="s">
        <v>405</v>
      </c>
      <c r="G26" s="2" t="s">
        <v>28</v>
      </c>
      <c r="H26" s="13">
        <v>44427</v>
      </c>
      <c r="I26" s="5" t="s">
        <v>406</v>
      </c>
      <c r="J26" s="2" t="s">
        <v>2</v>
      </c>
      <c r="K26" s="2" t="s">
        <v>48</v>
      </c>
      <c r="L26" s="2" t="s">
        <v>385</v>
      </c>
      <c r="M26" s="13" t="s">
        <v>212</v>
      </c>
      <c r="N26" s="14">
        <v>0.93</v>
      </c>
      <c r="O26" s="14">
        <v>0</v>
      </c>
      <c r="P26" s="28" t="s">
        <v>404</v>
      </c>
      <c r="Q26" s="8" t="s">
        <v>564</v>
      </c>
      <c r="R26" s="8" t="s">
        <v>565</v>
      </c>
      <c r="S26" s="8" t="s">
        <v>589</v>
      </c>
      <c r="T26" s="8"/>
    </row>
    <row r="27" spans="1:20" ht="38.25" customHeight="1" x14ac:dyDescent="0.3">
      <c r="A27" s="4" t="s">
        <v>63</v>
      </c>
      <c r="B27" s="6">
        <v>2022</v>
      </c>
      <c r="C27" s="6">
        <v>3530</v>
      </c>
      <c r="D27" s="16" t="s">
        <v>142</v>
      </c>
      <c r="E27" s="11" t="s">
        <v>107</v>
      </c>
      <c r="F27" s="21" t="s">
        <v>407</v>
      </c>
      <c r="G27" s="2" t="s">
        <v>28</v>
      </c>
      <c r="H27" s="13">
        <v>44427</v>
      </c>
      <c r="I27" s="5" t="s">
        <v>408</v>
      </c>
      <c r="J27" s="2" t="s">
        <v>2</v>
      </c>
      <c r="K27" s="2" t="s">
        <v>250</v>
      </c>
      <c r="L27" s="2" t="s">
        <v>53</v>
      </c>
      <c r="M27" s="13" t="s">
        <v>212</v>
      </c>
      <c r="N27" s="14">
        <v>1</v>
      </c>
      <c r="O27" s="14">
        <v>0</v>
      </c>
      <c r="P27" s="28" t="s">
        <v>297</v>
      </c>
      <c r="Q27" s="8" t="s">
        <v>564</v>
      </c>
      <c r="R27" s="8" t="s">
        <v>565</v>
      </c>
      <c r="S27" s="8" t="s">
        <v>589</v>
      </c>
      <c r="T27" s="8"/>
    </row>
    <row r="28" spans="1:20" ht="38.25" customHeight="1" x14ac:dyDescent="0.3">
      <c r="A28" s="4" t="s">
        <v>63</v>
      </c>
      <c r="B28" s="6">
        <v>2022</v>
      </c>
      <c r="C28" s="6">
        <v>3540</v>
      </c>
      <c r="D28" s="16" t="s">
        <v>142</v>
      </c>
      <c r="E28" s="11" t="s">
        <v>107</v>
      </c>
      <c r="F28" s="21" t="s">
        <v>409</v>
      </c>
      <c r="G28" s="2" t="s">
        <v>28</v>
      </c>
      <c r="H28" s="13">
        <v>44497</v>
      </c>
      <c r="I28" s="5" t="s">
        <v>410</v>
      </c>
      <c r="J28" s="2" t="s">
        <v>2</v>
      </c>
      <c r="K28" s="2" t="s">
        <v>170</v>
      </c>
      <c r="L28" s="2" t="s">
        <v>411</v>
      </c>
      <c r="M28" s="13" t="s">
        <v>212</v>
      </c>
      <c r="N28" s="14">
        <v>1</v>
      </c>
      <c r="O28" s="14">
        <v>0</v>
      </c>
      <c r="P28" s="28" t="s">
        <v>297</v>
      </c>
      <c r="Q28" s="8" t="s">
        <v>564</v>
      </c>
      <c r="R28" s="8" t="s">
        <v>565</v>
      </c>
      <c r="S28" s="8" t="s">
        <v>589</v>
      </c>
      <c r="T28" s="8"/>
    </row>
    <row r="29" spans="1:20" ht="38.25" customHeight="1" x14ac:dyDescent="0.3">
      <c r="A29" s="4" t="s">
        <v>63</v>
      </c>
      <c r="B29" s="6">
        <v>2022</v>
      </c>
      <c r="C29" s="6">
        <v>3550</v>
      </c>
      <c r="D29" s="16" t="s">
        <v>142</v>
      </c>
      <c r="E29" s="11" t="s">
        <v>107</v>
      </c>
      <c r="F29" s="21" t="s">
        <v>412</v>
      </c>
      <c r="G29" s="2" t="s">
        <v>28</v>
      </c>
      <c r="H29" s="13">
        <v>44546</v>
      </c>
      <c r="I29" s="5" t="s">
        <v>413</v>
      </c>
      <c r="J29" s="2" t="s">
        <v>2</v>
      </c>
      <c r="K29" s="2" t="s">
        <v>414</v>
      </c>
      <c r="L29" s="2" t="s">
        <v>385</v>
      </c>
      <c r="M29" s="13" t="s">
        <v>212</v>
      </c>
      <c r="N29" s="14">
        <v>0.46</v>
      </c>
      <c r="O29" s="14">
        <v>0</v>
      </c>
      <c r="P29" s="28" t="s">
        <v>415</v>
      </c>
      <c r="Q29" s="8" t="s">
        <v>564</v>
      </c>
      <c r="R29" s="8" t="s">
        <v>565</v>
      </c>
      <c r="S29" s="8" t="s">
        <v>589</v>
      </c>
      <c r="T29" s="8"/>
    </row>
    <row r="30" spans="1:20" ht="62.4" customHeight="1" x14ac:dyDescent="0.3">
      <c r="A30" s="4" t="s">
        <v>63</v>
      </c>
      <c r="B30" s="6">
        <v>2022</v>
      </c>
      <c r="C30" s="6">
        <v>3570</v>
      </c>
      <c r="D30" s="17" t="s">
        <v>64</v>
      </c>
      <c r="E30" s="11" t="s">
        <v>107</v>
      </c>
      <c r="F30" s="21" t="s">
        <v>225</v>
      </c>
      <c r="G30" s="2" t="s">
        <v>28</v>
      </c>
      <c r="H30" s="13">
        <v>44651</v>
      </c>
      <c r="I30" s="5" t="s">
        <v>226</v>
      </c>
      <c r="J30" s="2" t="s">
        <v>2</v>
      </c>
      <c r="K30" s="2" t="s">
        <v>227</v>
      </c>
      <c r="L30" s="2" t="s">
        <v>38</v>
      </c>
      <c r="M30" s="13" t="s">
        <v>75</v>
      </c>
      <c r="N30" s="14">
        <v>0.7</v>
      </c>
      <c r="O30" s="14">
        <v>0</v>
      </c>
      <c r="P30" s="28" t="s">
        <v>228</v>
      </c>
      <c r="Q30" s="8" t="s">
        <v>570</v>
      </c>
      <c r="R30" s="8" t="s">
        <v>587</v>
      </c>
      <c r="S30" s="8" t="s">
        <v>617</v>
      </c>
      <c r="T30" s="8"/>
    </row>
    <row r="31" spans="1:20" ht="46.2" customHeight="1" x14ac:dyDescent="0.3">
      <c r="A31" s="4" t="s">
        <v>63</v>
      </c>
      <c r="B31" s="6">
        <v>2022</v>
      </c>
      <c r="C31" s="6">
        <v>3590</v>
      </c>
      <c r="D31" s="16" t="s">
        <v>142</v>
      </c>
      <c r="E31" s="11" t="s">
        <v>107</v>
      </c>
      <c r="F31" s="21" t="s">
        <v>181</v>
      </c>
      <c r="G31" s="2" t="s">
        <v>452</v>
      </c>
      <c r="H31" s="13"/>
      <c r="I31" s="5" t="s">
        <v>182</v>
      </c>
      <c r="J31" s="2" t="s">
        <v>2</v>
      </c>
      <c r="K31" s="2" t="s">
        <v>95</v>
      </c>
      <c r="L31" s="2" t="s">
        <v>53</v>
      </c>
      <c r="M31" s="13" t="s">
        <v>542</v>
      </c>
      <c r="N31" s="14">
        <v>0.85</v>
      </c>
      <c r="O31" s="14">
        <v>0</v>
      </c>
      <c r="P31" s="28" t="s">
        <v>183</v>
      </c>
      <c r="Q31" s="8" t="s">
        <v>552</v>
      </c>
      <c r="R31" s="8" t="s">
        <v>587</v>
      </c>
      <c r="S31" s="8" t="s">
        <v>618</v>
      </c>
      <c r="T31" s="8"/>
    </row>
    <row r="32" spans="1:20" ht="61.2" customHeight="1" x14ac:dyDescent="0.3">
      <c r="A32" s="4" t="s">
        <v>63</v>
      </c>
      <c r="B32" s="6">
        <v>2023</v>
      </c>
      <c r="C32" s="6">
        <v>3700</v>
      </c>
      <c r="D32" s="16" t="s">
        <v>142</v>
      </c>
      <c r="E32" s="11" t="s">
        <v>57</v>
      </c>
      <c r="F32" s="21" t="s">
        <v>478</v>
      </c>
      <c r="G32" s="2" t="s">
        <v>28</v>
      </c>
      <c r="H32" s="13">
        <v>44651</v>
      </c>
      <c r="I32" s="5" t="s">
        <v>479</v>
      </c>
      <c r="J32" s="2" t="s">
        <v>2</v>
      </c>
      <c r="K32" s="2" t="s">
        <v>462</v>
      </c>
      <c r="L32" s="2" t="s">
        <v>480</v>
      </c>
      <c r="M32" s="13" t="s">
        <v>255</v>
      </c>
      <c r="N32" s="14">
        <v>0.8</v>
      </c>
      <c r="O32" s="14">
        <v>0</v>
      </c>
      <c r="P32" s="28" t="s">
        <v>481</v>
      </c>
      <c r="Q32" s="8" t="s">
        <v>555</v>
      </c>
      <c r="R32" s="8" t="s">
        <v>576</v>
      </c>
      <c r="S32" s="32" t="s">
        <v>619</v>
      </c>
      <c r="T32" s="8"/>
    </row>
    <row r="33" spans="1:20" ht="59.4" customHeight="1" x14ac:dyDescent="0.3">
      <c r="A33" s="4" t="s">
        <v>63</v>
      </c>
      <c r="B33" s="6">
        <v>2023</v>
      </c>
      <c r="C33" s="6">
        <v>3700</v>
      </c>
      <c r="D33" s="16" t="s">
        <v>142</v>
      </c>
      <c r="E33" s="11" t="s">
        <v>57</v>
      </c>
      <c r="F33" s="21" t="s">
        <v>482</v>
      </c>
      <c r="G33" s="2" t="s">
        <v>28</v>
      </c>
      <c r="H33" s="13">
        <v>44651</v>
      </c>
      <c r="I33" s="5" t="s">
        <v>483</v>
      </c>
      <c r="J33" s="2" t="s">
        <v>2</v>
      </c>
      <c r="K33" s="2" t="s">
        <v>30</v>
      </c>
      <c r="L33" s="2" t="s">
        <v>484</v>
      </c>
      <c r="M33" s="13" t="s">
        <v>98</v>
      </c>
      <c r="N33" s="14">
        <v>0.65</v>
      </c>
      <c r="O33" s="14">
        <v>0</v>
      </c>
      <c r="P33" s="28" t="s">
        <v>485</v>
      </c>
      <c r="Q33" s="8" t="s">
        <v>555</v>
      </c>
      <c r="R33" s="8" t="s">
        <v>576</v>
      </c>
      <c r="S33" s="32" t="s">
        <v>619</v>
      </c>
      <c r="T33" s="8"/>
    </row>
    <row r="34" spans="1:20" ht="66" x14ac:dyDescent="0.3">
      <c r="A34" s="4" t="s">
        <v>63</v>
      </c>
      <c r="B34" s="6">
        <v>2023</v>
      </c>
      <c r="C34" s="6">
        <v>3710</v>
      </c>
      <c r="D34" s="16" t="s">
        <v>142</v>
      </c>
      <c r="E34" s="11" t="s">
        <v>57</v>
      </c>
      <c r="F34" s="21" t="s">
        <v>620</v>
      </c>
      <c r="G34" s="2" t="s">
        <v>28</v>
      </c>
      <c r="H34" s="13">
        <v>44679</v>
      </c>
      <c r="I34" s="5" t="s">
        <v>276</v>
      </c>
      <c r="J34" s="2" t="s">
        <v>2</v>
      </c>
      <c r="K34" s="2" t="s">
        <v>277</v>
      </c>
      <c r="L34" s="2" t="s">
        <v>278</v>
      </c>
      <c r="M34" s="13" t="s">
        <v>82</v>
      </c>
      <c r="N34" s="14">
        <v>1</v>
      </c>
      <c r="O34" s="14">
        <v>0.64</v>
      </c>
      <c r="P34" s="28" t="s">
        <v>279</v>
      </c>
      <c r="Q34" s="8" t="s">
        <v>564</v>
      </c>
      <c r="R34" s="8" t="s">
        <v>576</v>
      </c>
      <c r="S34" s="8" t="s">
        <v>621</v>
      </c>
      <c r="T34" s="8"/>
    </row>
    <row r="35" spans="1:20" ht="45.6" x14ac:dyDescent="0.3">
      <c r="A35" s="4" t="s">
        <v>63</v>
      </c>
      <c r="B35" s="6">
        <v>2023</v>
      </c>
      <c r="C35" s="6">
        <v>3720</v>
      </c>
      <c r="D35" s="16" t="s">
        <v>142</v>
      </c>
      <c r="E35" s="11" t="s">
        <v>107</v>
      </c>
      <c r="F35" s="21" t="s">
        <v>245</v>
      </c>
      <c r="G35" s="2" t="s">
        <v>202</v>
      </c>
      <c r="H35" s="13"/>
      <c r="I35" s="5" t="s">
        <v>246</v>
      </c>
      <c r="J35" s="2" t="s">
        <v>2</v>
      </c>
      <c r="K35" s="2" t="s">
        <v>48</v>
      </c>
      <c r="L35" s="2" t="s">
        <v>44</v>
      </c>
      <c r="M35" s="13" t="s">
        <v>54</v>
      </c>
      <c r="N35" s="14">
        <v>0.4</v>
      </c>
      <c r="O35" s="14">
        <v>0</v>
      </c>
      <c r="P35" s="28" t="s">
        <v>247</v>
      </c>
      <c r="Q35" s="8" t="s">
        <v>572</v>
      </c>
      <c r="R35" s="8" t="s">
        <v>565</v>
      </c>
      <c r="S35" s="8" t="s">
        <v>622</v>
      </c>
      <c r="T35" s="8"/>
    </row>
    <row r="36" spans="1:20" ht="49.95" customHeight="1" x14ac:dyDescent="0.3">
      <c r="A36" s="4" t="s">
        <v>63</v>
      </c>
      <c r="B36" s="6">
        <v>2025</v>
      </c>
      <c r="C36" s="6">
        <v>4500</v>
      </c>
      <c r="D36" s="9" t="s">
        <v>280</v>
      </c>
      <c r="E36" s="11" t="s">
        <v>107</v>
      </c>
      <c r="F36" s="21" t="s">
        <v>454</v>
      </c>
      <c r="G36" s="2" t="s">
        <v>28</v>
      </c>
      <c r="H36" s="13">
        <v>44427</v>
      </c>
      <c r="I36" s="5" t="s">
        <v>455</v>
      </c>
      <c r="J36" s="2" t="s">
        <v>2</v>
      </c>
      <c r="K36" s="2" t="s">
        <v>373</v>
      </c>
      <c r="L36" s="2" t="s">
        <v>456</v>
      </c>
      <c r="M36" s="13" t="s">
        <v>212</v>
      </c>
      <c r="N36" s="14">
        <v>0.44</v>
      </c>
      <c r="O36" s="14">
        <v>0.04</v>
      </c>
      <c r="P36" s="28" t="s">
        <v>457</v>
      </c>
      <c r="Q36" s="8" t="s">
        <v>564</v>
      </c>
      <c r="R36" s="8" t="s">
        <v>553</v>
      </c>
      <c r="S36" s="8" t="s">
        <v>623</v>
      </c>
      <c r="T36" s="8"/>
    </row>
  </sheetData>
  <autoFilter ref="A2:T36" xr:uid="{095A4B86-6E83-4303-AF87-A0B9BA753883}"/>
  <conditionalFormatting sqref="G3:H36">
    <cfRule type="containsText" dxfId="0" priority="1" operator="containsText" text="Pending">
      <formula>NOT(ISERROR(SEARCH("Pending",G3)))</formula>
    </cfRule>
  </conditionalFormatting>
  <dataValidations count="8">
    <dataValidation type="list" allowBlank="1" showInputMessage="1" showErrorMessage="1" sqref="B14" xr:uid="{9B0752D3-F2A4-4925-BE5A-26C0A53D925E}">
      <formula1>"2011,2012,2013,2014,2015,2016,2017,2018,2019,2020,2021,2022,2023,2024,2025"</formula1>
    </dataValidation>
    <dataValidation type="list" allowBlank="1" showInputMessage="1" showErrorMessage="1" sqref="J3:J24 J26:J36" xr:uid="{673D7E4F-E9F4-4886-B4C8-A1BF59B24B06}">
      <formula1>"Not Started,Initiation,Planning,Execution,Closing,Complete,On Hold,Canceled,Deleted"</formula1>
    </dataValidation>
    <dataValidation type="list" allowBlank="1" showInputMessage="1" showErrorMessage="1" sqref="A3:A4" xr:uid="{1CAB3BE4-2517-4FCC-A43E-2223DD5CC594}">
      <formula1>"Business Strategy,Efficiencies / Enhancements,Regulatory,Technical Foundation"</formula1>
    </dataValidation>
    <dataValidation type="list" allowBlank="1" showInputMessage="1" showErrorMessage="1" sqref="B15:B24 B3:B4 B6:B13" xr:uid="{8B79A9AD-AB90-4B8C-B620-7099B1D584B4}">
      <formula1>"2011,2012,2013,2014,2015,2016,2017,2018,2019,2020,2021,2022,2023"</formula1>
    </dataValidation>
    <dataValidation type="list" allowBlank="1" showInputMessage="1" showErrorMessage="1" sqref="G3:G4 G6:G34 G36" xr:uid="{055640D7-7A21-421A-B6E1-349943C65531}">
      <formula1>"Pending TAC Approval, Pending PUCT Approval, PPL"</formula1>
    </dataValidation>
    <dataValidation type="list" allowBlank="1" showInputMessage="1" showErrorMessage="1" sqref="A5:A36" xr:uid="{5E7C080A-6C61-4DFB-A0E8-3F4CCA770F6F}">
      <formula1>"Revision Requests,Business Strategy,Efficiencies / Enhancements,Regulatory,Technical Foundation"</formula1>
    </dataValidation>
    <dataValidation type="list" allowBlank="1" showInputMessage="1" showErrorMessage="1" sqref="E3:E36" xr:uid="{5B33956A-3D39-40DC-82C8-E281AB4DAF2C}">
      <formula1>"1 - High,2 - Medium,3 - Low"</formula1>
    </dataValidation>
    <dataValidation type="list" allowBlank="1" showInputMessage="1" showErrorMessage="1" sqref="D3:D36" xr:uid="{C07C736F-D291-4459-AABA-53BAA781C840}">
      <formula1>"1 - Regulatory,2 - High Priority,3 - Consider When Resources are Available,4 - Consider When Efficiences Exist With Another Effort,5 - Dependent on Other Project,9 - No Action Needed"</formula1>
    </dataValidation>
  </dataValidation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rmation_x0020_Classification xmlns="344f560a-88f6-462e-96a6-e44784eab4f1">ERCOT Limited</Information_x0020_Classification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DFD421A2DFB4D8595F605C83513D2" ma:contentTypeVersion="4" ma:contentTypeDescription="Create a new document." ma:contentTypeScope="" ma:versionID="678316f535f6485576013cb9b80ba09d">
  <xsd:schema xmlns:xsd="http://www.w3.org/2001/XMLSchema" xmlns:xs="http://www.w3.org/2001/XMLSchema" xmlns:p="http://schemas.microsoft.com/office/2006/metadata/properties" xmlns:ns2="344f560a-88f6-462e-96a6-e44784eab4f1" xmlns:ns3="fff46492-211d-4626-be3c-ba291e740b1a" targetNamespace="http://schemas.microsoft.com/office/2006/metadata/properties" ma:root="true" ma:fieldsID="58be56943fd61819839965fe6a174212" ns2:_="" ns3:_="">
    <xsd:import namespace="344f560a-88f6-462e-96a6-e44784eab4f1"/>
    <xsd:import namespace="fff46492-211d-4626-be3c-ba291e740b1a"/>
    <xsd:element name="properties">
      <xsd:complexType>
        <xsd:sequence>
          <xsd:element name="documentManagement">
            <xsd:complexType>
              <xsd:all>
                <xsd:element ref="ns2:Information_x0020_Classification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f560a-88f6-462e-96a6-e44784eab4f1" elementFormDefault="qualified">
    <xsd:import namespace="http://schemas.microsoft.com/office/2006/documentManagement/types"/>
    <xsd:import namespace="http://schemas.microsoft.com/office/infopath/2007/PartnerControls"/>
    <xsd:element name="Information_x0020_Classification" ma:index="8" ma:displayName="Information Classification" ma:default="ERCOT Limited" ma:description="ERCOT Information Classification" ma:format="Dropdown" ma:internalName="Information_x0020_Classification" ma:readOnly="false">
      <xsd:simpleType>
        <xsd:union memberTypes="dms:Text">
          <xsd:simpleType>
            <xsd:restriction base="dms:Choice">
              <xsd:enumeration value="Public"/>
              <xsd:enumeration value="ERCOT Limited"/>
              <xsd:enumeration value="ERCOT Confidential"/>
              <xsd:enumeration value="ERCOT Restrict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f46492-211d-4626-be3c-ba291e740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B3CDB8-BC0F-41DF-8140-11CE52E1B6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1FF158-A49D-4E36-9A82-A51D16AC70DA}">
  <ds:schemaRefs>
    <ds:schemaRef ds:uri="http://schemas.microsoft.com/office/2006/documentManagement/types"/>
    <ds:schemaRef ds:uri="http://purl.org/dc/terms/"/>
    <ds:schemaRef ds:uri="344f560a-88f6-462e-96a6-e44784eab4f1"/>
    <ds:schemaRef ds:uri="fff46492-211d-4626-be3c-ba291e740b1a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A2141F7-D2E3-4421-80C1-76D2A7FF65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4f560a-88f6-462e-96a6-e44784eab4f1"/>
    <ds:schemaRef ds:uri="fff46492-211d-4626-be3c-ba291e740b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Recent Revision Requests</vt:lpstr>
      <vt:lpstr>Summary Info</vt:lpstr>
      <vt:lpstr>History Chart</vt:lpstr>
      <vt:lpstr>2020-2025</vt:lpstr>
      <vt:lpstr>Prev List - Complete or Active</vt:lpstr>
      <vt:lpstr>Prev List - Not Started</vt:lpstr>
      <vt:lpstr>New Items - Complete or Active</vt:lpstr>
      <vt:lpstr>New Items - Not Started</vt:lpstr>
      <vt:lpstr>All_Rows</vt:lpstr>
    </vt:vector>
  </TitlesOfParts>
  <Manager/>
  <Company>The Electric Reliability Council of Texas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Anderson, Troy</dc:creator>
  <cp:keywords/>
  <dc:description/>
  <cp:lastModifiedBy>Anderson, Troy</cp:lastModifiedBy>
  <cp:revision/>
  <dcterms:created xsi:type="dcterms:W3CDTF">2020-07-27T20:02:27Z</dcterms:created>
  <dcterms:modified xsi:type="dcterms:W3CDTF">2026-07-13T20:34:18Z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2024-01-24T16:10:14Z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1418ea2b-c4fb-470d-bf75-a5039f0d1db7</vt:lpwstr>
  </property>
  <property fmtid="{D5CDD505-2E9C-101B-9397-08002B2CF9AE}" pid="8" name="MSIP_Label_7084cbda-52b8-46fb-a7b7-cb5bd465ed85_ContentBits">
    <vt:lpwstr>0</vt:lpwstr>
  </property>
  <property fmtid="{D5CDD505-2E9C-101B-9397-08002B2CF9AE}" pid="9" name="ContentTypeId">
    <vt:lpwstr>0x010100AB7DFD421A2DFB4D8595F605C83513D2</vt:lpwstr>
  </property>
</Properties>
</file>