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filterPrivacy="1"/>
  <xr:revisionPtr revIDLastSave="0" documentId="8_{42B8F862-8143-4D84-9068-74879E565FA2}" xr6:coauthVersionLast="47" xr6:coauthVersionMax="47" xr10:uidLastSave="{00000000-0000-0000-0000-000000000000}"/>
  <bookViews>
    <workbookView xWindow="-110" yWindow="-110" windowWidth="19420" windowHeight="11500" firstSheet="3" activeTab="3" xr2:uid="{21252052-83E8-43D3-9642-6838CCCFE45F}"/>
  </bookViews>
  <sheets>
    <sheet name="Instructions" sheetId="3" r:id="rId1"/>
    <sheet name="Batch Zero LIF" sheetId="5" r:id="rId2"/>
    <sheet name="LCP" sheetId="8" state="hidden" r:id="rId3"/>
    <sheet name="LCP New" sheetId="9" r:id="rId4"/>
    <sheet name="Attestation Matrix" sheetId="6" state="hidden" r:id="rId5"/>
    <sheet name="Assumptions" sheetId="4" state="hidden" r:id="rId6"/>
  </sheets>
  <externalReferences>
    <externalReference r:id="rId7"/>
  </externalReferences>
  <definedNames>
    <definedName name="_xlnm._FilterDatabase" localSheetId="5" hidden="1">Assumptions!$B$2:$M$32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9" i="5" l="1"/>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N14" i="9"/>
  <c r="N13" i="9"/>
  <c r="N12" i="9"/>
  <c r="N11" i="9"/>
  <c r="N10" i="9"/>
  <c r="O14" i="9"/>
  <c r="O13" i="9"/>
  <c r="O12" i="9"/>
  <c r="O11" i="9"/>
  <c r="O10" i="9"/>
  <c r="B18" i="9"/>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D7" i="9"/>
  <c r="C25" i="9" s="1"/>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 i="4"/>
  <c r="G3" i="8"/>
  <c r="F119" i="5"/>
  <c r="H119" i="5" s="1"/>
  <c r="F118" i="5"/>
  <c r="H118" i="5" s="1"/>
  <c r="F117" i="5"/>
  <c r="H117" i="5" s="1"/>
  <c r="F116" i="5"/>
  <c r="H116" i="5" s="1"/>
  <c r="F115" i="5"/>
  <c r="H115" i="5" s="1"/>
  <c r="F114" i="5"/>
  <c r="H114" i="5" s="1"/>
  <c r="F113" i="5"/>
  <c r="H113" i="5" s="1"/>
  <c r="F112" i="5"/>
  <c r="H112" i="5" s="1"/>
  <c r="F111" i="5"/>
  <c r="H111" i="5" s="1"/>
  <c r="F110" i="5"/>
  <c r="H110" i="5" s="1"/>
  <c r="F109" i="5"/>
  <c r="H109" i="5" s="1"/>
  <c r="F108" i="5"/>
  <c r="H108" i="5" s="1"/>
  <c r="F107" i="5"/>
  <c r="H107" i="5" s="1"/>
  <c r="F106" i="5"/>
  <c r="H106" i="5" s="1"/>
  <c r="F105" i="5"/>
  <c r="H105" i="5" s="1"/>
  <c r="F104" i="5"/>
  <c r="H104" i="5" s="1"/>
  <c r="F103" i="5"/>
  <c r="H103" i="5" s="1"/>
  <c r="F102" i="5"/>
  <c r="H102" i="5" s="1"/>
  <c r="F101" i="5"/>
  <c r="H101" i="5" s="1"/>
  <c r="F100" i="5"/>
  <c r="H100" i="5" s="1"/>
  <c r="F99" i="5"/>
  <c r="H99" i="5" s="1"/>
  <c r="F98" i="5"/>
  <c r="H98" i="5" s="1"/>
  <c r="F97" i="5"/>
  <c r="H97" i="5" s="1"/>
  <c r="F96" i="5"/>
  <c r="H96" i="5" s="1"/>
  <c r="F95" i="5"/>
  <c r="H95" i="5" s="1"/>
  <c r="F94" i="5"/>
  <c r="H94" i="5" s="1"/>
  <c r="F93" i="5"/>
  <c r="H93" i="5" s="1"/>
  <c r="F92" i="5"/>
  <c r="H92" i="5" s="1"/>
  <c r="F91" i="5"/>
  <c r="H91" i="5" s="1"/>
  <c r="F90" i="5"/>
  <c r="H90" i="5" s="1"/>
  <c r="F89" i="5"/>
  <c r="H89" i="5" s="1"/>
  <c r="F88" i="5"/>
  <c r="H88" i="5" s="1"/>
  <c r="F87" i="5"/>
  <c r="H87" i="5" s="1"/>
  <c r="F86" i="5"/>
  <c r="H86" i="5" s="1"/>
  <c r="F85" i="5"/>
  <c r="H85" i="5" s="1"/>
  <c r="F84" i="5"/>
  <c r="H84" i="5" s="1"/>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D119" i="5"/>
  <c r="V38" i="4" s="1"/>
  <c r="D118" i="5"/>
  <c r="V37" i="4" s="1"/>
  <c r="D117" i="5"/>
  <c r="V36" i="4" s="1"/>
  <c r="D116" i="5"/>
  <c r="V35" i="4" s="1"/>
  <c r="D115" i="5"/>
  <c r="V34" i="4" s="1"/>
  <c r="D114" i="5"/>
  <c r="V33" i="4" s="1"/>
  <c r="D113" i="5"/>
  <c r="V32" i="4" s="1"/>
  <c r="D112" i="5"/>
  <c r="V31" i="4" s="1"/>
  <c r="D111" i="5"/>
  <c r="V30" i="4" s="1"/>
  <c r="D110" i="5"/>
  <c r="V29" i="4" s="1"/>
  <c r="D109" i="5"/>
  <c r="V28" i="4" s="1"/>
  <c r="D108" i="5"/>
  <c r="V27" i="4" s="1"/>
  <c r="D107" i="5"/>
  <c r="V26" i="4" s="1"/>
  <c r="D106" i="5"/>
  <c r="V25" i="4" s="1"/>
  <c r="D105" i="5"/>
  <c r="V24" i="4" s="1"/>
  <c r="D104" i="5"/>
  <c r="V23" i="4" s="1"/>
  <c r="D103" i="5"/>
  <c r="V22" i="4" s="1"/>
  <c r="D102" i="5"/>
  <c r="V21" i="4" s="1"/>
  <c r="D101" i="5"/>
  <c r="V20" i="4" s="1"/>
  <c r="D100" i="5"/>
  <c r="V19" i="4" s="1"/>
  <c r="D99" i="5"/>
  <c r="V18" i="4" s="1"/>
  <c r="D98" i="5"/>
  <c r="V17" i="4" s="1"/>
  <c r="D97" i="5"/>
  <c r="V16" i="4" s="1"/>
  <c r="D96" i="5"/>
  <c r="V15" i="4" s="1"/>
  <c r="D95" i="5"/>
  <c r="V14" i="4" s="1"/>
  <c r="D94" i="5"/>
  <c r="V13" i="4" s="1"/>
  <c r="D93" i="5"/>
  <c r="V12" i="4" s="1"/>
  <c r="D92" i="5"/>
  <c r="V11" i="4" s="1"/>
  <c r="D91" i="5"/>
  <c r="V10" i="4" s="1"/>
  <c r="D90" i="5"/>
  <c r="V9" i="4" s="1"/>
  <c r="D89" i="5"/>
  <c r="V8" i="4" s="1"/>
  <c r="D88" i="5"/>
  <c r="V7" i="4" s="1"/>
  <c r="D87" i="5"/>
  <c r="V6" i="4" s="1"/>
  <c r="D86" i="5"/>
  <c r="V5" i="4" s="1"/>
  <c r="D85" i="5"/>
  <c r="V4" i="4" s="1"/>
  <c r="D84" i="5"/>
  <c r="V3" i="4" s="1"/>
  <c r="P10" i="9" l="1"/>
  <c r="P11" i="9"/>
  <c r="P12" i="9"/>
  <c r="P13" i="9"/>
  <c r="P14" i="9"/>
  <c r="Q14" i="9"/>
  <c r="Q11" i="9"/>
  <c r="Q13" i="9"/>
  <c r="Q10" i="9"/>
  <c r="Q12" i="9"/>
  <c r="C28" i="9"/>
  <c r="C30" i="9"/>
  <c r="C27" i="9"/>
  <c r="C31" i="9"/>
  <c r="C26" i="9"/>
  <c r="C29" i="9"/>
  <c r="C23" i="9"/>
  <c r="C20" i="9"/>
  <c r="C18" i="9"/>
  <c r="C17" i="9"/>
  <c r="C24" i="9"/>
  <c r="C22" i="9"/>
  <c r="C21" i="9"/>
  <c r="C19" i="9"/>
  <c r="W40" i="4"/>
  <c r="V40" i="4"/>
  <c r="R12" i="9" l="1"/>
  <c r="T12" i="9" s="1"/>
  <c r="R11" i="9"/>
  <c r="T11" i="9" s="1"/>
  <c r="R10" i="9"/>
  <c r="T10" i="9" s="1"/>
  <c r="R13" i="9"/>
  <c r="T13" i="9" s="1"/>
  <c r="R14" i="9"/>
  <c r="T14" i="9" s="1"/>
  <c r="K3" i="5"/>
  <c r="B85" i="5" l="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alcChain>
</file>

<file path=xl/sharedStrings.xml><?xml version="1.0" encoding="utf-8"?>
<sst xmlns="http://schemas.openxmlformats.org/spreadsheetml/2006/main" count="1029" uniqueCount="367">
  <si>
    <t>Batch Zero Load Information Form</t>
  </si>
  <si>
    <t>This form is a draft template provided for stakeholder review and process development purposes only and remains subject to change, revision, or withdrawal pending further ERCOT review and stakeholder feedback. Final versions of this form will not be issued or implemented unless and until PGRR145 is approved by both the ERCOT Board of Directors and the Public Utility Commission of Texas (“PUCT”)</t>
  </si>
  <si>
    <t>Purpose of this Workbook</t>
  </si>
  <si>
    <t>This workbook supports the coordination, collection, validation, and tracking of submission materials required for the ERCOT Batch Zero Process for Large Load Interconnections</t>
  </si>
  <si>
    <t>The workbook is intended to function as the primary coordination and readiness tracking tool used by ILLEs, Interconnecting TSPs/DSPs, and ERCOT throughout the Batch Zero submission and review process</t>
  </si>
  <si>
    <t>The workbook is used to:</t>
  </si>
  <si>
    <t>identify the applicable Batch Zero eligibility pathway;</t>
  </si>
  <si>
    <t>determine applicable submission requirements;</t>
  </si>
  <si>
    <t>assign review and validation responsibilities;</t>
  </si>
  <si>
    <t>track submission completeness and outstanding items;</t>
  </si>
  <si>
    <t>document supporting materials and validation status; and</t>
  </si>
  <si>
    <t>confirm readiness for ERCOT submission.</t>
  </si>
  <si>
    <t>This workbook does not replace official ERCOT forms, attestations, technical submissions, or formal ERCOT eligibility determinations</t>
  </si>
  <si>
    <t>How to Use This Workbook</t>
  </si>
  <si>
    <t>Complete Section 1 – Large Load Demographics</t>
  </si>
  <si>
    <t>Enter the Large Load project information, including the Interconnecting Large Load Entity (ILLE), Interconnecting TSP, Interconnecting DSP (if applicable), project location, interconnection information, and load characteristics. Information should be consistent with all supporting Batch Zero materials and ERCOT submissions.</t>
  </si>
  <si>
    <t>Identify Submission Responsibility in Section 1D</t>
  </si>
  <si>
    <t>Identify the party responsible for coordinating collection, validation, and submission readiness prior to ERCOT submission. The TSP and DSP should coordinate responsibility for collection, validation, and submission activities prior to ERCOT submission.</t>
  </si>
  <si>
    <t>Select the Applicable Eligibility Path and Entry Path in Section 2</t>
  </si>
  <si>
    <t>Select the Batch Zero eligibility path applicable to the Large Load request. The selected eligibility path determines which eligibility requirements, supporting documentation, attestations, and validations are applicable in Section 3.</t>
  </si>
  <si>
    <t>For projects qualifying through LLIS, RPG, PBRP, or combinations thereof, also select the applicable Entry Path</t>
  </si>
  <si>
    <t>The Entry Path determines the methodology used to construct the Load Commissioning Plan (LCP) and the resulting modeled load schedule.</t>
  </si>
  <si>
    <t>Depending on the selected Entry Path, the Interconnecting TSP/DSP may be required to complete the LCP section using LLIS, RPG, PBRP, transmission upgrade, TPIT, and Interconnection Agreement information.</t>
  </si>
  <si>
    <t>The Eligibility Path and Entry Path serve different purposes and may not be identical. The Eligibility Path determines eligibility requirements, while the Entry Path determines load modeling methodology.</t>
  </si>
  <si>
    <t>Review Section 3 – Eligibility Requirements</t>
  </si>
  <si>
    <t>Review all listed requirements and identify which submission items are applicable for the selected eligibility path. Some items may be Required, Conditional, or Not Required depending on the selected pathway.</t>
  </si>
  <si>
    <t>For applicable attestation-based submission items, the workbook also identifies the corresponding attestation template and page reference in the “ILLE attestation location” column.</t>
  </si>
  <si>
    <t>Assign Responsibility for Collection and Validation</t>
  </si>
  <si>
    <t>For each applicable submission requirement, the TSP and DSP shall coordinate and assign responsibility for review and validation activities prior to ERCOT submission. The reviewing entity identified in the workbook is responsible for reviewing applicable submission materials, validating completeness and consistency, documenting completion status and identifying deficiencies/follow-up requests (if applicable)</t>
  </si>
  <si>
    <t>Track Completion Status</t>
  </si>
  <si>
    <t>The Completion Status field is used to track whether applicable submission items have been received and reviewed for completeness by the responsible reviewing entity.</t>
  </si>
  <si>
    <t>A status of “Complete” indicates that the applicable reviewing entity has completed its review of the submission item for completeness and consistency purposes. Final eligibility determinations remain subject to ERCOT review and approval.</t>
  </si>
  <si>
    <t>Enter Associated File Names</t>
  </si>
  <si>
    <t>For each applicable submission item, enter the associated file name or document identifier corresponding to the supporting material received from the ILLE or other responsible party.</t>
  </si>
  <si>
    <t>Identify Applicable Attestation Template References</t>
  </si>
  <si>
    <t>For applicable ILLE attestation-based submission items, the “ILLE attestation location” column identifies the corresponding draft attestation template and page reference where the submission requirement is addressed.</t>
  </si>
  <si>
    <t>These references are intended to support coordination between the ILLE, TSP/DSP, and ERCOT during preparation and review of submission materials.</t>
  </si>
  <si>
    <t>Confirm Package Readiness Prior to Submission</t>
  </si>
  <si>
    <t>Once all applicable required documents have been received, reviewed, and validated by the responsible TSP and/or DSP, Cell I1 shall display:</t>
  </si>
  <si>
    <t>“LOAD APPLICATION READY TO BE SUBMITTED”</t>
  </si>
  <si>
    <t>This indicates that:</t>
  </si>
  <si>
    <t>all applicable required submission items have been received;</t>
  </si>
  <si>
    <t>required reviews and validations have been completed;</t>
  </si>
  <si>
    <t>the submission package has been coordinated between the applicable TSP/DSP; and</t>
  </si>
  <si>
    <t>the package is considered ready for ERCOT submission.</t>
  </si>
  <si>
    <t>This readiness confirmation does not constitute ERCOT eligibility approval.</t>
  </si>
  <si>
    <t>Eligibility Requirements Field Definitions (Section 3 in "Batch Zero LIF" sheet)</t>
  </si>
  <si>
    <r>
      <t xml:space="preserve">Requirement / Submission Item </t>
    </r>
    <r>
      <rPr>
        <sz val="11"/>
        <color theme="1"/>
        <rFont val="Arial"/>
        <family val="2"/>
        <scheme val="minor"/>
      </rPr>
      <t>– Identifies each document, form, attestation, evidence item, or technical submission required for the selected Batch Zero eligibility pathway</t>
    </r>
  </si>
  <si>
    <r>
      <t xml:space="preserve">Applicability </t>
    </r>
    <r>
      <rPr>
        <sz val="11"/>
        <color theme="1"/>
        <rFont val="Arial"/>
        <family val="2"/>
        <scheme val="minor"/>
      </rPr>
      <t>– Indicates whether the item is Required, Conditional, or Not Required for the selected eligibility pathway.</t>
    </r>
  </si>
  <si>
    <r>
      <rPr>
        <b/>
        <sz val="11"/>
        <color theme="1"/>
        <rFont val="Arial"/>
        <family val="2"/>
        <scheme val="minor"/>
      </rPr>
      <t xml:space="preserve">Submission Format </t>
    </r>
    <r>
      <rPr>
        <sz val="11"/>
        <color theme="1"/>
        <rFont val="Arial"/>
        <family val="2"/>
        <scheme val="minor"/>
      </rPr>
      <t>– Identifies the required submission format for the applicable submission item (e.g., Evidence, Attestation, Form, Technical documentation, TSP confirmation, or ERCOT determination).</t>
    </r>
  </si>
  <si>
    <r>
      <rPr>
        <b/>
        <sz val="11"/>
        <color theme="1"/>
        <rFont val="Arial"/>
        <family val="2"/>
        <scheme val="minor"/>
      </rPr>
      <t xml:space="preserve">Submitting Party </t>
    </r>
    <r>
      <rPr>
        <sz val="11"/>
        <color theme="1"/>
        <rFont val="Arial"/>
        <family val="2"/>
        <scheme val="minor"/>
      </rPr>
      <t>– Identifies the party responsible for preparing and/or providing the submission item into the Batch Zero process, as applicable. This may include the ILLE, Interconnecting TSP/DSP, or ERCOT depending on the submission requirement.</t>
    </r>
  </si>
  <si>
    <r>
      <rPr>
        <b/>
        <sz val="11"/>
        <color theme="1"/>
        <rFont val="Arial"/>
        <family val="2"/>
        <scheme val="minor"/>
      </rPr>
      <t xml:space="preserve">ILLE Attestation Location </t>
    </r>
    <r>
      <rPr>
        <sz val="11"/>
        <color theme="1"/>
        <rFont val="Arial"/>
        <family val="2"/>
        <scheme val="minor"/>
      </rPr>
      <t>– Identifies the applicable ERCOT draft attestation template and associated page reference corresponding to the submission item, where applicable. This field is intended to support navigation, preparation, and review of ILLE attestation materials.</t>
    </r>
  </si>
  <si>
    <r>
      <rPr>
        <b/>
        <sz val="11"/>
        <color theme="1"/>
        <rFont val="Arial"/>
        <family val="2"/>
        <scheme val="minor"/>
      </rPr>
      <t xml:space="preserve">Reviewing Entity </t>
    </r>
    <r>
      <rPr>
        <sz val="11"/>
        <color theme="1"/>
        <rFont val="Arial"/>
        <family val="2"/>
        <scheme val="minor"/>
      </rPr>
      <t>– Identifies the TSP or DSP responsible for reviewing and validating the applicable submission item.</t>
    </r>
  </si>
  <si>
    <r>
      <rPr>
        <b/>
        <sz val="11"/>
        <color theme="1"/>
        <rFont val="Arial"/>
        <family val="2"/>
        <scheme val="minor"/>
      </rPr>
      <t xml:space="preserve">Completion Status </t>
    </r>
    <r>
      <rPr>
        <sz val="11"/>
        <color theme="1"/>
        <rFont val="Arial"/>
        <family val="2"/>
        <scheme val="minor"/>
      </rPr>
      <t>– Indicates the review status of the submission item in the LIF</t>
    </r>
  </si>
  <si>
    <r>
      <t xml:space="preserve">Supporting File Name(s) </t>
    </r>
    <r>
      <rPr>
        <sz val="11"/>
        <color theme="1"/>
        <rFont val="Arial"/>
        <family val="2"/>
        <scheme val="minor"/>
      </rPr>
      <t>– Records the name(s) of the file(s), attachment(s), or document identifier(s) associated with the submission item</t>
    </r>
  </si>
  <si>
    <r>
      <t xml:space="preserve">ERCOT Validation </t>
    </r>
    <r>
      <rPr>
        <sz val="11"/>
        <color theme="1"/>
        <rFont val="Arial"/>
        <family val="2"/>
        <scheme val="minor"/>
      </rPr>
      <t>– Used to record ERCOT’s validation outcome for the submission item, including confirmation, follow-up requests, deficiency identification, or final validation status, as applicable</t>
    </r>
  </si>
  <si>
    <r>
      <t xml:space="preserve">Notes / Comments </t>
    </r>
    <r>
      <rPr>
        <sz val="11"/>
        <color theme="1"/>
        <rFont val="Arial"/>
        <family val="2"/>
        <scheme val="minor"/>
      </rPr>
      <t>– Optional field for comments, clarifications, deficiency notes, follow-up items, attestation references, or other coordination observations related to the submission item.</t>
    </r>
  </si>
  <si>
    <t>LCP Field Definitions ("LCP New" sheet)</t>
  </si>
  <si>
    <r>
      <t xml:space="preserve">Entry Path </t>
    </r>
    <r>
      <rPr>
        <sz val="11"/>
        <color theme="1"/>
        <rFont val="Arial"/>
        <family val="2"/>
        <scheme val="minor"/>
      </rPr>
      <t>– Identifies the study path used to construct the LCP and determine the modeled load schedule.</t>
    </r>
  </si>
  <si>
    <r>
      <t xml:space="preserve">Existing LCP Requested MW / MVAR </t>
    </r>
    <r>
      <rPr>
        <sz val="11"/>
        <color theme="1"/>
        <rFont val="Arial"/>
        <family val="2"/>
        <scheme val="minor"/>
      </rPr>
      <t>– Load schedule and reactive power requirements from the applicable approved or existing LCP.</t>
    </r>
  </si>
  <si>
    <r>
      <t xml:space="preserve">Interconnection Agreement Requested MW </t>
    </r>
    <r>
      <rPr>
        <sz val="11"/>
        <color theme="1"/>
        <rFont val="Arial"/>
        <family val="2"/>
        <scheme val="minor"/>
      </rPr>
      <t>– Load schedule reflected in the executed Interconnection Agreement (IA) or equivalent agreement.</t>
    </r>
  </si>
  <si>
    <r>
      <t xml:space="preserve">RPG Requested MW </t>
    </r>
    <r>
      <rPr>
        <sz val="11"/>
        <color theme="1"/>
        <rFont val="Arial"/>
        <family val="2"/>
        <scheme val="minor"/>
      </rPr>
      <t>– Load level supported by the applicable RPG study.</t>
    </r>
  </si>
  <si>
    <r>
      <t xml:space="preserve">PBRP Requested MW </t>
    </r>
    <r>
      <rPr>
        <sz val="11"/>
        <color theme="1"/>
        <rFont val="Arial"/>
        <family val="2"/>
        <scheme val="minor"/>
      </rPr>
      <t>– Load level supported by the applicable PBRP study.</t>
    </r>
  </si>
  <si>
    <r>
      <t xml:space="preserve">RPG Required Controlling Upgrade / LLIS Required Controlling Upgrade </t>
    </r>
    <r>
      <rPr>
        <sz val="11"/>
        <color theme="1"/>
        <rFont val="Arial"/>
        <family val="2"/>
        <scheme val="minor"/>
      </rPr>
      <t>– Transmission upgrade that determines when a specific load level may be modeled.</t>
    </r>
  </si>
  <si>
    <r>
      <t xml:space="preserve">RPG TPIT ISD / LLIS TPIT ISD </t>
    </r>
    <r>
      <rPr>
        <sz val="11"/>
        <color theme="1"/>
        <rFont val="Arial"/>
        <family val="2"/>
        <scheme val="minor"/>
      </rPr>
      <t>– Latest TPIT in-service date associated with the applicable controlling upgrade.</t>
    </r>
  </si>
  <si>
    <r>
      <t xml:space="preserve">TPIT-Adjusted Requested MW </t>
    </r>
    <r>
      <rPr>
        <sz val="11"/>
        <color theme="1"/>
        <rFont val="Arial"/>
        <family val="2"/>
        <scheme val="minor"/>
      </rPr>
      <t>– Automatically calculated load schedule after application of TPIT adjustments.</t>
    </r>
  </si>
  <si>
    <r>
      <t xml:space="preserve">Combined TPIT-Adjusted Requested MW </t>
    </r>
    <r>
      <rPr>
        <sz val="11"/>
        <color theme="1"/>
        <rFont val="Arial"/>
        <family val="2"/>
        <scheme val="minor"/>
      </rPr>
      <t>– Automatically calculated schedule resulting from the selected Entry Path methodology.</t>
    </r>
  </si>
  <si>
    <r>
      <t xml:space="preserve">Output Requested MW </t>
    </r>
    <r>
      <rPr>
        <sz val="11"/>
        <color theme="1"/>
        <rFont val="Arial"/>
        <family val="2"/>
        <scheme val="minor"/>
      </rPr>
      <t>– Final modeled load schedule after application of all Entry Path rules and Interconnection Agreement limitations.</t>
    </r>
  </si>
  <si>
    <t>Submission Coordination</t>
  </si>
  <si>
    <t>The TSP and DSP are responsible for coordinating submission responsibilities between themselves prior to ERCOT submission.</t>
  </si>
  <si>
    <t>For pathways requiring an LCP, the Interconnecting TSP/DSP is responsible for selecting the applicable Entry Path and completing the LCP using the instructions associated with that Entry Path.</t>
  </si>
  <si>
    <t>The submitting entity identified in Section 1D is responsible for transmitting the final Batch Zero submission package to ERCOT. ERCOT generally expects the Interconnecting TSP to transmit the final submission package to ERCOT and copy the Interconnecting DSP, if applicable.</t>
  </si>
  <si>
    <t>The final submission package may include:</t>
  </si>
  <si>
    <t>the completed LIF;</t>
  </si>
  <si>
    <t>supporting documentation and evidence;</t>
  </si>
  <si>
    <t>required ERCOT forms and attestations; and</t>
  </si>
  <si>
    <t>any required TSP/DSP confirmations or notifications under the Planning Guide.</t>
  </si>
  <si>
    <t>The workbook may also reference applicable ERCOT draft attestation templates and associated page references for coordination and review purposes.</t>
  </si>
  <si>
    <t>Dynamic load models and supporting dynamic model documentation may require direct submission by the ILLE to ERCOT in accordance with ERCOT instructions and applicable Batch Zero requirements.</t>
  </si>
  <si>
    <t>This form is a draft template provided for stakeholder review and process development purposes only and remains subject to change, revision, or withdrawal pending further ERCOT review and stakeholder feedback</t>
  </si>
  <si>
    <t>Final versions of this form will not be issued or implemented unless and until PGRR145 is approved by both the ERCOT Board of Directors and the Public Utility Commission of Texas (“PUCT”)</t>
  </si>
  <si>
    <t>Batch Zero Load Information Form (LIF)</t>
  </si>
  <si>
    <t>Section 1 - Large Load Demographics</t>
  </si>
  <si>
    <t>Section 1A - Project Identification</t>
  </si>
  <si>
    <t>Field</t>
  </si>
  <si>
    <t>Format</t>
  </si>
  <si>
    <t>Instructions</t>
  </si>
  <si>
    <t>Notes</t>
  </si>
  <si>
    <t>Large Load Project Name</t>
  </si>
  <si>
    <t>Text</t>
  </si>
  <si>
    <t>ILLE's project name</t>
  </si>
  <si>
    <t>Alternative Large Load Project Name</t>
  </si>
  <si>
    <t>Use if Interconnecting TSP assigned the project a different name for internal tracking</t>
  </si>
  <si>
    <t>LLI Number</t>
  </si>
  <si>
    <t>Number</t>
  </si>
  <si>
    <t>If assigned</t>
  </si>
  <si>
    <t>Batch Zero ID Number</t>
  </si>
  <si>
    <t>RPG Project Name</t>
  </si>
  <si>
    <t>If Load Large included in one or more RPG studies, identify the RPG project name(s)</t>
  </si>
  <si>
    <t>RPG Project Number</t>
  </si>
  <si>
    <t>If Large Load included in one or more RPG studies, identify all RPG study number(s)</t>
  </si>
  <si>
    <t>TSP Assigned Large Load Project Identifier</t>
  </si>
  <si>
    <t>Use if Interconnecting TSP assigned a unique identifier to the Large Load</t>
  </si>
  <si>
    <t>ILLE Name</t>
  </si>
  <si>
    <t>Interconnecting Large Load Entity</t>
  </si>
  <si>
    <t>TSP Assigned Alternative ILLE Name</t>
  </si>
  <si>
    <t>Use if Interconnecting TSP assigned the ILLE a different name for internal tracking</t>
  </si>
  <si>
    <t>Interconnecting TSP Name</t>
  </si>
  <si>
    <t>Interconnecting TSP</t>
  </si>
  <si>
    <t>Interconnecting DSP Name</t>
  </si>
  <si>
    <t>If applicable</t>
  </si>
  <si>
    <t>Qualifying study lane(s)</t>
  </si>
  <si>
    <t>List all the applicable ones</t>
  </si>
  <si>
    <t>Indicate all the channels through which the project was studied (e.g., RPG, LLIS etc.)</t>
  </si>
  <si>
    <t>Modeled in November 2025 SSWG Cases</t>
  </si>
  <si>
    <t>Yes/No</t>
  </si>
  <si>
    <t>Indicate whether the load was represented in the November 2025 SSWG base cases</t>
  </si>
  <si>
    <t>Included in 2026 RTP RFI</t>
  </si>
  <si>
    <t>Indicate whether the load was included in ERCOT’s 2026 RTP request-for-information process</t>
  </si>
  <si>
    <t>Net-Metering with Generation (Non-WLPUN)</t>
  </si>
  <si>
    <t>Indicate whether the load is associated with a proposed PURA §39.169 net-metering arrangement</t>
  </si>
  <si>
    <t>Type of load</t>
  </si>
  <si>
    <t>Choose one from the list. If "Other", specify under Notes</t>
  </si>
  <si>
    <t>Section 1B (i) - Location and Interconnection</t>
  </si>
  <si>
    <t>County</t>
  </si>
  <si>
    <t>Project location</t>
  </si>
  <si>
    <t>Service Delivery Point</t>
  </si>
  <si>
    <t>POI / substation</t>
  </si>
  <si>
    <t>Service Delivery Voltage (kV)</t>
  </si>
  <si>
    <t>Transmission voltage</t>
  </si>
  <si>
    <t>Latitude</t>
  </si>
  <si>
    <t>Decimal</t>
  </si>
  <si>
    <t>Decimal format</t>
  </si>
  <si>
    <t>Longitude</t>
  </si>
  <si>
    <t>ERCOT Load Zone</t>
  </si>
  <si>
    <t>If known</t>
  </si>
  <si>
    <t>Section 1B (ii) - ERCOT Operational Identification (Conditional)</t>
  </si>
  <si>
    <t>ERCOT Substation Acronym</t>
  </si>
  <si>
    <t>Provide substation acronym as reflected in ERCOT Network Operations Model</t>
  </si>
  <si>
    <t>Required for energized loads and loads qualifying under May QSA or earlier IVRT pathway</t>
  </si>
  <si>
    <t>ERCOT Load Point Name(s)</t>
  </si>
  <si>
    <t>Provide load point name(s) exactly as reflected in ERCOT Network Operations Model</t>
  </si>
  <si>
    <t>Section 1C - Load Characteristics</t>
  </si>
  <si>
    <t>Peak Demand (MW)</t>
  </si>
  <si>
    <t>Requested load</t>
  </si>
  <si>
    <t>Peak Demand (MVAr)</t>
  </si>
  <si>
    <t>If available</t>
  </si>
  <si>
    <t>Power Factor</t>
  </si>
  <si>
    <t>At peak</t>
  </si>
  <si>
    <t>Actual Initial Energization Date</t>
  </si>
  <si>
    <t>Date</t>
  </si>
  <si>
    <t>If energized only</t>
  </si>
  <si>
    <t>Desired Initial Energization Date</t>
  </si>
  <si>
    <t>Planned in-service</t>
  </si>
  <si>
    <t>Section 1D - Submission Responsibility and ILLE POCs</t>
  </si>
  <si>
    <t>Submitting Entity to ERCOT</t>
  </si>
  <si>
    <t>TSP / DSP</t>
  </si>
  <si>
    <t>Primary Contact Name</t>
  </si>
  <si>
    <t>Email</t>
  </si>
  <si>
    <t>Phone</t>
  </si>
  <si>
    <t>ILLE Authorized Representative Name</t>
  </si>
  <si>
    <t>Authorized representative for Batch Zero communications and confirmations</t>
  </si>
  <si>
    <t>ILLE Authorized Representative Email</t>
  </si>
  <si>
    <t>ILLE Authorized Representative Phone</t>
  </si>
  <si>
    <t>ILLE Technical Contact Name</t>
  </si>
  <si>
    <t>Technical point of contact for studies and modeling</t>
  </si>
  <si>
    <t>ILLE Technical Contact Email</t>
  </si>
  <si>
    <t>ILLE Technical Contact Phone</t>
  </si>
  <si>
    <t>Section 1E - WLPUN Configuration (Applicable to WLPUN Pathway Only)</t>
  </si>
  <si>
    <t>Resource Entity (RE)</t>
  </si>
  <si>
    <t>Only one permitted</t>
  </si>
  <si>
    <t>Interconnecting Entity (IE)</t>
  </si>
  <si>
    <t>Associated INR Name(s)</t>
  </si>
  <si>
    <t>List all associated INRs</t>
  </si>
  <si>
    <t>Section 2 - Batch Zero Eligibility and Entry Path</t>
  </si>
  <si>
    <t>Base Load Section 9.2.1.1(1)(a)</t>
  </si>
  <si>
    <r>
      <t xml:space="preserve">Eligibility path: </t>
    </r>
    <r>
      <rPr>
        <i/>
        <sz val="11"/>
        <color theme="1"/>
        <rFont val="Arial"/>
        <family val="2"/>
        <scheme val="minor"/>
      </rPr>
      <t>select the Batch Zero eligibility category under which the Large Load qualifies. This selection determines the applicable eligibility requirements and modeling methodology</t>
    </r>
  </si>
  <si>
    <t>RPG and Complete and Valid LLIS</t>
  </si>
  <si>
    <r>
      <rPr>
        <b/>
        <i/>
        <sz val="11"/>
        <color theme="1"/>
        <rFont val="Arial"/>
        <family val="2"/>
        <scheme val="minor"/>
      </rPr>
      <t xml:space="preserve">Entry path: </t>
    </r>
    <r>
      <rPr>
        <i/>
        <sz val="11"/>
        <color theme="1"/>
        <rFont val="Arial"/>
        <family val="2"/>
        <scheme val="minor"/>
      </rPr>
      <t>Select the study path used to establish the load levels and schedule reflected in the LCP. The Interconnecting TSP/DSP is responsible for completing the LCP section ("LCP New" tab) based on the selected Entry Path</t>
    </r>
  </si>
  <si>
    <t>The selected Entry Path determines the methodology used to construct the LCP, including the applicable study information, transmission upgrades, TPIT adjustments, and Interconnection Agreement comparisons</t>
  </si>
  <si>
    <t>Applicable only to projects qualifying through LLIS, RPG, PBRP, or combinations thereof. Leave blank if not applicable.</t>
  </si>
  <si>
    <t>Section 3 - Eligibility Requirements</t>
  </si>
  <si>
    <t>ID</t>
  </si>
  <si>
    <t>Requirement / Submission Item</t>
  </si>
  <si>
    <t>Applicability</t>
  </si>
  <si>
    <t>Submission Format</t>
  </si>
  <si>
    <t>Submitting Party</t>
  </si>
  <si>
    <r>
      <t>Due date</t>
    </r>
    <r>
      <rPr>
        <b/>
        <vertAlign val="superscript"/>
        <sz val="11"/>
        <color theme="1"/>
        <rFont val="Arial"/>
        <family val="2"/>
        <scheme val="minor"/>
      </rPr>
      <t>1</t>
    </r>
  </si>
  <si>
    <t>ILLE attestation location</t>
  </si>
  <si>
    <t>Reviewing Entity</t>
  </si>
  <si>
    <t>Completion status</t>
  </si>
  <si>
    <t>Supporting File Name(s)</t>
  </si>
  <si>
    <t>ERCOT validation</t>
  </si>
  <si>
    <t>Notes / Comments</t>
  </si>
  <si>
    <t>Initial Energization Status</t>
  </si>
  <si>
    <t>Stability / Interim VRT Qualification Status</t>
  </si>
  <si>
    <t>Permian Basin Reliability Plan Study Inclusion</t>
  </si>
  <si>
    <t>Complete and valid interconnection study determination</t>
  </si>
  <si>
    <t>ERCOT determination referenced by the TSP/DSP as part of the Batch Zero eligibility package</t>
  </si>
  <si>
    <t>TSP notarized attestation of study validity</t>
  </si>
  <si>
    <t>Applicable only for studies evaluated under Section 9.2.1.4(3)(d)</t>
  </si>
  <si>
    <t>Similar request disclosure</t>
  </si>
  <si>
    <t>Consolidated attestation for items 6-11</t>
  </si>
  <si>
    <t>Site studies and engineering progress</t>
  </si>
  <si>
    <t>Permitting status</t>
  </si>
  <si>
    <t>Phased energization schedule</t>
  </si>
  <si>
    <t>On-site backup generation</t>
  </si>
  <si>
    <t>Power procurement strategy</t>
  </si>
  <si>
    <t>Equipment order attestation</t>
  </si>
  <si>
    <t>Notice to proceed (NTP) attestation</t>
  </si>
  <si>
    <t>End-use customer / developer attestation</t>
  </si>
  <si>
    <t>Transmission upgrade financial security</t>
  </si>
  <si>
    <t>TSP/DSP confirmation that required financial security has been posted</t>
  </si>
  <si>
    <t>Direct interconnection cost (CIAC) responsibility</t>
  </si>
  <si>
    <t>Site control evidence</t>
  </si>
  <si>
    <t>General contractor contract</t>
  </si>
  <si>
    <t>Substation contractor contract</t>
  </si>
  <si>
    <t>Site approvals</t>
  </si>
  <si>
    <t>PURA §39.169 application / net metering proceeding</t>
  </si>
  <si>
    <t>Full technical data package</t>
  </si>
  <si>
    <t>Preliminary Load Commissioning Plan (LCP)</t>
  </si>
  <si>
    <t>Initial schedule provided by the ILLE; maintained and updated by the Interconnecting TSP</t>
  </si>
  <si>
    <t>Written acknowledgement of change notification obligations</t>
  </si>
  <si>
    <t>Dynamic load model and supporting documentation</t>
  </si>
  <si>
    <t>Submitted directly by the ILLE to ERCOT and the Interconnecting TSP pursuant to Section 9.2.2(3)</t>
  </si>
  <si>
    <t>Prior stability-study impact determination</t>
  </si>
  <si>
    <t>Required only if a prior dynamic stability study has been performed</t>
  </si>
  <si>
    <t>Form W – Part A (notarized)</t>
  </si>
  <si>
    <t>Form X (notarized)</t>
  </si>
  <si>
    <t>Generator FIS request</t>
  </si>
  <si>
    <t>2026 RTP load information</t>
  </si>
  <si>
    <t>Most recent LCP</t>
  </si>
  <si>
    <t>Existing LCP maintained by the Interconnecting TSP for operational or previously studied loads</t>
  </si>
  <si>
    <t>Executed IA or equivalent agreement</t>
  </si>
  <si>
    <t>List of already energized loads</t>
  </si>
  <si>
    <t>List of LL qualifying under VRT pathway</t>
  </si>
  <si>
    <t>List of Large Loads qualifying under PBRP</t>
  </si>
  <si>
    <t>IDEV files</t>
  </si>
  <si>
    <t>Required only if load is unenergized</t>
  </si>
  <si>
    <r>
      <rPr>
        <b/>
        <vertAlign val="superscript"/>
        <sz val="11"/>
        <color theme="1"/>
        <rFont val="Arial"/>
        <family val="2"/>
        <scheme val="minor"/>
      </rPr>
      <t>1</t>
    </r>
    <r>
      <rPr>
        <b/>
        <sz val="11"/>
        <color theme="1"/>
        <rFont val="Arial"/>
        <family val="2"/>
        <scheme val="minor"/>
      </rPr>
      <t xml:space="preserve">Note: </t>
    </r>
    <r>
      <rPr>
        <sz val="11"/>
        <color theme="1"/>
        <rFont val="Arial"/>
        <family val="2"/>
        <scheme val="minor"/>
      </rPr>
      <t>Due dates shown in this workbook are indicative only and are intended as a summary of key PGRR145 milestones. Users should refer to the approved PGRR145 language and applicable ERCOT governing documents for detailed requirements, exceptions, and implementation guidance.</t>
    </r>
  </si>
  <si>
    <t>Load Commissioning Plan</t>
  </si>
  <si>
    <r>
      <t xml:space="preserve">Large Load Interconnection Dates and Consumption Amounts
</t>
    </r>
    <r>
      <rPr>
        <i/>
        <sz val="10"/>
        <color theme="0"/>
        <rFont val="Arial"/>
        <family val="2"/>
        <scheme val="minor"/>
      </rPr>
      <t>(The peak loads are the amounts that can be served after the transmission upgrades to the right are completed, where applicable.)</t>
    </r>
  </si>
  <si>
    <r>
      <t xml:space="preserve">Required Transmission Upgrade Projects
</t>
    </r>
    <r>
      <rPr>
        <i/>
        <sz val="10"/>
        <color theme="0"/>
        <rFont val="Arial"/>
        <family val="2"/>
        <scheme val="minor"/>
      </rPr>
      <t xml:space="preserve">
(If any transmission upgrade(s) are required to serve the indicated level of demand, identify them here. Leave blank if no upgrade is required. If more upgrades are required than fit in the given number of rows, select an entire row within the desired date, right click, and select insert.)</t>
    </r>
  </si>
  <si>
    <t>The information on this form is current as of date</t>
  </si>
  <si>
    <t>Cumulative Peak Load (MW)</t>
  </si>
  <si>
    <t>MVAR</t>
  </si>
  <si>
    <t>Upgrade Project Title/Description</t>
  </si>
  <si>
    <t>TPIT/RPG No. (N/A if Unsubmitted)</t>
  </si>
  <si>
    <t>Upgrade Project ISD</t>
  </si>
  <si>
    <t>Bus A to Bus B: 138 kV Line Rebuild</t>
  </si>
  <si>
    <t>Bus C: Construct New Distribution Station</t>
  </si>
  <si>
    <t>New transformer (T2) at Substation C</t>
  </si>
  <si>
    <t>Substation F: 345 kV Reconfigure</t>
  </si>
  <si>
    <t>Texas Region Rebuild Project Phase 1</t>
  </si>
  <si>
    <t>35RPG0099, 70004, 70005</t>
  </si>
  <si>
    <t>Rebuild the Bus L (Bus #100001) – Bus M (Bus #100002) 345 kV double-circuit line with normal and emergency ratings of at least 1900 MVA</t>
  </si>
  <si>
    <t>N/A</t>
  </si>
  <si>
    <t>Load Commissioning Plan (LCP)</t>
  </si>
  <si>
    <t>NOTE: This section must be completed by the Interconnecting TSP/DSP. The Interconnecting TSP/DSP is responsible for preparing the LCP, applying the applicable Batch Zero study-path logic, and entering al required data in this tab</t>
  </si>
  <si>
    <t>Entry Path</t>
  </si>
  <si>
    <t>DO NOT MODIFY THIS SECTION</t>
  </si>
  <si>
    <t>Existing LCP Requested MW</t>
  </si>
  <si>
    <t>Interconnection Agreement Requested MW</t>
  </si>
  <si>
    <t>RPG Requested MW</t>
  </si>
  <si>
    <t>PBRP Requested MW</t>
  </si>
  <si>
    <t>RPG Required controlling upgrade</t>
  </si>
  <si>
    <t>RPG TPIT ISD</t>
  </si>
  <si>
    <t>LLIS Required controlling upgrade</t>
  </si>
  <si>
    <t>LLIS TPIT ISD</t>
  </si>
  <si>
    <t>RPG Step effective date</t>
  </si>
  <si>
    <t>LLIS Step effective date</t>
  </si>
  <si>
    <t>RPG TPIT-Adjusted Requested MW</t>
  </si>
  <si>
    <t>LLIS TPIT-Adjusted Requested MW</t>
  </si>
  <si>
    <t>Combined TPIT-Adjusted Requested MW</t>
  </si>
  <si>
    <t>Output Requested MW</t>
  </si>
  <si>
    <t>Station B</t>
  </si>
  <si>
    <t>Instructions for filling in this section</t>
  </si>
  <si>
    <t>Base Load Section 9.2.1.1(1)(b)</t>
  </si>
  <si>
    <t>Base Load Section 9.2.1.1(1)(c)</t>
  </si>
  <si>
    <t>Base Load Section 9.2.1.1(1)(d)</t>
  </si>
  <si>
    <t>Base Load Section 9.2.1.1(1)(e)</t>
  </si>
  <si>
    <t>Base Load Section 9.2.1.1(1)(f)</t>
  </si>
  <si>
    <t>Base Load Section 9.2.1.1(1)(g)</t>
  </si>
  <si>
    <t>Studied Load</t>
  </si>
  <si>
    <t>PCLR</t>
  </si>
  <si>
    <t>WLPUN</t>
  </si>
  <si>
    <t>Attestation (Notarized)</t>
  </si>
  <si>
    <t>ILLE</t>
  </si>
  <si>
    <t>DRAFT Path 9.2.1.1(1)(e) Attestation - Page 1</t>
  </si>
  <si>
    <t>DRAFT Path 9.2.1.1(1)(f) Attestation - Page 1</t>
  </si>
  <si>
    <t>DRAFT Path 9.2.1.1(1)(g) Attestation - Page 1</t>
  </si>
  <si>
    <t>DRAFT Path 9.2.1.2(1) Attestation Form - Page 2</t>
  </si>
  <si>
    <t>DRAFT Path 9.2.1.1(1)(e) Attestation - Page 2</t>
  </si>
  <si>
    <t>DRAFT Path 9.2.1.1(1)(f) Attestation - Page 2</t>
  </si>
  <si>
    <t>DRAFT Path 9.2.1.1(1)(g) Attestation - Page 2</t>
  </si>
  <si>
    <t>DRAFT Path 9.2.1.2(1) Attestation Form - Page 3</t>
  </si>
  <si>
    <t>DRAFT Path 9.2.1.1(1)(e) Attestation - Page 3</t>
  </si>
  <si>
    <t>DRAFT Path 9.2.1.1(1)(f) Attestation - Page 3</t>
  </si>
  <si>
    <t>DRAFT Path 9.2.1.1(1)(g) Attestation - Page 3</t>
  </si>
  <si>
    <t>DRAFT Path 9.2.1.2(1) Attestation Form - Page 4</t>
  </si>
  <si>
    <t>Attestation (Notarized) + Evidence</t>
  </si>
  <si>
    <t>DRAFT Path 9.2.1.1(1)(e) Attestation - Page 4</t>
  </si>
  <si>
    <t>DRAFT Path 9.2.1.1(1)(f) Attestation - Page 4</t>
  </si>
  <si>
    <t>DRAFT Path 9.2.1.2(1) Attestation Form - Page 1</t>
  </si>
  <si>
    <t>Technical documentation</t>
  </si>
  <si>
    <t>Attestation (Non-notarized)</t>
  </si>
  <si>
    <t>DRAFT Path 9.2.1.1(1)(c) and (d) Attestation - Page 1</t>
  </si>
  <si>
    <t>Form (Notarized)</t>
  </si>
  <si>
    <t>NPRR1325 - Page 47</t>
  </si>
  <si>
    <t>NPRR1325 - Page 55</t>
  </si>
  <si>
    <t>Document / Evidence</t>
  </si>
  <si>
    <t>Owner</t>
  </si>
  <si>
    <t>Due Date</t>
  </si>
  <si>
    <t>Check</t>
  </si>
  <si>
    <t>Required</t>
  </si>
  <si>
    <t>Not Required</t>
  </si>
  <si>
    <t>TSP confirmation</t>
  </si>
  <si>
    <t>TSP/DSP</t>
  </si>
  <si>
    <t>Conditional</t>
  </si>
  <si>
    <t>Complete</t>
  </si>
  <si>
    <t>Data Centers (non-crypto)</t>
  </si>
  <si>
    <t>Incomplete</t>
  </si>
  <si>
    <t>Hydrogen and Electrofuel Production</t>
  </si>
  <si>
    <t>Not applicable</t>
  </si>
  <si>
    <t>Cryptocurrency Mining</t>
  </si>
  <si>
    <t>Steel and Aluminum Manufacturing</t>
  </si>
  <si>
    <t>Oil and Chemical Refining</t>
  </si>
  <si>
    <t>Oil and Gas Production, Processing, and Transmission</t>
  </si>
  <si>
    <t>Government and Medical</t>
  </si>
  <si>
    <t>Transportation</t>
  </si>
  <si>
    <t>Other</t>
  </si>
  <si>
    <t>LLIS Only</t>
  </si>
  <si>
    <t>Populate Existing LCP Requested MW and MVAR using the approved LLIS Load Commissioning Plan (LCP)</t>
  </si>
  <si>
    <t>Populate Interconnection Agreement Requested MW using the executed Interconnection Agreement (IA) or equivalent agreement</t>
  </si>
  <si>
    <t>Leave RPG Requested MW, PBRP Requested MW, RPG Required controlling upgrade, and RPG TPIT ISD blank</t>
  </si>
  <si>
    <t>For each load step that depends on a transmission upgrade, enter the controlling transmission upgrade in LLIS Required controlling upgrade and its latest TPIT in-service date in LLIS TPIT ISD in the row corresponding to the affected load step</t>
  </si>
  <si>
    <t>If a load step does not depend on a transmission upgrade, leave LLIS Required controlling upgrade and LLIS TPIT ISD blank</t>
  </si>
  <si>
    <t>If a required transmission upgrade is not included in TPIT, enter 12/31/2034 in LLIS TPIT ISD</t>
  </si>
  <si>
    <t>Do not modify RPG Step effective date, LLIS Step effective date, RPG TPIT-Adjusted Requested MW, LLIS TPIT-Adjusted Requested MW, Combined TPIT-Adjusted Requested MW, or Output Requested MW</t>
  </si>
  <si>
    <t>These columns are calculated automatically</t>
  </si>
  <si>
    <t>If a load step depends on a transmission upgrade and the TPIT in-service date is later than the date reflected in the approved LLIS LCP, the load step will not be reflected in the TPIT-Adjusted Requested MW until the TPIT in-service year</t>
  </si>
  <si>
    <t>The resulting Output Requested MW schedule is modeled as base load in all years.</t>
  </si>
  <si>
    <t>RPG Only</t>
  </si>
  <si>
    <t>Populate Existing LCP Requested MW, MVAR, Interconnection Agreement Requested MW, and RPG Requested MW on each annual row</t>
  </si>
  <si>
    <t>Leave PBRP Requested MW, LLIS Required controlling upgrade, and LLIS TPIT ISD blank</t>
  </si>
  <si>
    <t>Enter the last required RPG transmission upgrade in RPG Required controlling upgrade and its latest TPIT in-service date in RPG TPIT ISD in the row corresponding to the year in which the RPG load first becomes available</t>
  </si>
  <si>
    <t>If the RPG transmission upgrade is not included in TPIT, enter 12/31/2034 in RPG TPIT ISD</t>
  </si>
  <si>
    <t>RPG TPIT-Adjusted Requested MW is calculated as 0 MW for model years before the TPIT-adjusted RPG in-service year and as the RPG Requested MW for that year and later years</t>
  </si>
  <si>
    <t>Output Requested MW is calculated as the lower of Interconnection Agreement Requested MW and Combined TPIT-Adjusted Requested MW</t>
  </si>
  <si>
    <t>If the Interconnection Agreement schedule is more restrictive than the modified RPG schedule, the load is modeled as base load in all years according to the Output Requested MW schedule</t>
  </si>
  <si>
    <t>Otherwise, the load is treated as a hybrid load, with studied-load treatment before the RPG in-service year and base-load treatment thereafter, consistent with Section 9.2.1.2(3).</t>
  </si>
  <si>
    <t>Populate RPG Requested MW using the qualifying RPG study</t>
  </si>
  <si>
    <t>Leave PBRP Requested MW blank</t>
  </si>
  <si>
    <t>For any LLIS load step that depends on a transmission upgrade, enter the controlling upgrade in LLIS Required controlling upgrade and its latest TPIT in-service date in LLIS TPIT ISD in the row corresponding to that load step</t>
  </si>
  <si>
    <t>If a required transmission upgrade is not included in TPIT, enter 12/31/2034 in the applicable TPIT ISD field</t>
  </si>
  <si>
    <t>Combined TPIT-Adjusted Requested MW is calculated as the greater of RPG TPIT-Adjusted Requested MW and LLIS TPIT-Adjusted Requested MW for each model year</t>
  </si>
  <si>
    <t>PBRP Only</t>
  </si>
  <si>
    <t>Populate Existing LCP Requested MW, MVAR, Interconnection Agreement Requested MW, and PBRP Requested MW on each annual row</t>
  </si>
  <si>
    <t>Leave RPG Requested MW blank</t>
  </si>
  <si>
    <t>Enter the controlling transmission upgrade for the PBRP schedule in RPG Required controlling upgrade and its latest TPIT in-service date in RPG TPIT ISD in the row corresponding to the year in which the PBRP load first becomes available</t>
  </si>
  <si>
    <t>If the upgrade is not in TPIT, enter 12/31/2034 in RPG TPIT ISD. Do not modify the calculated columns</t>
  </si>
  <si>
    <t>RPG TPIT-Adjusted Requested MW is calculated as 0 MW for model years before the TPIT-adjusted PBRP availability year and as the PBRP Requested MW for that year and later years</t>
  </si>
  <si>
    <t>If the Interconnection Agreement schedule is more restrictive than the modified PBRP schedule, the load is modeled as base load in all years according to the Output Requested MW schedule</t>
  </si>
  <si>
    <t>Otherwise, the load is treated as a hybrid load, with studied-load treatment before the PBRP availability year and base-load treatment thereafter, consistent with Section 9.2.1.2(3)</t>
  </si>
  <si>
    <t>PBRP and Complete and Valid LLIS</t>
  </si>
  <si>
    <t>Populate PBRP Requested MW using the qualifying PBRP study</t>
  </si>
  <si>
    <t>Combined TPIT-Adjusted Requested MW is calculated as the greater of PBRP TPIT-Adjusted Requested MW and LLIS TPIT-Adjusted Requested MW for each model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</si>
</sst>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1"/>
      <color theme="1"/>
      <name val="Arial"/>
      <family val="2"/>
      <scheme val="minor"/>
    </font>
    <font>
      <sz val="11"/>
      <color theme="1"/>
      <name val="Arial"/>
      <family val="2"/>
      <scheme val="minor"/>
    </font>
    <font>
      <b/>
      <sz val="11"/>
      <color rgb="FF3F3F3F"/>
      <name val="Arial"/>
      <family val="2"/>
      <scheme val="minor"/>
    </font>
    <font>
      <b/>
      <sz val="11"/>
      <name val="Arial"/>
      <family val="2"/>
      <scheme val="minor"/>
    </font>
    <font>
      <sz val="11"/>
      <color rgb="FF3F3F76"/>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3"/>
      <name val="Arial"/>
      <family val="2"/>
      <scheme val="minor"/>
    </font>
    <font>
      <sz val="11"/>
      <color rgb="FFC00000"/>
      <name val="Arial"/>
      <family val="2"/>
      <scheme val="minor"/>
    </font>
    <font>
      <sz val="11"/>
      <name val="Arial"/>
      <family val="2"/>
      <scheme val="minor"/>
    </font>
    <font>
      <u/>
      <sz val="11"/>
      <color theme="6"/>
      <name val="Arial"/>
      <family val="2"/>
      <scheme val="minor"/>
    </font>
    <font>
      <b/>
      <sz val="22"/>
      <name val="Georgia"/>
      <family val="2"/>
      <scheme val="major"/>
    </font>
    <font>
      <sz val="11"/>
      <color theme="3"/>
      <name val="Arial"/>
      <family val="2"/>
      <scheme val="minor"/>
    </font>
    <font>
      <sz val="11"/>
      <color rgb="FF0000FF"/>
      <name val="Arial"/>
      <family val="2"/>
      <scheme val="minor"/>
    </font>
    <font>
      <sz val="11"/>
      <color theme="1" tint="0.34998626667073579"/>
      <name val="Arial"/>
      <family val="2"/>
      <scheme val="minor"/>
    </font>
    <font>
      <b/>
      <sz val="11"/>
      <color theme="1"/>
      <name val="Arial"/>
      <family val="2"/>
      <scheme val="minor"/>
    </font>
    <font>
      <sz val="11"/>
      <color theme="6"/>
      <name val="Arial"/>
      <family val="2"/>
      <scheme val="minor"/>
    </font>
    <font>
      <b/>
      <sz val="18"/>
      <color theme="1"/>
      <name val="Arial"/>
      <family val="2"/>
      <scheme val="minor"/>
    </font>
    <font>
      <b/>
      <u/>
      <sz val="20"/>
      <color theme="1"/>
      <name val="Arial"/>
      <family val="2"/>
      <scheme val="minor"/>
    </font>
    <font>
      <b/>
      <sz val="11"/>
      <color rgb="FFFFFFFF"/>
      <name val="Arial"/>
      <family val="2"/>
      <scheme val="minor"/>
    </font>
    <font>
      <i/>
      <sz val="11"/>
      <color theme="1"/>
      <name val="Arial"/>
      <family val="2"/>
      <scheme val="minor"/>
    </font>
    <font>
      <sz val="9"/>
      <color theme="1"/>
      <name val="Arial"/>
      <family val="2"/>
      <scheme val="minor"/>
    </font>
    <font>
      <b/>
      <sz val="22"/>
      <name val="Arial"/>
      <family val="2"/>
      <scheme val="minor"/>
    </font>
    <font>
      <b/>
      <sz val="15"/>
      <color theme="1"/>
      <name val="Arial"/>
      <family val="2"/>
      <scheme val="minor"/>
    </font>
    <font>
      <i/>
      <sz val="11"/>
      <color rgb="FF969696"/>
      <name val="Arial"/>
      <family val="2"/>
      <scheme val="minor"/>
    </font>
    <font>
      <strike/>
      <sz val="11"/>
      <color theme="1"/>
      <name val="Arial"/>
      <family val="2"/>
      <scheme val="minor"/>
    </font>
    <font>
      <sz val="9"/>
      <color rgb="FF44546A"/>
      <name val="Arial"/>
      <family val="2"/>
    </font>
    <font>
      <sz val="11"/>
      <color theme="1"/>
      <name val="Calibri"/>
      <family val="2"/>
    </font>
    <font>
      <b/>
      <sz val="9"/>
      <color rgb="FFFFFFFF"/>
      <name val="Arial"/>
      <family val="2"/>
    </font>
    <font>
      <sz val="20"/>
      <color rgb="FFFF0000"/>
      <name val="Arial"/>
      <family val="2"/>
    </font>
    <font>
      <i/>
      <sz val="10"/>
      <color theme="0"/>
      <name val="Arial"/>
      <family val="2"/>
      <scheme val="minor"/>
    </font>
    <font>
      <b/>
      <sz val="22"/>
      <color rgb="FFFFFFFF"/>
      <name val="Arial"/>
      <family val="2"/>
    </font>
    <font>
      <i/>
      <sz val="11"/>
      <color rgb="FF000000"/>
      <name val="Arial"/>
      <scheme val="minor"/>
    </font>
    <font>
      <b/>
      <i/>
      <sz val="11"/>
      <color theme="1"/>
      <name val="Arial"/>
      <family val="2"/>
      <scheme val="minor"/>
    </font>
    <font>
      <b/>
      <sz val="9"/>
      <color rgb="FF44546A"/>
      <name val="Arial"/>
      <family val="2"/>
    </font>
    <font>
      <b/>
      <sz val="12"/>
      <color rgb="FFFF0000"/>
      <name val="Arial"/>
      <family val="2"/>
      <scheme val="minor"/>
    </font>
    <font>
      <b/>
      <vertAlign val="superscript"/>
      <sz val="11"/>
      <color theme="1"/>
      <name val="Arial"/>
      <family val="2"/>
      <scheme val="minor"/>
    </font>
  </fonts>
  <fills count="24">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bgColor indexed="64"/>
      </patternFill>
    </fill>
    <fill>
      <patternFill patternType="solid">
        <fgColor rgb="FFE6E6E6"/>
        <bgColor indexed="64"/>
      </patternFill>
    </fill>
    <fill>
      <patternFill patternType="solid">
        <fgColor theme="7"/>
        <bgColor indexed="64"/>
      </patternFill>
    </fill>
    <fill>
      <patternFill patternType="solid">
        <fgColor theme="6"/>
        <bgColor indexed="64"/>
      </patternFill>
    </fill>
    <fill>
      <patternFill patternType="solid">
        <fgColor theme="7"/>
      </patternFill>
    </fill>
    <fill>
      <patternFill patternType="solid">
        <fgColor theme="9"/>
      </patternFill>
    </fill>
    <fill>
      <patternFill patternType="solid">
        <fgColor rgb="FFFFFFCC"/>
        <bgColor indexed="64"/>
      </patternFill>
    </fill>
    <fill>
      <patternFill patternType="solid">
        <fgColor rgb="FF227ACB"/>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
      <patternFill patternType="solid">
        <fgColor rgb="FF00AEC7"/>
        <bgColor indexed="64"/>
      </patternFill>
    </fill>
    <fill>
      <patternFill patternType="solid">
        <fgColor rgb="FF5B6770"/>
        <bgColor indexed="64"/>
      </patternFill>
    </fill>
    <fill>
      <patternFill patternType="solid">
        <fgColor rgb="FF388600"/>
        <bgColor indexed="64"/>
      </patternFill>
    </fill>
    <fill>
      <patternFill patternType="solid">
        <fgColor rgb="FFA66500"/>
        <bgColor indexed="64"/>
      </patternFill>
    </fill>
  </fills>
  <borders count="28">
    <border>
      <left/>
      <right/>
      <top/>
      <bottom/>
      <diagonal/>
    </border>
    <border>
      <left/>
      <right/>
      <top style="hair">
        <color rgb="FF3F3F3F"/>
      </top>
      <bottom style="hair">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7F7F7F"/>
      </bottom>
      <diagonal/>
    </border>
    <border>
      <left/>
      <right/>
      <top style="thick">
        <color rgb="FF4D4D4D"/>
      </top>
      <bottom style="thick">
        <color rgb="FF4D4D4D"/>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rgb="FFBFBFBF"/>
      </right>
      <top/>
      <bottom/>
      <diagonal/>
    </border>
    <border>
      <left style="medium">
        <color rgb="FFBFBFBF"/>
      </left>
      <right style="medium">
        <color rgb="FFBFBFBF"/>
      </right>
      <top/>
      <bottom/>
      <diagonal/>
    </border>
    <border>
      <left/>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rgb="FFBFBFBF"/>
      </left>
      <right/>
      <top/>
      <bottom/>
      <diagonal/>
    </border>
    <border>
      <left/>
      <right/>
      <top style="thick">
        <color rgb="FFBFBFBF"/>
      </top>
      <bottom style="medium">
        <color rgb="FFBFBFBF"/>
      </bottom>
      <diagonal/>
    </border>
    <border>
      <left/>
      <right style="medium">
        <color rgb="FFBFBFBF"/>
      </right>
      <top style="thick">
        <color rgb="FFBFBFBF"/>
      </top>
      <bottom style="medium">
        <color rgb="FFBFBFBF"/>
      </bottom>
      <diagonal/>
    </border>
    <border>
      <left style="medium">
        <color rgb="FFBFBFBF"/>
      </left>
      <right style="medium">
        <color rgb="FFBFBFBF"/>
      </right>
      <top style="thick">
        <color rgb="FFBFBFBF"/>
      </top>
      <bottom style="medium">
        <color rgb="FFBFBFBF"/>
      </bottom>
      <diagonal/>
    </border>
    <border>
      <left style="medium">
        <color rgb="FFBFBFBF"/>
      </left>
      <right style="medium">
        <color rgb="FFBFBFBF"/>
      </right>
      <top style="thick">
        <color rgb="FFBFBFBF"/>
      </top>
      <bottom/>
      <diagonal/>
    </border>
    <border>
      <left/>
      <right style="medium">
        <color rgb="FFBFBFBF"/>
      </right>
      <top style="thick">
        <color rgb="FFBFBFBF"/>
      </top>
      <bottom/>
      <diagonal/>
    </border>
    <border>
      <left/>
      <right/>
      <top/>
      <bottom style="thick">
        <color rgb="FFBFBFBF"/>
      </bottom>
      <diagonal/>
    </border>
    <border>
      <left style="medium">
        <color theme="2" tint="-9.9978637043366805E-2"/>
      </left>
      <right/>
      <top/>
      <bottom style="medium">
        <color theme="2" tint="-9.9978637043366805E-2"/>
      </bottom>
      <diagonal/>
    </border>
    <border>
      <left style="medium">
        <color theme="2" tint="-9.9978637043366805E-2"/>
      </left>
      <right style="medium">
        <color theme="2" tint="-9.9978637043366805E-2"/>
      </right>
      <top/>
      <bottom style="medium">
        <color theme="2" tint="-9.9978637043366805E-2"/>
      </bottom>
      <diagonal/>
    </border>
  </borders>
  <cellStyleXfs count="25">
    <xf numFmtId="0" fontId="0" fillId="0" borderId="0"/>
    <xf numFmtId="0" fontId="15" fillId="11" borderId="0" applyNumberFormat="0" applyAlignment="0" applyProtection="0">
      <alignment vertical="center"/>
    </xf>
    <xf numFmtId="0" fontId="10" fillId="0" borderId="0" applyNumberFormat="0" applyAlignment="0" applyProtection="0"/>
    <xf numFmtId="0" fontId="3" fillId="0" borderId="6" applyNumberFormat="0" applyAlignment="0" applyProtection="0"/>
    <xf numFmtId="0" fontId="7" fillId="8" borderId="0" applyNumberFormat="0" applyAlignment="0" applyProtection="0">
      <alignment vertical="center"/>
    </xf>
    <xf numFmtId="0" fontId="2" fillId="2" borderId="1" applyNumberFormat="0" applyProtection="0">
      <alignment vertical="center"/>
    </xf>
    <xf numFmtId="0" fontId="16" fillId="0" borderId="0" applyNumberFormat="0" applyAlignment="0" applyProtection="0">
      <alignment vertical="center"/>
    </xf>
    <xf numFmtId="0" fontId="1" fillId="10" borderId="0" applyNumberFormat="0" applyAlignment="0" applyProtection="0">
      <alignment vertical="center"/>
    </xf>
    <xf numFmtId="0" fontId="11" fillId="3" borderId="0" applyNumberFormat="0" applyBorder="0" applyAlignment="0" applyProtection="0"/>
    <xf numFmtId="0" fontId="4" fillId="4" borderId="2" applyNumberFormat="0" applyAlignment="0" applyProtection="0"/>
    <xf numFmtId="0" fontId="5" fillId="5" borderId="2" applyNumberFormat="0" applyAlignment="0" applyProtection="0"/>
    <xf numFmtId="0" fontId="6" fillId="0" borderId="3" applyNumberFormat="0" applyFill="0" applyAlignment="0" applyProtection="0"/>
    <xf numFmtId="0" fontId="7" fillId="6" borderId="4" applyNumberFormat="0" applyAlignment="0" applyProtection="0"/>
    <xf numFmtId="0" fontId="8" fillId="0" borderId="0" applyNumberFormat="0" applyFill="0" applyBorder="0" applyAlignment="0" applyProtection="0"/>
    <xf numFmtId="0" fontId="1" fillId="7" borderId="5" applyNumberFormat="0" applyFont="0" applyAlignment="0" applyProtection="0"/>
    <xf numFmtId="0" fontId="9" fillId="0" borderId="0" applyNumberFormat="0" applyFill="0" applyBorder="0" applyAlignment="0" applyProtection="0"/>
    <xf numFmtId="0" fontId="14" fillId="0" borderId="0" applyNumberFormat="0" applyAlignment="0" applyProtection="0"/>
    <xf numFmtId="0" fontId="3" fillId="9" borderId="0" applyNumberFormat="0" applyAlignment="0" applyProtection="0">
      <alignment vertical="center"/>
    </xf>
    <xf numFmtId="0" fontId="3" fillId="0" borderId="7" applyNumberFormat="0" applyAlignment="0" applyProtection="0"/>
    <xf numFmtId="0" fontId="12" fillId="0" borderId="0" applyNumberFormat="0" applyAlignment="0" applyProtection="0">
      <alignment vertical="center"/>
    </xf>
    <xf numFmtId="0" fontId="13" fillId="0" borderId="0" applyNumberFormat="0" applyAlignment="0" applyProtection="0">
      <alignment vertical="center"/>
    </xf>
    <xf numFmtId="0" fontId="8" fillId="0" borderId="0" applyNumberFormat="0" applyAlignment="0" applyProtection="0">
      <alignment vertical="center"/>
    </xf>
    <xf numFmtId="0" fontId="17" fillId="0" borderId="0" applyNumberFormat="0" applyAlignment="0" applyProtection="0">
      <alignment vertical="center"/>
    </xf>
    <xf numFmtId="0" fontId="12" fillId="12" borderId="0" applyNumberFormat="0" applyBorder="0" applyAlignment="0" applyProtection="0"/>
    <xf numFmtId="0" fontId="12" fillId="13" borderId="0" applyNumberFormat="0" applyBorder="0" applyAlignment="0" applyProtection="0"/>
  </cellStyleXfs>
  <cellXfs count="95">
    <xf numFmtId="0" fontId="0" fillId="0" borderId="0" xfId="0"/>
    <xf numFmtId="0" fontId="19" fillId="14" borderId="0" xfId="0" applyFont="1" applyFill="1"/>
    <xf numFmtId="0" fontId="18" fillId="0" borderId="8" xfId="0" applyFont="1" applyBorder="1"/>
    <xf numFmtId="0" fontId="21" fillId="0" borderId="0" xfId="0" applyFont="1"/>
    <xf numFmtId="0" fontId="0" fillId="15" borderId="0" xfId="0" applyFill="1"/>
    <xf numFmtId="0" fontId="22" fillId="15" borderId="0" xfId="0" applyFont="1" applyFill="1"/>
    <xf numFmtId="0" fontId="23" fillId="0" borderId="0" xfId="0" applyFont="1"/>
    <xf numFmtId="0" fontId="0" fillId="0" borderId="0" xfId="0" applyAlignment="1">
      <alignment horizontal="left" vertical="center"/>
    </xf>
    <xf numFmtId="0" fontId="24" fillId="0" borderId="0" xfId="0" applyFont="1"/>
    <xf numFmtId="0" fontId="20" fillId="0" borderId="0" xfId="0" applyFont="1" applyAlignment="1">
      <alignment vertical="center"/>
    </xf>
    <xf numFmtId="0" fontId="18" fillId="0" borderId="0" xfId="0" applyFont="1" applyAlignment="1">
      <alignment horizontal="left" vertical="center" indent="1"/>
    </xf>
    <xf numFmtId="0" fontId="25" fillId="0" borderId="10" xfId="0" applyFont="1" applyBorder="1" applyAlignment="1">
      <alignment horizontal="left"/>
    </xf>
    <xf numFmtId="0" fontId="19" fillId="14" borderId="9" xfId="0" applyFont="1" applyFill="1" applyBorder="1" applyAlignment="1">
      <alignment horizontal="center"/>
    </xf>
    <xf numFmtId="0" fontId="0" fillId="16" borderId="0" xfId="0" applyFill="1"/>
    <xf numFmtId="0" fontId="18" fillId="16" borderId="0" xfId="0" applyFont="1" applyFill="1"/>
    <xf numFmtId="0" fontId="18" fillId="0" borderId="0" xfId="0" applyFont="1" applyAlignment="1">
      <alignment horizontal="left" vertical="center"/>
    </xf>
    <xf numFmtId="0" fontId="18"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0" fillId="0" borderId="0" xfId="0" applyAlignment="1">
      <alignment horizontal="left" vertical="center" indent="3"/>
    </xf>
    <xf numFmtId="0" fontId="0" fillId="0" borderId="0" xfId="0" applyAlignment="1">
      <alignment horizontal="left" vertical="center" wrapText="1" indent="3"/>
    </xf>
    <xf numFmtId="0" fontId="18" fillId="0" borderId="0" xfId="0" applyFont="1" applyAlignment="1">
      <alignment horizontal="left" vertical="center" wrapText="1" indent="3"/>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vertical="center" wrapText="1" indent="5"/>
    </xf>
    <xf numFmtId="0" fontId="18" fillId="0" borderId="0" xfId="0" applyFont="1" applyAlignment="1">
      <alignment horizontal="left" indent="1"/>
    </xf>
    <xf numFmtId="0" fontId="0" fillId="0" borderId="0" xfId="0" applyAlignment="1">
      <alignment horizontal="left" vertical="center" indent="4"/>
    </xf>
    <xf numFmtId="0" fontId="0" fillId="0" borderId="0" xfId="0" applyAlignment="1">
      <alignment horizontal="left" wrapText="1" indent="1"/>
    </xf>
    <xf numFmtId="0" fontId="0" fillId="0" borderId="0" xfId="0" applyAlignment="1">
      <alignment horizontal="left" wrapText="1" indent="2"/>
    </xf>
    <xf numFmtId="0" fontId="18" fillId="0" borderId="8" xfId="0" applyFont="1" applyBorder="1" applyAlignment="1">
      <alignment horizontal="center"/>
    </xf>
    <xf numFmtId="0" fontId="27" fillId="0" borderId="0" xfId="0" applyFont="1" applyAlignment="1">
      <alignment wrapText="1"/>
    </xf>
    <xf numFmtId="0" fontId="27" fillId="0" borderId="0" xfId="0" applyFont="1"/>
    <xf numFmtId="0" fontId="28" fillId="0" borderId="8" xfId="0" applyFont="1" applyBorder="1"/>
    <xf numFmtId="0" fontId="29" fillId="17" borderId="0" xfId="0" applyFont="1" applyFill="1" applyAlignment="1">
      <alignment horizontal="center" vertical="center" wrapText="1"/>
    </xf>
    <xf numFmtId="0" fontId="29" fillId="17" borderId="11" xfId="0" applyFont="1" applyFill="1" applyBorder="1" applyAlignment="1">
      <alignment horizontal="center" vertical="center" wrapText="1"/>
    </xf>
    <xf numFmtId="0" fontId="29" fillId="17" borderId="13" xfId="0" applyFont="1" applyFill="1" applyBorder="1" applyAlignment="1">
      <alignment horizontal="center" vertical="center" wrapText="1"/>
    </xf>
    <xf numFmtId="0" fontId="29" fillId="17" borderId="14" xfId="0" applyFont="1" applyFill="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14" fontId="29" fillId="18" borderId="13" xfId="0" applyNumberFormat="1" applyFont="1" applyFill="1" applyBorder="1" applyAlignment="1">
      <alignment horizontal="center" vertical="center" wrapText="1"/>
    </xf>
    <xf numFmtId="0" fontId="29" fillId="18" borderId="14" xfId="0" applyFont="1" applyFill="1" applyBorder="1" applyAlignment="1">
      <alignment horizontal="center" vertical="center" wrapText="1"/>
    </xf>
    <xf numFmtId="0" fontId="29" fillId="18" borderId="17" xfId="0" applyFont="1" applyFill="1" applyBorder="1" applyAlignment="1">
      <alignment horizontal="center" vertical="center" wrapText="1"/>
    </xf>
    <xf numFmtId="0" fontId="29" fillId="0" borderId="17" xfId="0" applyFont="1" applyBorder="1" applyAlignment="1">
      <alignment horizontal="center" vertical="center" wrapText="1"/>
    </xf>
    <xf numFmtId="0" fontId="29" fillId="18" borderId="13" xfId="0" applyFont="1" applyFill="1" applyBorder="1" applyAlignment="1">
      <alignment horizontal="center" vertical="center" wrapText="1"/>
    </xf>
    <xf numFmtId="0" fontId="30" fillId="0" borderId="13" xfId="0" applyFont="1" applyBorder="1" applyAlignment="1">
      <alignment wrapText="1"/>
    </xf>
    <xf numFmtId="0" fontId="30" fillId="0" borderId="14" xfId="0" applyFont="1" applyBorder="1" applyAlignment="1">
      <alignment wrapText="1"/>
    </xf>
    <xf numFmtId="0" fontId="30" fillId="0" borderId="17" xfId="0" applyFont="1" applyBorder="1" applyAlignment="1">
      <alignment wrapText="1"/>
    </xf>
    <xf numFmtId="14" fontId="29" fillId="0" borderId="13" xfId="0" applyNumberFormat="1" applyFont="1" applyBorder="1" applyAlignment="1">
      <alignment horizontal="center" vertical="center" wrapText="1"/>
    </xf>
    <xf numFmtId="0" fontId="29" fillId="0" borderId="18" xfId="0" applyFont="1" applyBorder="1" applyAlignment="1">
      <alignment horizontal="center" vertical="center" wrapText="1"/>
    </xf>
    <xf numFmtId="0" fontId="29" fillId="0" borderId="12" xfId="0" applyFont="1" applyBorder="1" applyAlignment="1">
      <alignment horizontal="center" vertical="center" wrapText="1"/>
    </xf>
    <xf numFmtId="14" fontId="29" fillId="0" borderId="20" xfId="0" applyNumberFormat="1"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14" fontId="0" fillId="19" borderId="0" xfId="0" applyNumberFormat="1" applyFill="1" applyAlignment="1">
      <alignment horizontal="center"/>
    </xf>
    <xf numFmtId="0" fontId="31" fillId="20" borderId="25" xfId="0" applyFont="1" applyFill="1" applyBorder="1" applyAlignment="1">
      <alignment horizontal="center" wrapText="1"/>
    </xf>
    <xf numFmtId="0" fontId="32" fillId="0" borderId="0" xfId="0" applyFont="1"/>
    <xf numFmtId="0" fontId="7" fillId="21" borderId="26" xfId="0" applyFont="1" applyFill="1" applyBorder="1" applyAlignment="1">
      <alignment horizontal="center" wrapText="1"/>
    </xf>
    <xf numFmtId="0" fontId="18" fillId="0" borderId="0" xfId="0" applyFont="1"/>
    <xf numFmtId="0" fontId="18" fillId="0" borderId="10" xfId="0" applyFont="1" applyBorder="1"/>
    <xf numFmtId="0" fontId="35" fillId="0" borderId="0" xfId="0" applyFont="1"/>
    <xf numFmtId="0" fontId="31" fillId="22" borderId="25" xfId="0" applyFont="1" applyFill="1" applyBorder="1" applyAlignment="1">
      <alignment horizontal="center" wrapText="1"/>
    </xf>
    <xf numFmtId="0" fontId="18" fillId="0" borderId="10" xfId="0" applyFont="1" applyBorder="1" applyAlignment="1">
      <alignment horizontal="center"/>
    </xf>
    <xf numFmtId="0" fontId="36" fillId="0" borderId="0" xfId="0" applyFont="1"/>
    <xf numFmtId="0" fontId="23" fillId="0" borderId="0" xfId="0" applyFont="1" applyAlignment="1">
      <alignment horizontal="center" wrapText="1"/>
    </xf>
    <xf numFmtId="0" fontId="0" fillId="0" borderId="8" xfId="0" applyBorder="1"/>
    <xf numFmtId="14" fontId="29" fillId="17" borderId="15" xfId="0" applyNumberFormat="1" applyFont="1" applyFill="1" applyBorder="1" applyAlignment="1">
      <alignment horizontal="center" vertical="center"/>
    </xf>
    <xf numFmtId="14" fontId="29" fillId="0" borderId="15" xfId="0" applyNumberFormat="1" applyFont="1" applyBorder="1" applyAlignment="1">
      <alignment horizontal="center" vertical="center"/>
    </xf>
    <xf numFmtId="0" fontId="31" fillId="23" borderId="25" xfId="0" applyFont="1" applyFill="1" applyBorder="1" applyAlignment="1">
      <alignment horizontal="center" wrapText="1"/>
    </xf>
    <xf numFmtId="14" fontId="37" fillId="17" borderId="15" xfId="0" applyNumberFormat="1" applyFont="1" applyFill="1" applyBorder="1" applyAlignment="1">
      <alignment horizontal="center" vertical="center"/>
    </xf>
    <xf numFmtId="14" fontId="37" fillId="0" borderId="15" xfId="0" applyNumberFormat="1" applyFont="1" applyBorder="1" applyAlignment="1">
      <alignment horizontal="center" vertical="center"/>
    </xf>
    <xf numFmtId="0" fontId="0" fillId="0" borderId="10" xfId="0" applyBorder="1" applyAlignment="1">
      <alignment horizontal="left"/>
    </xf>
    <xf numFmtId="15" fontId="19" fillId="14" borderId="0" xfId="0" applyNumberFormat="1" applyFont="1" applyFill="1"/>
    <xf numFmtId="14" fontId="18" fillId="0" borderId="0" xfId="0" applyNumberFormat="1" applyFont="1" applyAlignment="1">
      <alignment horizontal="left" vertical="center"/>
    </xf>
    <xf numFmtId="0" fontId="38" fillId="0" borderId="0" xfId="0" applyFont="1"/>
    <xf numFmtId="0" fontId="29" fillId="17" borderId="15" xfId="0" applyFont="1" applyFill="1" applyBorder="1" applyAlignment="1">
      <alignment horizontal="center" vertical="center"/>
    </xf>
    <xf numFmtId="0" fontId="29" fillId="0" borderId="15" xfId="0" applyFont="1" applyBorder="1" applyAlignment="1">
      <alignment horizontal="center" vertical="center"/>
    </xf>
    <xf numFmtId="14" fontId="29" fillId="17" borderId="16" xfId="0" applyNumberFormat="1" applyFont="1" applyFill="1" applyBorder="1" applyAlignment="1">
      <alignment horizontal="center" vertical="center"/>
    </xf>
    <xf numFmtId="14" fontId="29" fillId="17" borderId="11" xfId="0" applyNumberFormat="1" applyFont="1" applyFill="1" applyBorder="1" applyAlignment="1">
      <alignment horizontal="center" vertical="center"/>
    </xf>
    <xf numFmtId="0" fontId="29" fillId="17" borderId="15" xfId="0" applyFont="1" applyFill="1" applyBorder="1" applyAlignment="1">
      <alignment horizontal="center" vertical="center"/>
    </xf>
    <xf numFmtId="0" fontId="29" fillId="17" borderId="12" xfId="0" applyFont="1" applyFill="1" applyBorder="1" applyAlignment="1">
      <alignment horizontal="center" vertical="center"/>
    </xf>
    <xf numFmtId="14" fontId="29" fillId="17" borderId="14" xfId="0" applyNumberFormat="1" applyFont="1" applyFill="1" applyBorder="1" applyAlignment="1">
      <alignment horizontal="center" vertical="center"/>
    </xf>
    <xf numFmtId="0" fontId="29" fillId="17" borderId="17" xfId="0" applyFont="1" applyFill="1" applyBorder="1" applyAlignment="1">
      <alignment horizontal="center" vertical="center"/>
    </xf>
    <xf numFmtId="14" fontId="29" fillId="0" borderId="16" xfId="0" applyNumberFormat="1" applyFont="1" applyBorder="1" applyAlignment="1">
      <alignment horizontal="center" vertical="center"/>
    </xf>
    <xf numFmtId="14" fontId="29" fillId="0" borderId="11" xfId="0" applyNumberFormat="1" applyFont="1" applyBorder="1" applyAlignment="1">
      <alignment horizontal="center" vertical="center"/>
    </xf>
    <xf numFmtId="14" fontId="29" fillId="0" borderId="14" xfId="0" applyNumberFormat="1" applyFont="1" applyBorder="1" applyAlignment="1">
      <alignment horizontal="center" vertical="center"/>
    </xf>
    <xf numFmtId="0" fontId="29" fillId="0" borderId="15" xfId="0" applyFont="1" applyBorder="1" applyAlignment="1">
      <alignment horizontal="center" vertical="center"/>
    </xf>
    <xf numFmtId="0" fontId="29" fillId="0" borderId="12" xfId="0" applyFont="1" applyBorder="1" applyAlignment="1">
      <alignment horizontal="center" vertical="center"/>
    </xf>
    <xf numFmtId="0" fontId="29" fillId="0" borderId="17" xfId="0" applyFont="1" applyBorder="1" applyAlignment="1">
      <alignment horizontal="center" vertical="center"/>
    </xf>
    <xf numFmtId="0" fontId="34" fillId="20" borderId="25" xfId="0" applyFont="1" applyFill="1" applyBorder="1" applyAlignment="1">
      <alignment horizontal="center" vertical="center" wrapText="1"/>
    </xf>
    <xf numFmtId="0" fontId="7" fillId="21" borderId="27" xfId="0" applyFont="1" applyFill="1" applyBorder="1" applyAlignment="1">
      <alignment horizontal="center" vertical="center" wrapText="1"/>
    </xf>
    <xf numFmtId="0" fontId="7" fillId="21" borderId="27" xfId="0" applyFont="1" applyFill="1" applyBorder="1" applyAlignment="1">
      <alignment horizontal="center" vertical="center"/>
    </xf>
    <xf numFmtId="14" fontId="29" fillId="0" borderId="24" xfId="0" applyNumberFormat="1" applyFont="1" applyBorder="1" applyAlignment="1">
      <alignment horizontal="center" vertical="center"/>
    </xf>
    <xf numFmtId="0" fontId="29" fillId="0" borderId="23" xfId="0" applyFont="1" applyBorder="1" applyAlignment="1">
      <alignment horizontal="center" vertical="center"/>
    </xf>
    <xf numFmtId="0" fontId="29" fillId="0" borderId="19" xfId="0" applyFont="1" applyBorder="1" applyAlignment="1">
      <alignment horizontal="center" vertical="center"/>
    </xf>
    <xf numFmtId="0" fontId="36" fillId="0" borderId="10" xfId="0" applyFont="1" applyBorder="1" applyAlignment="1">
      <alignment horizontal="center"/>
    </xf>
  </cellXfs>
  <cellStyles count="25">
    <cellStyle name="Accent4" xfId="23" builtinId="41" customBuiltin="1"/>
    <cellStyle name="Accent6" xfId="24" builtinId="49" customBuiltin="1"/>
    <cellStyle name="Bad" xfId="8" builtinId="27" customBuiltin="1"/>
    <cellStyle name="Calculation" xfId="10" builtinId="22" hidden="1"/>
    <cellStyle name="Calculation" xfId="19" xr:uid="{BA044971-647E-4B43-BDF3-B9F90685EA06}"/>
    <cellStyle name="Check Cell" xfId="12" builtinId="23" hidden="1"/>
    <cellStyle name="Explanatory Text" xfId="15" builtinId="53" hidden="1"/>
    <cellStyle name="Heading 1" xfId="2" builtinId="16" customBuiltin="1"/>
    <cellStyle name="Heading 2" xfId="3" builtinId="17" customBuiltin="1"/>
    <cellStyle name="Heading 3" xfId="4" builtinId="18" customBuiltin="1"/>
    <cellStyle name="Heading 4" xfId="17" builtinId="19" customBuiltin="1"/>
    <cellStyle name="Input" xfId="9" builtinId="20" hidden="1"/>
    <cellStyle name="Link" xfId="20" xr:uid="{F6F335AB-58A7-4135-B553-B7C2CE08F402}"/>
    <cellStyle name="Linked Cell" xfId="11" builtinId="24" hidden="1"/>
    <cellStyle name="Normal" xfId="0" builtinId="0"/>
    <cellStyle name="Note" xfId="14" builtinId="10" hidden="1"/>
    <cellStyle name="Notes" xfId="22" xr:uid="{7BF13CA6-F5E1-45BE-8ABA-DF8882E10889}"/>
    <cellStyle name="Output" xfId="5" builtinId="21" hidden="1" customBuiltin="1"/>
    <cellStyle name="Output" xfId="1" xr:uid="{DDC8B129-E4EA-4CC9-B7C4-EEF8799DAD76}"/>
    <cellStyle name="Raw Data" xfId="6" xr:uid="{6E154805-33DE-42D5-80BA-AF332D8E7637}"/>
    <cellStyle name="Title" xfId="16" builtinId="15" customBuiltin="1"/>
    <cellStyle name="Total" xfId="18" builtinId="25" customBuiltin="1"/>
    <cellStyle name="Variables" xfId="7" xr:uid="{F06CDAB5-849E-4246-87E8-405DA417694B}"/>
    <cellStyle name="Warning" xfId="21" xr:uid="{270F583D-5642-40BB-8274-77A9A43F50AB}"/>
    <cellStyle name="Warning Text" xfId="13" builtinId="11" hidden="1"/>
  </cellStyles>
  <dxfs count="63">
    <dxf>
      <font>
        <color theme="0" tint="-0.24994659260841701"/>
      </font>
    </dxf>
    <dxf>
      <font>
        <color rgb="FFFFC000"/>
      </font>
    </dxf>
    <dxf>
      <font>
        <color rgb="FF9C0006"/>
      </font>
      <fill>
        <patternFill>
          <bgColor rgb="FFFFC7CE"/>
        </patternFill>
      </fill>
    </dxf>
    <dxf>
      <font>
        <color theme="0" tint="-0.499984740745262"/>
      </font>
      <fill>
        <patternFill>
          <bgColor theme="0" tint="-4.9989318521683403E-2"/>
        </patternFill>
      </fill>
    </dxf>
    <dxf>
      <font>
        <color theme="1"/>
      </font>
      <fill>
        <patternFill>
          <bgColor theme="0"/>
        </patternFill>
      </fill>
    </dxf>
    <dxf>
      <font>
        <color rgb="FF006100"/>
      </font>
      <fill>
        <patternFill>
          <bgColor rgb="FFC6EFCE"/>
        </patternFill>
      </fill>
    </dxf>
    <dxf>
      <font>
        <color theme="0" tint="-0.499984740745262"/>
      </font>
      <fill>
        <patternFill>
          <bgColor theme="0" tint="-4.9989318521683403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theme="1"/>
      </font>
      <fill>
        <patternFill>
          <bgColor theme="0"/>
        </patternFill>
      </fill>
    </dxf>
    <dxf>
      <font>
        <color rgb="FF9C0006"/>
      </font>
      <fill>
        <patternFill>
          <bgColor rgb="FFFFC7CE"/>
        </patternFill>
      </fill>
    </dxf>
    <dxf>
      <font>
        <color theme="0" tint="-0.499984740745262"/>
      </font>
      <fill>
        <patternFill>
          <bgColor theme="0" tint="-4.9989318521683403E-2"/>
        </patternFill>
      </fill>
    </dxf>
    <dxf>
      <font>
        <color theme="1"/>
      </font>
      <fill>
        <patternFill>
          <bgColor theme="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FFCC"/>
        </patternFill>
      </fill>
    </dxf>
    <dxf>
      <font>
        <color theme="0" tint="-0.499984740745262"/>
      </font>
      <fill>
        <patternFill>
          <bgColor theme="0" tint="-4.9989318521683403E-2"/>
        </patternFill>
      </fill>
    </dxf>
    <dxf>
      <font>
        <color theme="1"/>
      </font>
      <fill>
        <patternFill>
          <bgColor theme="0"/>
        </patternFill>
      </fill>
    </dxf>
    <dxf>
      <font>
        <b/>
        <i val="0"/>
        <color rgb="FF006100"/>
      </font>
      <fill>
        <patternFill>
          <bgColor rgb="FFC6EFCE"/>
        </patternFill>
      </fill>
    </dxf>
    <dxf>
      <font>
        <b val="0"/>
        <i val="0"/>
        <color theme="0" tint="-0.24994659260841701"/>
      </font>
      <fill>
        <patternFill>
          <bgColor theme="0" tint="-4.9989318521683403E-2"/>
        </patternFill>
      </fill>
    </dxf>
    <dxf>
      <font>
        <b/>
        <i val="0"/>
        <color rgb="FF9C5700"/>
      </font>
      <fill>
        <patternFill>
          <bgColor rgb="FFFFE89F"/>
        </patternFill>
      </fill>
    </dxf>
    <dxf>
      <font>
        <b/>
        <i val="0"/>
        <color rgb="FFFF9900"/>
      </font>
    </dxf>
    <dxf>
      <font>
        <b val="0"/>
        <i val="0"/>
        <color theme="0" tint="-0.24994659260841701"/>
      </font>
      <fill>
        <patternFill>
          <bgColor theme="0" tint="-4.9989318521683403E-2"/>
        </patternFill>
      </fill>
    </dxf>
    <dxf>
      <font>
        <color theme="0" tint="-0.24994659260841701"/>
      </font>
      <fill>
        <patternFill>
          <bgColor theme="0" tint="-4.9989318521683403E-2"/>
        </patternFill>
      </fill>
    </dxf>
    <dxf>
      <font>
        <color theme="0" tint="-0.499984740745262"/>
      </font>
      <fill>
        <patternFill>
          <bgColor theme="0" tint="-4.9989318521683403E-2"/>
        </patternFill>
      </fill>
    </dxf>
    <dxf>
      <font>
        <color rgb="FF9C5700"/>
      </font>
      <fill>
        <patternFill>
          <bgColor rgb="FFFFEB9C"/>
        </patternFill>
      </fill>
    </dxf>
    <dxf>
      <font>
        <color rgb="FF006100"/>
      </font>
      <fill>
        <patternFill>
          <bgColor rgb="FFC6EFCE"/>
        </patternFill>
      </fill>
    </dxf>
    <dxf>
      <font>
        <b/>
        <i val="0"/>
        <color rgb="FFFF9900"/>
      </font>
    </dxf>
    <dxf>
      <font>
        <b val="0"/>
        <i val="0"/>
        <color theme="0" tint="-0.24994659260841701"/>
      </font>
      <fill>
        <patternFill>
          <bgColor theme="0" tint="-4.9989318521683403E-2"/>
        </patternFill>
      </fill>
    </dxf>
    <dxf>
      <font>
        <color theme="0" tint="-0.24994659260841701"/>
      </font>
      <fill>
        <patternFill>
          <bgColor theme="0" tint="-4.9989318521683403E-2"/>
        </patternFill>
      </fill>
    </dxf>
    <dxf>
      <font>
        <b val="0"/>
        <i val="0"/>
        <color theme="0" tint="-0.24994659260841701"/>
      </font>
      <fill>
        <patternFill>
          <bgColor theme="0" tint="-4.9989318521683403E-2"/>
        </patternFill>
      </fill>
    </dxf>
    <dxf>
      <font>
        <b/>
        <i val="0"/>
        <color rgb="FF006100"/>
      </font>
      <fill>
        <patternFill>
          <bgColor rgb="FFC6EFCE"/>
        </patternFill>
      </fill>
    </dxf>
    <dxf>
      <font>
        <b/>
        <i val="0"/>
        <color rgb="FF9C5700"/>
      </font>
      <fill>
        <patternFill>
          <bgColor rgb="FFFFE89F"/>
        </patternFill>
      </fill>
    </dxf>
    <dxf>
      <font>
        <b val="0"/>
        <i val="0"/>
        <color theme="0" tint="-0.24994659260841701"/>
      </font>
      <fill>
        <patternFill>
          <bgColor theme="0" tint="-4.9989318521683403E-2"/>
        </patternFill>
      </fill>
    </dxf>
    <dxf>
      <font>
        <b/>
        <i val="0"/>
        <color rgb="FFFF9900"/>
      </font>
      <fill>
        <patternFill>
          <bgColor rgb="FFFFE89F"/>
        </patternFill>
      </fill>
    </dxf>
    <dxf>
      <font>
        <b val="0"/>
        <i val="0"/>
        <color theme="0" tint="-0.24994659260841701"/>
      </font>
      <fill>
        <patternFill>
          <bgColor theme="0" tint="-4.9989318521683403E-2"/>
        </patternFill>
      </fill>
    </dxf>
    <dxf>
      <font>
        <color theme="0" tint="-0.24994659260841701"/>
      </font>
      <fill>
        <patternFill>
          <bgColor theme="0" tint="-4.9989318521683403E-2"/>
        </patternFill>
      </fill>
    </dxf>
    <dxf>
      <font>
        <color theme="0" tint="-0.24994659260841701"/>
      </font>
      <fill>
        <patternFill>
          <bgColor theme="0" tint="-4.9989318521683403E-2"/>
        </patternFill>
      </fill>
    </dxf>
    <dxf>
      <font>
        <b/>
        <i val="0"/>
        <color rgb="FFFF9900"/>
      </font>
    </dxf>
    <dxf>
      <font>
        <b val="0"/>
        <i val="0"/>
        <color theme="0" tint="-0.24994659260841701"/>
      </font>
      <fill>
        <patternFill>
          <bgColor theme="0" tint="-4.9989318521683403E-2"/>
        </patternFill>
      </fill>
    </dxf>
    <dxf>
      <font>
        <b/>
        <i val="0"/>
        <color rgb="FF9C5700"/>
      </font>
      <fill>
        <patternFill>
          <bgColor rgb="FFFFE89F"/>
        </patternFill>
      </fill>
    </dxf>
    <dxf>
      <font>
        <b val="0"/>
        <i val="0"/>
        <color theme="0" tint="-0.24994659260841701"/>
      </font>
      <fill>
        <patternFill>
          <bgColor theme="0" tint="-4.9989318521683403E-2"/>
        </patternFill>
      </fill>
    </dxf>
    <dxf>
      <font>
        <b/>
        <i val="0"/>
        <color rgb="FFFF9900"/>
      </font>
    </dxf>
    <dxf>
      <fill>
        <patternFill>
          <bgColor rgb="FFE6E6E6"/>
        </patternFill>
      </fill>
    </dxf>
    <dxf>
      <font>
        <b/>
        <i val="0"/>
      </font>
    </dxf>
    <dxf>
      <font>
        <b/>
        <i val="0"/>
        <color theme="0"/>
      </font>
      <fill>
        <patternFill>
          <bgColor theme="4"/>
        </patternFill>
      </fill>
      <border diagonalUp="0" diagonalDown="0">
        <left/>
        <right/>
        <top/>
        <bottom style="thick">
          <color auto="1"/>
        </bottom>
        <vertical/>
        <horizontal/>
      </border>
    </dxf>
    <dxf>
      <font>
        <b/>
        <i val="0"/>
      </font>
    </dxf>
    <dxf>
      <font>
        <b/>
        <i val="0"/>
        <color auto="1"/>
      </font>
      <fill>
        <patternFill>
          <bgColor rgb="FFE6E6E6"/>
        </patternFill>
      </fill>
      <border diagonalUp="0" diagonalDown="0">
        <left/>
        <right/>
        <top/>
        <bottom/>
        <vertical/>
        <horizontal/>
      </border>
    </dxf>
    <dxf>
      <border diagonalUp="0" diagonalDown="0">
        <left/>
        <right/>
        <top/>
        <bottom/>
        <vertical/>
        <horizontal style="thin">
          <color rgb="FF7F7F7F"/>
        </horizontal>
      </border>
    </dxf>
    <dxf>
      <font>
        <b/>
        <i val="0"/>
      </font>
    </dxf>
    <dxf>
      <font>
        <b/>
        <i val="0"/>
        <color auto="1"/>
      </font>
      <fill>
        <patternFill>
          <bgColor rgb="FFE6E6E6"/>
        </patternFill>
      </fill>
      <border diagonalUp="0" diagonalDown="0">
        <left/>
        <right/>
        <top/>
        <bottom/>
        <vertical/>
        <horizontal/>
      </border>
    </dxf>
    <dxf>
      <font>
        <b/>
        <i val="0"/>
      </font>
    </dxf>
    <dxf>
      <font>
        <b/>
        <i val="0"/>
        <color theme="0"/>
      </font>
      <fill>
        <patternFill>
          <bgColor theme="4"/>
        </patternFill>
      </fill>
      <border diagonalUp="0" diagonalDown="0">
        <left/>
        <right/>
        <top/>
        <bottom/>
        <vertical/>
        <horizontal/>
      </border>
    </dxf>
    <dxf>
      <border diagonalUp="0" diagonalDown="0">
        <left/>
        <right/>
        <top/>
        <bottom/>
        <vertical/>
        <horizontal style="thin">
          <color rgb="FF7F7F7F"/>
        </horizontal>
      </border>
    </dxf>
    <dxf>
      <font>
        <b/>
        <i val="0"/>
      </font>
    </dxf>
    <dxf>
      <font>
        <b/>
        <i val="0"/>
        <color theme="0"/>
      </font>
      <fill>
        <patternFill>
          <bgColor theme="4"/>
        </patternFill>
      </fill>
      <border diagonalUp="0" diagonalDown="0">
        <left/>
        <right/>
        <top/>
        <bottom/>
        <vertical/>
        <horizontal/>
      </border>
    </dxf>
    <dxf>
      <font>
        <b/>
        <i val="0"/>
      </font>
    </dxf>
    <dxf>
      <font>
        <b/>
        <i val="0"/>
      </font>
      <border diagonalUp="0" diagonalDown="0">
        <left/>
        <right/>
        <top/>
        <bottom style="thick">
          <color rgb="FF7F7F7F"/>
        </bottom>
        <vertical/>
        <horizontal/>
      </border>
    </dxf>
    <dxf>
      <font>
        <b/>
        <i val="0"/>
      </font>
    </dxf>
    <dxf>
      <font>
        <b/>
        <i val="0"/>
      </font>
      <border diagonalUp="0" diagonalDown="0">
        <left/>
        <right/>
        <top/>
        <bottom style="thick">
          <color rgb="FF7F7F7F"/>
        </bottom>
        <vertical/>
        <horizontal/>
      </border>
    </dxf>
    <dxf>
      <border diagonalUp="0" diagonalDown="0">
        <left/>
        <right/>
        <top/>
        <bottom/>
        <vertical/>
        <horizontal style="thin">
          <color rgb="FF7F7F7F"/>
        </horizontal>
      </border>
    </dxf>
  </dxfs>
  <tableStyles count="7" defaultTableStyle="Firm Table 1" defaultPivotStyle="PivotStyleLight16">
    <tableStyle name="Firm Table 1" pivot="0" count="3" xr9:uid="{EBA62709-C567-4EE8-B22C-FB062E3CEA69}">
      <tableStyleElement type="wholeTable" dxfId="62"/>
      <tableStyleElement type="headerRow" dxfId="61"/>
      <tableStyleElement type="firstColumn" dxfId="60"/>
    </tableStyle>
    <tableStyle name="Firm Table 2" pivot="0" count="2" xr9:uid="{B876A247-FB3A-4EAD-8ABF-DECA13B726A4}">
      <tableStyleElement type="headerRow" dxfId="59"/>
      <tableStyleElement type="firstColumn" dxfId="58"/>
    </tableStyle>
    <tableStyle name="Firm Table 3" pivot="0" count="2" xr9:uid="{2B6AAF42-6E59-4306-B0DA-5849423BC35A}">
      <tableStyleElement type="headerRow" dxfId="57"/>
      <tableStyleElement type="firstColumn" dxfId="56"/>
    </tableStyle>
    <tableStyle name="Firm Table 4" pivot="0" count="3" xr9:uid="{32B30501-1584-4AD4-A03A-1FBBE68503FC}">
      <tableStyleElement type="wholeTable" dxfId="55"/>
      <tableStyleElement type="headerRow" dxfId="54"/>
      <tableStyleElement type="firstColumn" dxfId="53"/>
    </tableStyle>
    <tableStyle name="Firm Table 5" pivot="0" count="2" xr9:uid="{5186B738-23FD-49C9-A79F-52302289DB42}">
      <tableStyleElement type="headerRow" dxfId="52"/>
      <tableStyleElement type="firstColumn" dxfId="51"/>
    </tableStyle>
    <tableStyle name="Firm Table 6" pivot="0" count="3" xr9:uid="{5115FDC7-826F-425C-92C7-D20F38226ADA}">
      <tableStyleElement type="wholeTable" dxfId="50"/>
      <tableStyleElement type="headerRow" dxfId="49"/>
      <tableStyleElement type="firstColumn" dxfId="48"/>
    </tableStyle>
    <tableStyle name="Firm Table 7" pivot="0" count="3" xr9:uid="{084FD9DC-CC97-454E-8CBD-B2EE3CD956D6}">
      <tableStyleElement type="headerRow" dxfId="47"/>
      <tableStyleElement type="firstColumn" dxfId="46"/>
      <tableStyleElement type="secondRowStripe" dxfId="45"/>
    </tableStyle>
  </tableStyles>
  <colors>
    <mruColors>
      <color rgb="FFFFFFCC"/>
      <color rgb="FF969696"/>
      <color rgb="FF006100"/>
      <color rgb="FF9C5700"/>
      <color rgb="FFC6EFCE"/>
      <color rgb="FFC9E7A7"/>
      <color rgb="FFFFE89F"/>
      <color rgb="FFB3E74B"/>
      <color rgb="FFFF9900"/>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733286</xdr:colOff>
      <xdr:row>88</xdr:row>
      <xdr:rowOff>38</xdr:rowOff>
    </xdr:from>
    <xdr:to>
      <xdr:col>1</xdr:col>
      <xdr:colOff>11259142</xdr:colOff>
      <xdr:row>133</xdr:row>
      <xdr:rowOff>145106</xdr:rowOff>
    </xdr:to>
    <xdr:pic>
      <xdr:nvPicPr>
        <xdr:cNvPr id="2" name="Graphic 1">
          <a:extLst>
            <a:ext uri="{FF2B5EF4-FFF2-40B4-BE49-F238E27FC236}">
              <a16:creationId xmlns:a16="http://schemas.microsoft.com/office/drawing/2014/main" id="{545909D0-A384-0E84-27BF-4CDCC2D9D13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51215" y="14759252"/>
          <a:ext cx="10525856" cy="7084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springer\Downloads\Load-Information-Form_v1%20(2).xlsx" TargetMode="External"/><Relationship Id="rId1" Type="http://schemas.openxmlformats.org/officeDocument/2006/relationships/externalLinkPath" Target="file:///C:\Users\aspringer\Downloads\Load-Information-Form_v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LIF"/>
      <sheetName val="Document Revision History"/>
      <sheetName val="LIF Background Data"/>
    </sheetNames>
    <sheetDataSet>
      <sheetData sheetId="0"/>
      <sheetData sheetId="1"/>
      <sheetData sheetId="2"/>
      <sheetData sheetId="3">
        <row r="1">
          <cell r="B1" t="str">
            <v>Example</v>
          </cell>
        </row>
        <row r="2">
          <cell r="A2" t="str">
            <v>Project number (skip if initial submission)</v>
          </cell>
          <cell r="B2" t="str">
            <v xml:space="preserve">LLI-9999     </v>
          </cell>
        </row>
        <row r="3">
          <cell r="A3" t="str">
            <v>Project name</v>
          </cell>
          <cell r="B3" t="str">
            <v>Sample Project Load</v>
          </cell>
        </row>
        <row r="4">
          <cell r="A4" t="str">
            <v>County</v>
          </cell>
          <cell r="B4" t="str">
            <v>Borden</v>
          </cell>
        </row>
        <row r="5">
          <cell r="A5" t="str">
            <v>Service Delivery Point substation description</v>
          </cell>
          <cell r="B5" t="str">
            <v>Tap the Substation A (Bus #80000) – Substation B (Bus #80001) 345 kV Line approximately 3.5 miles East of Substation A (Bus #80000)</v>
          </cell>
        </row>
        <row r="6">
          <cell r="A6" t="str">
            <v>Closest Service Delivery Point bus number in the latest SSWG cases</v>
          </cell>
          <cell r="B6">
            <v>80001</v>
          </cell>
        </row>
        <row r="7">
          <cell r="A7" t="str">
            <v>Service Delivery Point voltage (kV)</v>
          </cell>
          <cell r="B7">
            <v>345</v>
          </cell>
        </row>
        <row r="8">
          <cell r="A8" t="str">
            <v>Peak demand (MW)</v>
          </cell>
          <cell r="B8">
            <v>900</v>
          </cell>
        </row>
        <row r="9">
          <cell r="A9" t="str">
            <v>Peak demand power factor</v>
          </cell>
          <cell r="B9">
            <v>0.98</v>
          </cell>
        </row>
        <row r="10">
          <cell r="A10" t="str">
            <v>Peak demand MVAR</v>
          </cell>
          <cell r="B10">
            <v>182</v>
          </cell>
        </row>
        <row r="11">
          <cell r="A11" t="str">
            <v>Desired initial energization date</v>
          </cell>
          <cell r="B11">
            <v>46327</v>
          </cell>
        </row>
        <row r="12">
          <cell r="A12" t="str">
            <v>Net-metered with generation?</v>
          </cell>
          <cell r="B12" t="str">
            <v>Choose one</v>
          </cell>
        </row>
        <row r="13">
          <cell r="A13" t="str">
            <v>Facility coordinates - latitude (decimal)</v>
          </cell>
          <cell r="B13">
            <v>30.276788</v>
          </cell>
        </row>
        <row r="14">
          <cell r="A14" t="str">
            <v>Facility coordinates - longitude (decimal)</v>
          </cell>
          <cell r="B14">
            <v>-97.739603000000002</v>
          </cell>
        </row>
        <row r="15">
          <cell r="A15" t="str">
            <v>ERCOT weather zone</v>
          </cell>
          <cell r="B15" t="str">
            <v>Far West</v>
          </cell>
        </row>
        <row r="16">
          <cell r="A16" t="str">
            <v>ERCOT load zone</v>
          </cell>
          <cell r="B16" t="str">
            <v>West</v>
          </cell>
        </row>
        <row r="17">
          <cell r="A17" t="str">
            <v>Signed IA?</v>
          </cell>
          <cell r="B17" t="str">
            <v>Choose one</v>
          </cell>
        </row>
        <row r="18">
          <cell r="A18" t="str">
            <v>Date IA signed</v>
          </cell>
          <cell r="B18">
            <v>45782</v>
          </cell>
        </row>
        <row r="19">
          <cell r="A19" t="str">
            <v>Is this load modeled in the most recent SSWG cases?</v>
          </cell>
          <cell r="B19" t="str">
            <v>Choose one</v>
          </cell>
        </row>
        <row r="20">
          <cell r="A20" t="str">
            <v>SSWG Case</v>
          </cell>
          <cell r="B20" t="str">
            <v>24SSWG_2026_SUM1_U1_Final_10142024</v>
          </cell>
        </row>
        <row r="21">
          <cell r="A21" t="str">
            <v>SSWG planning bus name(s)</v>
          </cell>
          <cell r="B21" t="str">
            <v>Example Bus A</v>
          </cell>
        </row>
        <row r="22">
          <cell r="A22" t="str">
            <v>SSWG planning bus acronym(s)</v>
          </cell>
          <cell r="B22" t="str">
            <v>EXBA</v>
          </cell>
        </row>
        <row r="23">
          <cell r="A23" t="str">
            <v>SSWG planning bus number(s)</v>
          </cell>
          <cell r="B23">
            <v>50001</v>
          </cell>
        </row>
        <row r="24">
          <cell r="A24" t="str">
            <v>SSWG load ID(s)</v>
          </cell>
          <cell r="B24" t="str">
            <v>1,2</v>
          </cell>
        </row>
        <row r="25">
          <cell r="A25" t="str">
            <v>Total MW amount</v>
          </cell>
          <cell r="B25">
            <v>100</v>
          </cell>
        </row>
        <row r="26">
          <cell r="A26" t="str">
            <v>Load Serving Entity (if different from TSP conducting the steady state study)</v>
          </cell>
          <cell r="B26" t="str">
            <v>Utility A</v>
          </cell>
        </row>
        <row r="27">
          <cell r="A27" t="str">
            <v>LSE contact name</v>
          </cell>
          <cell r="B27" t="str">
            <v>Firstname Lastname</v>
          </cell>
        </row>
        <row r="28">
          <cell r="A28" t="str">
            <v>LSE contact email</v>
          </cell>
          <cell r="B28" t="str">
            <v>email@utility.com</v>
          </cell>
        </row>
        <row r="29">
          <cell r="A29" t="str">
            <v>LSE contact phone number</v>
          </cell>
          <cell r="B29" t="str">
            <v>555-555-5555</v>
          </cell>
        </row>
        <row r="30">
          <cell r="A30" t="str">
            <v>Is this submission a formal request to initiate the LLIS process?</v>
          </cell>
          <cell r="B30" t="str">
            <v>Choose one</v>
          </cell>
        </row>
        <row r="31">
          <cell r="A31" t="str">
            <v>Amount of peak demand in signed agreement (MW)</v>
          </cell>
          <cell r="B31">
            <v>750</v>
          </cell>
        </row>
        <row r="32">
          <cell r="A32" t="str">
            <v>Has the ILLE provided evidence of site control?</v>
          </cell>
          <cell r="B32" t="str">
            <v>Choose one</v>
          </cell>
        </row>
        <row r="33">
          <cell r="A33" t="str">
            <v>Is the ILLE pursuing substantially similar LLI requests?</v>
          </cell>
          <cell r="B33" t="str">
            <v>Choose one</v>
          </cell>
        </row>
        <row r="34">
          <cell r="A34" t="str">
            <v>Has this load been designated as an officer letter load?</v>
          </cell>
          <cell r="B34" t="str">
            <v>Choose one</v>
          </cell>
        </row>
        <row r="35">
          <cell r="A35" t="str">
            <v>Type of load</v>
          </cell>
          <cell r="B35" t="str">
            <v>Choose one</v>
          </cell>
        </row>
        <row r="36">
          <cell r="A36" t="str">
            <v>If load type of "other" was selected</v>
          </cell>
          <cell r="B36" t="str">
            <v>Describe the load type</v>
          </cell>
        </row>
        <row r="37">
          <cell r="A37" t="str">
            <v>Load customer</v>
          </cell>
          <cell r="B37" t="str">
            <v>Load A LLC</v>
          </cell>
        </row>
        <row r="38">
          <cell r="A38" t="str">
            <v>Customer contact name</v>
          </cell>
          <cell r="B38" t="str">
            <v>Firstname Lastname</v>
          </cell>
        </row>
        <row r="39">
          <cell r="A39" t="str">
            <v>Customer contact email</v>
          </cell>
          <cell r="B39" t="str">
            <v>email@loadcustomer.com</v>
          </cell>
        </row>
        <row r="40">
          <cell r="A40" t="str">
            <v>Customer contact phone</v>
          </cell>
          <cell r="B40" t="str">
            <v>555-555-5555</v>
          </cell>
        </row>
        <row r="41">
          <cell r="A41" t="str">
            <v>Certificated TDSP for the ILLE</v>
          </cell>
          <cell r="B41" t="str">
            <v>TDSP</v>
          </cell>
        </row>
        <row r="42">
          <cell r="A42" t="str">
            <v>TSP contact name</v>
          </cell>
          <cell r="B42" t="str">
            <v>Firstname Lastname</v>
          </cell>
        </row>
        <row r="43">
          <cell r="A43" t="str">
            <v>TSP contact email</v>
          </cell>
          <cell r="B43" t="str">
            <v>email@TSP.com</v>
          </cell>
        </row>
        <row r="44">
          <cell r="A44" t="str">
            <v>TSP contact phone</v>
          </cell>
          <cell r="B44" t="str">
            <v>555-555-5555</v>
          </cell>
        </row>
        <row r="45">
          <cell r="A45" t="str">
            <v>Other TSPs that coordinated with the lead TSP on this study</v>
          </cell>
          <cell r="B45" t="str">
            <v>TSP</v>
          </cell>
        </row>
        <row r="46">
          <cell r="A46" t="str">
            <v>Details of coordination</v>
          </cell>
          <cell r="B46" t="str">
            <v>Enter study elements performed by each TSP here</v>
          </cell>
        </row>
        <row r="47">
          <cell r="A47" t="str">
            <v>TDSP initiating the LLIS on behalf of the ILLE (if different from the certificated TDSP)</v>
          </cell>
          <cell r="B47" t="str">
            <v>TDSP</v>
          </cell>
        </row>
        <row r="48">
          <cell r="A48" t="str">
            <v>TDSP contact name</v>
          </cell>
          <cell r="B48" t="str">
            <v>Firstname Lastname</v>
          </cell>
        </row>
        <row r="49">
          <cell r="A49" t="str">
            <v>TDSP contact email</v>
          </cell>
          <cell r="B49" t="str">
            <v>email@TDSP.com</v>
          </cell>
        </row>
        <row r="50">
          <cell r="A50" t="str">
            <v>TDSP contact phone</v>
          </cell>
          <cell r="B50" t="str">
            <v>555-555-5555</v>
          </cell>
        </row>
        <row r="51">
          <cell r="A51" t="str">
            <v>Does this large load request include any load that is currently being served from another load point?</v>
          </cell>
          <cell r="B51" t="str">
            <v>Choose one</v>
          </cell>
        </row>
        <row r="52">
          <cell r="A52" t="str">
            <v>Total amount of existing load moved (MW)</v>
          </cell>
          <cell r="B52">
            <v>80</v>
          </cell>
        </row>
        <row r="53">
          <cell r="A53" t="str">
            <v>Site code(s) of the existing load(s) in the network operations model</v>
          </cell>
          <cell r="B53" t="str">
            <v>EX_BSA</v>
          </cell>
        </row>
        <row r="54">
          <cell r="A54" t="str">
            <v>Service Delivery Point voltage (kV) of the existing load(s)</v>
          </cell>
          <cell r="B54">
            <v>138</v>
          </cell>
        </row>
        <row r="55">
          <cell r="A55" t="str">
            <v>On-site backup generation?</v>
          </cell>
          <cell r="B55" t="str">
            <v>Choose one</v>
          </cell>
        </row>
        <row r="56">
          <cell r="A56" t="str">
            <v>Nameplate capability (MW)</v>
          </cell>
          <cell r="B56">
            <v>200</v>
          </cell>
        </row>
        <row r="57">
          <cell r="A57" t="str">
            <v>Nameplate capability (MVAR)</v>
          </cell>
          <cell r="B57">
            <v>50</v>
          </cell>
        </row>
        <row r="58">
          <cell r="A58" t="str">
            <v>List of all ancillary services (N/A if none)</v>
          </cell>
          <cell r="B58" t="str">
            <v>N/A</v>
          </cell>
        </row>
        <row r="59">
          <cell r="A59" t="str">
            <v>Type of generation</v>
          </cell>
          <cell r="B59" t="str">
            <v>Choose one</v>
          </cell>
        </row>
        <row r="60">
          <cell r="A60" t="str">
            <v>Plan to register as a Controllable Load Resource (CLR)?</v>
          </cell>
          <cell r="B60" t="str">
            <v>Choose one</v>
          </cell>
        </row>
        <row r="61">
          <cell r="A61" t="str">
            <v>Does this load anticipate responding to wholesale prices?</v>
          </cell>
          <cell r="B61" t="str">
            <v>Choose one</v>
          </cell>
        </row>
        <row r="62">
          <cell r="A62" t="str">
            <v>Responsive to 4-Coincident-Peak (4CP) and near 4CP time intervals?</v>
          </cell>
          <cell r="B62" t="str">
            <v>Choose one</v>
          </cell>
        </row>
        <row r="63">
          <cell r="A63" t="str">
            <v>Net-metered load information</v>
          </cell>
        </row>
        <row r="64">
          <cell r="A64" t="str">
            <v>Name of generation resource/ESR as it appears in RIOO</v>
          </cell>
          <cell r="B64" t="str">
            <v>Sample Project Wind I and II</v>
          </cell>
        </row>
        <row r="65">
          <cell r="A65" t="str">
            <v>Interconnecting/Resource Entity name</v>
          </cell>
          <cell r="B65" t="str">
            <v>Wind Generator A LLC</v>
          </cell>
        </row>
        <row r="66">
          <cell r="A66" t="str">
            <v>Is the Resource/ESR currently included in the Network Operations Model or does it have a Production Load Date (PLD) to be included?</v>
          </cell>
          <cell r="B66" t="str">
            <v>Choose one</v>
          </cell>
        </row>
        <row r="67">
          <cell r="A67" t="str">
            <v>Modeled Substation of the resource/ESR</v>
          </cell>
          <cell r="B67" t="str">
            <v>Generic Texas Substation</v>
          </cell>
        </row>
        <row r="68">
          <cell r="A68" t="str">
            <v>If different from generator station, station/site code for the load</v>
          </cell>
          <cell r="B68" t="str">
            <v>EX_BSC</v>
          </cell>
        </row>
        <row r="69">
          <cell r="A69" t="str">
            <v>INR number(s) for the resource/ESR</v>
          </cell>
          <cell r="B69" t="str">
            <v>32INR0001, 32INR0002</v>
          </cell>
        </row>
        <row r="70">
          <cell r="A70" t="str">
            <v>Qualified Scheduling Entity (QSE)</v>
          </cell>
          <cell r="B70" t="str">
            <v>Example QSE A</v>
          </cell>
        </row>
        <row r="71">
          <cell r="A71" t="str">
            <v>QSE contact name</v>
          </cell>
          <cell r="B71" t="str">
            <v>Firstname Lastname</v>
          </cell>
        </row>
        <row r="72">
          <cell r="A72" t="str">
            <v>QSE contact email</v>
          </cell>
          <cell r="B72" t="str">
            <v>email@QSE.com</v>
          </cell>
        </row>
        <row r="73">
          <cell r="A73" t="str">
            <v>QSE contact phone</v>
          </cell>
          <cell r="B73" t="str">
            <v>555-555-5555</v>
          </cell>
        </row>
        <row r="74">
          <cell r="A74" t="str">
            <v>Is this an addition to an existing load facility?</v>
          </cell>
          <cell r="B74" t="str">
            <v>Choose one</v>
          </cell>
        </row>
        <row r="75">
          <cell r="A75" t="str">
            <v>Does the Existing load have associated LLI number(s)?</v>
          </cell>
          <cell r="B75" t="str">
            <v>Choose one</v>
          </cell>
        </row>
        <row r="76">
          <cell r="A76" t="str">
            <v>Associated LLI number(s)</v>
          </cell>
          <cell r="B76" t="str">
            <v xml:space="preserve">LLI-9999, LLI-8888, LLI-7777     </v>
          </cell>
        </row>
        <row r="77">
          <cell r="A77" t="str">
            <v>Date of load energization at facility</v>
          </cell>
          <cell r="B77">
            <v>44562</v>
          </cell>
        </row>
        <row r="78">
          <cell r="A78" t="str">
            <v>Current peak demand (MW) at facility</v>
          </cell>
          <cell r="B78">
            <v>500</v>
          </cell>
        </row>
        <row r="79">
          <cell r="A79" t="str">
            <v>Current peak demand (MVAr) at facility</v>
          </cell>
          <cell r="B79">
            <v>101</v>
          </cell>
        </row>
        <row r="80">
          <cell r="A80" t="str">
            <v>Current peak demand power factor at facility</v>
          </cell>
          <cell r="B80">
            <v>0.98</v>
          </cell>
        </row>
        <row r="81">
          <cell r="A81" t="str">
            <v>Code as added to the network operations model</v>
          </cell>
          <cell r="B81" t="str">
            <v>EX_BSD</v>
          </cell>
        </row>
        <row r="82">
          <cell r="A82" t="str">
            <v>Load connection voltage (kV)</v>
          </cell>
          <cell r="B82">
            <v>345</v>
          </cell>
        </row>
        <row r="83">
          <cell r="A83" t="str">
            <v>Production load date</v>
          </cell>
          <cell r="B83">
            <v>44682</v>
          </cell>
        </row>
        <row r="84">
          <cell r="A84" t="str">
            <v>Large load (in part or total) already an existing stand-alone ERCOT load(s) served from the ERCOT system that is being converted to a net-metered load?</v>
          </cell>
          <cell r="B84" t="str">
            <v>Choose one</v>
          </cell>
        </row>
        <row r="85">
          <cell r="A85" t="str">
            <v>Total amount of existing load served from the ERCOT system load being converted to net-metered load (MW)</v>
          </cell>
          <cell r="B85">
            <v>175</v>
          </cell>
        </row>
        <row r="86">
          <cell r="A86" t="str">
            <v>Site code(s) of the existing stand-alone load(s) in the network operations model</v>
          </cell>
          <cell r="B86" t="str">
            <v>EX_BSE</v>
          </cell>
        </row>
        <row r="87">
          <cell r="A87" t="str">
            <v>Service Delivery Point voltage (kV) of the existing stand-alone load(s)</v>
          </cell>
          <cell r="B87">
            <v>345</v>
          </cell>
        </row>
        <row r="88">
          <cell r="A88" t="str">
            <v>Lead TSP for the LLIS (if different from TDSP initiating the LLIS)</v>
          </cell>
          <cell r="B88" t="str">
            <v>TSP</v>
          </cell>
        </row>
        <row r="89">
          <cell r="A89" t="str">
            <v>Does the certificated TDSP designate another TDSP as an agent to initiate the LLIS on behalf of the ILLE?</v>
          </cell>
          <cell r="B89" t="str">
            <v>Choose one</v>
          </cell>
        </row>
        <row r="90">
          <cell r="A90" t="str">
            <v>If other backup generation type</v>
          </cell>
          <cell r="B90" t="str">
            <v>Describe the backup generation type</v>
          </cell>
        </row>
        <row r="91">
          <cell r="A91" t="str">
            <v>Substation mnemonic of the Resource/ESR</v>
          </cell>
          <cell r="B91" t="str">
            <v>GENTSB</v>
          </cell>
        </row>
        <row r="92">
          <cell r="A92" t="str">
            <v>Name(s) of the modeled unit(s) as they appear in the Network Operations Model</v>
          </cell>
          <cell r="B92" t="str">
            <v>GENTSBG1, GENTSBG2</v>
          </cell>
        </row>
        <row r="93">
          <cell r="A93" t="str">
            <v>Has the Resource/ESR received Checklist Part 2 approval to Synchronize to the ERCOT System?</v>
          </cell>
          <cell r="B93" t="str">
            <v>Choose one</v>
          </cell>
        </row>
        <row r="94">
          <cell r="A94" t="str">
            <v>Has the Resource/ESR received Checklist Part 3 approval to begin commercial operations?</v>
          </cell>
          <cell r="B94" t="str">
            <v>Choose one</v>
          </cell>
        </row>
        <row r="95">
          <cell r="A95" t="str">
            <v>RE contact name</v>
          </cell>
          <cell r="B95" t="str">
            <v>Firstname Lastname</v>
          </cell>
        </row>
        <row r="96">
          <cell r="A96" t="str">
            <v>RE contact email</v>
          </cell>
          <cell r="B96" t="str">
            <v>email@RE.com</v>
          </cell>
        </row>
        <row r="97">
          <cell r="A97" t="str">
            <v>RE contact phone</v>
          </cell>
          <cell r="B97" t="str">
            <v>555-555-5555</v>
          </cell>
        </row>
        <row r="98">
          <cell r="A98" t="str">
            <v>Parent or holding company name</v>
          </cell>
          <cell r="B98" t="str">
            <v>Generation Inc.</v>
          </cell>
        </row>
        <row r="99">
          <cell r="A99" t="str">
            <v>PG section 9.5 complete?</v>
          </cell>
          <cell r="B99" t="str">
            <v>Choose one</v>
          </cell>
        </row>
        <row r="100">
          <cell r="A100" t="str">
            <v>Date TSP notified ERCOT of section 9.5 completion</v>
          </cell>
          <cell r="B100">
            <v>45782</v>
          </cell>
        </row>
        <row r="101">
          <cell r="A101" t="str">
            <v>The information on this form is current as of date</v>
          </cell>
          <cell r="B101">
            <v>46006</v>
          </cell>
        </row>
      </sheetData>
    </sheetDataSet>
  </externalBook>
</externalLink>
</file>

<file path=xl/theme/theme1.xml><?xml version="1.0" encoding="utf-8"?>
<a:theme xmlns:a="http://schemas.openxmlformats.org/drawingml/2006/main" name="excel">
  <a:themeElements>
    <a:clrScheme name="Custom 24">
      <a:dk1>
        <a:srgbClr val="000000"/>
      </a:dk1>
      <a:lt1>
        <a:srgbClr val="FFFFFF"/>
      </a:lt1>
      <a:dk2>
        <a:srgbClr val="FFFFFF"/>
      </a:dk2>
      <a:lt2>
        <a:srgbClr val="FFFFFF"/>
      </a:lt2>
      <a:accent1>
        <a:srgbClr val="061F79"/>
      </a:accent1>
      <a:accent2>
        <a:srgbClr val="00A9F4"/>
      </a:accent2>
      <a:accent3>
        <a:srgbClr val="2251FF"/>
      </a:accent3>
      <a:accent4>
        <a:srgbClr val="99E6FF"/>
      </a:accent4>
      <a:accent5>
        <a:srgbClr val="0679C3"/>
      </a:accent5>
      <a:accent6>
        <a:srgbClr val="75F0E7"/>
      </a:accent6>
      <a:hlink>
        <a:srgbClr val="1F40E6"/>
      </a:hlink>
      <a:folHlink>
        <a:srgbClr val="8C5AC8"/>
      </a:folHlink>
    </a:clrScheme>
    <a:fontScheme name="Scheme White Fonts">
      <a:majorFont>
        <a:latin typeface="Georgia"/>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w="6350" cap="sq">
          <a:noFill/>
          <a:miter lim="800000"/>
        </a:ln>
      </a:spPr>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defPPr algn="ctr">
          <a:spcBef>
            <a:spcPts val="300"/>
          </a:spcBef>
          <a:spcAft>
            <a:spcPts val="300"/>
          </a:spcAft>
          <a:defRPr sz="1600" dirty="0" err="1">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cap="sq">
          <a:solidFill>
            <a:srgbClr val="000000"/>
          </a:solidFill>
          <a:miter lim="800000"/>
          <a:tailEnd type="none"/>
        </a:ln>
      </a:spPr>
      <a:bodyPr/>
      <a:lstStyle/>
      <a:style>
        <a:lnRef idx="1">
          <a:schemeClr val="accent1"/>
        </a:lnRef>
        <a:fillRef idx="0">
          <a:schemeClr val="accent1"/>
        </a:fillRef>
        <a:effectRef idx="0">
          <a:schemeClr val="accent1"/>
        </a:effectRef>
        <a:fontRef idx="minor">
          <a:schemeClr val="tx1"/>
        </a:fontRef>
      </a:style>
    </a:lnDef>
    <a:txDef>
      <a:spPr>
        <a:ln w="6350">
          <a:noFill/>
          <a:miter lim="800000"/>
        </a:ln>
      </a:spPr>
      <a:bodyPr vert="horz" wrap="square" lIns="0" tIns="0" rIns="0" bIns="0" rtlCol="0">
        <a:noAutofit/>
      </a:bodyPr>
      <a:lstStyle>
        <a:defPPr algn="l">
          <a:spcBef>
            <a:spcPts val="300"/>
          </a:spcBef>
          <a:spcAft>
            <a:spcPts val="300"/>
          </a:spcAft>
          <a:buNone/>
          <a:defRPr sz="1600" dirty="0" smtClean="0"/>
        </a:defPPr>
      </a:lstStyle>
    </a:txDef>
  </a:objectDefaults>
  <a:extraClrSchemeLst>
    <a:extraClrScheme>
      <a:clrScheme name="Scheme White">
        <a:dk1>
          <a:srgbClr val="000000"/>
        </a:dk1>
        <a:lt1>
          <a:srgbClr val="FFFFFF"/>
        </a:lt1>
        <a:dk2>
          <a:srgbClr val="FFFFFF"/>
        </a:dk2>
        <a:lt2>
          <a:srgbClr val="FFFFFF"/>
        </a:lt2>
        <a:accent1>
          <a:srgbClr val="061F79"/>
        </a:accent1>
        <a:accent2>
          <a:srgbClr val="00A9F4"/>
        </a:accent2>
        <a:accent3>
          <a:srgbClr val="2251FF"/>
        </a:accent3>
        <a:accent4>
          <a:srgbClr val="99E6FF"/>
        </a:accent4>
        <a:accent5>
          <a:srgbClr val="0679C3"/>
        </a:accent5>
        <a:accent6>
          <a:srgbClr val="75F0E7"/>
        </a:accent6>
        <a:hlink>
          <a:srgbClr val="1F40E6"/>
        </a:hlink>
        <a:folHlink>
          <a:srgbClr val="8C5AC8"/>
        </a:folHlink>
      </a:clrScheme>
    </a:extraClrScheme>
  </a:extraClrSchemeLst>
  <a:custClrLst>
    <a:custClr name="Electric Blue 900">
      <a:srgbClr val="061F79"/>
    </a:custClr>
    <a:custClr name="Electric Blue 700">
      <a:srgbClr val="1537BA"/>
    </a:custClr>
    <a:custClr name="Electric Blue 500">
      <a:srgbClr val="2251FF"/>
    </a:custClr>
    <a:custClr name="Electric Blue 300">
      <a:srgbClr val="5E9DFF"/>
    </a:custClr>
    <a:custClr name="Electric Blue 200">
      <a:srgbClr val="99C4FF"/>
    </a:custClr>
    <a:custClr name="Null">
      <a:srgbClr val="FEFFFF"/>
    </a:custClr>
    <a:custClr name="Null">
      <a:srgbClr val="FEFFFF"/>
    </a:custClr>
    <a:custClr name="Null">
      <a:srgbClr val="FEFFFF"/>
    </a:custClr>
    <a:custClr name="Null">
      <a:srgbClr val="FEFFFF"/>
    </a:custClr>
    <a:custClr name="Null">
      <a:srgbClr val="FEFFFF"/>
    </a:custClr>
    <a:custClr name="Deep Blue 900">
      <a:srgbClr val="051C2C"/>
    </a:custClr>
    <a:custClr name="Electric Blue 800">
      <a:srgbClr val="0E2B99"/>
    </a:custClr>
    <a:custClr name="Electric Blue 500">
      <a:srgbClr val="2251FF"/>
    </a:custClr>
    <a:custClr name="Electric Blue 200">
      <a:srgbClr val="99C4FF"/>
    </a:custClr>
    <a:custClr name="Gray 10%">
      <a:srgbClr val="E6E6E6"/>
    </a:custClr>
    <a:custClr name="Crimson Red 300">
      <a:srgbClr val="F17E7E"/>
    </a:custClr>
    <a:custClr name="Crimson Red 500">
      <a:srgbClr val="E33B3B"/>
    </a:custClr>
    <a:custClr name="Crimson Red 700">
      <a:srgbClr val="B82525"/>
    </a:custClr>
    <a:custClr name="Crimson Red 900">
      <a:srgbClr val="8E0B0B"/>
    </a:custClr>
    <a:custClr name="Null">
      <a:srgbClr val="FEFFFF"/>
    </a:custClr>
    <a:custClr name="Marine Green 900">
      <a:srgbClr val="108980"/>
    </a:custClr>
    <a:custClr name="Marine Green 700">
      <a:srgbClr val="14B8AB"/>
    </a:custClr>
    <a:custClr name="Marine Green 500">
      <a:srgbClr val="0BDACB"/>
    </a:custClr>
    <a:custClr name="Marine Green 300">
      <a:srgbClr val="75F0E7"/>
    </a:custClr>
    <a:custClr name="Sand Neutral 300">
      <a:srgbClr val="E6D7BC"/>
    </a:custClr>
    <a:custClr name="Crimson Red 300">
      <a:srgbClr val="F17E7E"/>
    </a:custClr>
    <a:custClr name="Crimson Red 500">
      <a:srgbClr val="E33B3B"/>
    </a:custClr>
    <a:custClr name="Crimson Red 700">
      <a:srgbClr val="B82525"/>
    </a:custClr>
    <a:custClr name="Crimson Red 900">
      <a:srgbClr val="8E0B0B"/>
    </a:custClr>
    <a:custClr name="Null">
      <a:srgbClr val="FEFFFF"/>
    </a:custClr>
    <a:custClr name="Gray 70%">
      <a:srgbClr val="4D4D4D"/>
    </a:custClr>
    <a:custClr name="Gray 54%">
      <a:srgbClr val="757575"/>
    </a:custClr>
    <a:custClr name="Gray 30%">
      <a:srgbClr val="B3B3B3"/>
    </a:custClr>
    <a:custClr name="Gray 20%">
      <a:srgbClr val="CCCCCC"/>
    </a:custClr>
    <a:custClr name="Gray 10%">
      <a:srgbClr val="E6E6E6"/>
    </a:custClr>
    <a:custClr name="Null">
      <a:srgbClr val="FEFFFF"/>
    </a:custClr>
    <a:custClr name="Null">
      <a:srgbClr val="FEFFFF"/>
    </a:custClr>
    <a:custClr name="Null">
      <a:srgbClr val="FEFFFF"/>
    </a:custClr>
    <a:custClr name="Null">
      <a:srgbClr val="FEFFFF"/>
    </a:custClr>
    <a:custClr name="Null">
      <a:srgbClr val="FEFFFF"/>
    </a:custClr>
    <a:custClr name="Marine Green 500">
      <a:srgbClr val="0BDACB"/>
    </a:custClr>
    <a:custClr name="Amber Yellow 500">
      <a:srgbClr val="FFA800"/>
    </a:custClr>
    <a:custClr name="Crimson Red 500">
      <a:srgbClr val="E33B3B"/>
    </a:custClr>
    <a:custClr name="Deep Blue 900">
      <a:srgbClr val="051C2C"/>
    </a:custClr>
    <a:custClr name="Null">
      <a:srgbClr val="FEFFFF"/>
    </a:custClr>
    <a:custClr name="Null">
      <a:srgbClr val="FEFFFF"/>
    </a:custClr>
    <a:custClr name="Null">
      <a:srgbClr val="FEFFFF"/>
    </a:custClr>
    <a:custClr name="Null">
      <a:srgbClr val="FEFFFF"/>
    </a:custClr>
    <a:custClr name="Null">
      <a:srgbClr val="FEFFFF"/>
    </a:custClr>
    <a:custClr name="Null">
      <a:srgbClr val="FEFFFF"/>
    </a:custClr>
  </a:custClrLst>
  <a:extLst>
    <a:ext uri="{05A4C25C-085E-4340-85A3-A5531E510DB2}">
      <thm15:themeFamily xmlns:thm15="http://schemas.microsoft.com/office/thememl/2012/main" name="mck" id="{5C06EE14-FD0C-4D84-95B7-A7A2283B4F1A}" vid="{E155375D-59B9-41EA-8544-0CDF30FD128F}"/>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204AE-F8A9-4042-91B5-3EB3261D5CA5}">
  <sheetPr>
    <tabColor theme="6"/>
  </sheetPr>
  <dimension ref="A1:B109"/>
  <sheetViews>
    <sheetView showGridLines="0" zoomScale="70" zoomScaleNormal="70" zoomScalePageLayoutView="40" workbookViewId="0">
      <pane xSplit="1" ySplit="2" topLeftCell="B15" activePane="bottomRight" state="frozen"/>
      <selection pane="bottomRight"/>
      <selection pane="bottomLeft" activeCell="A3" sqref="A3"/>
      <selection pane="topRight" activeCell="B1" sqref="B1"/>
    </sheetView>
  </sheetViews>
  <sheetFormatPr defaultColWidth="0" defaultRowHeight="12" customHeight="1"/>
  <cols>
    <col min="1" max="1" width="1.625" customWidth="1"/>
    <col min="2" max="2" width="179.875" customWidth="1"/>
    <col min="3" max="3" width="1.625" customWidth="1"/>
  </cols>
  <sheetData>
    <row r="1" spans="1:2" s="8" customFormat="1" ht="14.1">
      <c r="A1"/>
    </row>
    <row r="2" spans="1:2" s="8" customFormat="1" ht="28.5" thickBot="1">
      <c r="A2"/>
      <c r="B2" s="11" t="s">
        <v>0</v>
      </c>
    </row>
    <row r="4" spans="1:2" ht="27.75" customHeight="1">
      <c r="B4" s="30" t="s">
        <v>1</v>
      </c>
    </row>
    <row r="6" spans="1:2" ht="23.1">
      <c r="B6" s="9" t="s">
        <v>2</v>
      </c>
    </row>
    <row r="7" spans="1:2" ht="14.1">
      <c r="B7" s="22" t="s">
        <v>3</v>
      </c>
    </row>
    <row r="8" spans="1:2" ht="14.1">
      <c r="B8" s="22" t="s">
        <v>4</v>
      </c>
    </row>
    <row r="9" spans="1:2" ht="14.1">
      <c r="B9" s="22" t="s">
        <v>5</v>
      </c>
    </row>
    <row r="10" spans="1:2" ht="14.1">
      <c r="B10" s="26" t="s">
        <v>6</v>
      </c>
    </row>
    <row r="11" spans="1:2" ht="14.1">
      <c r="B11" s="26" t="s">
        <v>7</v>
      </c>
    </row>
    <row r="12" spans="1:2" ht="14.1">
      <c r="B12" s="26" t="s">
        <v>8</v>
      </c>
    </row>
    <row r="13" spans="1:2" ht="14.1">
      <c r="B13" s="26" t="s">
        <v>9</v>
      </c>
    </row>
    <row r="14" spans="1:2" ht="14.1">
      <c r="B14" s="26" t="s">
        <v>10</v>
      </c>
    </row>
    <row r="15" spans="1:2" ht="14.1">
      <c r="B15" s="26" t="s">
        <v>11</v>
      </c>
    </row>
    <row r="16" spans="1:2" ht="14.1">
      <c r="B16" s="27" t="s">
        <v>12</v>
      </c>
    </row>
    <row r="17" spans="2:2" ht="14.1"/>
    <row r="18" spans="2:2" ht="23.1">
      <c r="B18" s="9" t="s">
        <v>13</v>
      </c>
    </row>
    <row r="19" spans="2:2" ht="14.1">
      <c r="B19" s="10" t="s">
        <v>14</v>
      </c>
    </row>
    <row r="20" spans="2:2" ht="27.95">
      <c r="B20" s="20" t="s">
        <v>15</v>
      </c>
    </row>
    <row r="21" spans="2:2" ht="14.1">
      <c r="B21" s="10" t="s">
        <v>16</v>
      </c>
    </row>
    <row r="22" spans="2:2" ht="27.95">
      <c r="B22" s="20" t="s">
        <v>17</v>
      </c>
    </row>
    <row r="23" spans="2:2" ht="14.1">
      <c r="B23" s="10" t="s">
        <v>18</v>
      </c>
    </row>
    <row r="24" spans="2:2" ht="14.1">
      <c r="B24" s="19" t="s">
        <v>19</v>
      </c>
    </row>
    <row r="25" spans="2:2" ht="14.1">
      <c r="B25" s="19" t="s">
        <v>20</v>
      </c>
    </row>
    <row r="26" spans="2:2" ht="14.1">
      <c r="B26" s="19" t="s">
        <v>21</v>
      </c>
    </row>
    <row r="27" spans="2:2" ht="14.1">
      <c r="B27" s="19" t="s">
        <v>22</v>
      </c>
    </row>
    <row r="28" spans="2:2" ht="14.1">
      <c r="B28" s="19" t="s">
        <v>23</v>
      </c>
    </row>
    <row r="29" spans="2:2" ht="14.1">
      <c r="B29" s="10" t="s">
        <v>24</v>
      </c>
    </row>
    <row r="30" spans="2:2" ht="14.1">
      <c r="B30" s="19" t="s">
        <v>25</v>
      </c>
    </row>
    <row r="31" spans="2:2" ht="14.1">
      <c r="B31" s="19" t="s">
        <v>26</v>
      </c>
    </row>
    <row r="32" spans="2:2" ht="14.1">
      <c r="B32" s="10" t="s">
        <v>27</v>
      </c>
    </row>
    <row r="33" spans="2:2" ht="31.15" customHeight="1">
      <c r="B33" s="20" t="s">
        <v>28</v>
      </c>
    </row>
    <row r="34" spans="2:2" ht="14.1">
      <c r="B34" s="10" t="s">
        <v>29</v>
      </c>
    </row>
    <row r="35" spans="2:2" ht="14.1">
      <c r="B35" s="20" t="s">
        <v>30</v>
      </c>
    </row>
    <row r="36" spans="2:2" ht="27.95">
      <c r="B36" s="20" t="s">
        <v>31</v>
      </c>
    </row>
    <row r="37" spans="2:2" ht="14.1">
      <c r="B37" s="10" t="s">
        <v>32</v>
      </c>
    </row>
    <row r="38" spans="2:2" ht="14.1">
      <c r="B38" s="19" t="s">
        <v>33</v>
      </c>
    </row>
    <row r="39" spans="2:2" ht="14.1">
      <c r="B39" s="10" t="s">
        <v>34</v>
      </c>
    </row>
    <row r="40" spans="2:2" ht="27.95">
      <c r="B40" s="20" t="s">
        <v>35</v>
      </c>
    </row>
    <row r="41" spans="2:2" ht="14.1">
      <c r="B41" s="20" t="s">
        <v>36</v>
      </c>
    </row>
    <row r="42" spans="2:2" ht="14.1">
      <c r="B42" s="10" t="s">
        <v>37</v>
      </c>
    </row>
    <row r="43" spans="2:2" ht="14.1">
      <c r="B43" s="20" t="s">
        <v>38</v>
      </c>
    </row>
    <row r="44" spans="2:2" ht="14.1">
      <c r="B44" s="21" t="s">
        <v>39</v>
      </c>
    </row>
    <row r="45" spans="2:2" ht="14.1">
      <c r="B45" s="20" t="s">
        <v>40</v>
      </c>
    </row>
    <row r="46" spans="2:2" s="23" customFormat="1" ht="14.1">
      <c r="B46" s="24" t="s">
        <v>41</v>
      </c>
    </row>
    <row r="47" spans="2:2" ht="14.1">
      <c r="B47" s="24" t="s">
        <v>42</v>
      </c>
    </row>
    <row r="48" spans="2:2" ht="14.1">
      <c r="B48" s="24" t="s">
        <v>43</v>
      </c>
    </row>
    <row r="49" spans="2:2" ht="14.1">
      <c r="B49" s="24" t="s">
        <v>44</v>
      </c>
    </row>
    <row r="50" spans="2:2" ht="14.1">
      <c r="B50" s="20" t="s">
        <v>45</v>
      </c>
    </row>
    <row r="51" spans="2:2" ht="14.1"/>
    <row r="52" spans="2:2" ht="23.1">
      <c r="B52" s="9" t="s">
        <v>46</v>
      </c>
    </row>
    <row r="53" spans="2:2" ht="14.1">
      <c r="B53" s="25" t="s">
        <v>47</v>
      </c>
    </row>
    <row r="54" spans="2:2" ht="14.1">
      <c r="B54" s="25" t="s">
        <v>48</v>
      </c>
    </row>
    <row r="55" spans="2:2" ht="14.1">
      <c r="B55" s="22" t="s">
        <v>49</v>
      </c>
    </row>
    <row r="56" spans="2:2" ht="27.95">
      <c r="B56" s="27" t="s">
        <v>50</v>
      </c>
    </row>
    <row r="57" spans="2:2" ht="27.95">
      <c r="B57" s="27" t="s">
        <v>51</v>
      </c>
    </row>
    <row r="58" spans="2:2" ht="14.1">
      <c r="B58" s="22" t="s">
        <v>52</v>
      </c>
    </row>
    <row r="59" spans="2:2" ht="14.1">
      <c r="B59" s="22" t="s">
        <v>53</v>
      </c>
    </row>
    <row r="60" spans="2:2" ht="14.1">
      <c r="B60" s="25" t="s">
        <v>54</v>
      </c>
    </row>
    <row r="61" spans="2:2" ht="14.1">
      <c r="B61" s="25" t="s">
        <v>55</v>
      </c>
    </row>
    <row r="62" spans="2:2" ht="14.1">
      <c r="B62" s="25" t="s">
        <v>56</v>
      </c>
    </row>
    <row r="63" spans="2:2" ht="14.1">
      <c r="B63" s="22"/>
    </row>
    <row r="64" spans="2:2" ht="23.1">
      <c r="B64" s="9" t="s">
        <v>57</v>
      </c>
    </row>
    <row r="65" spans="2:2" ht="14.1">
      <c r="B65" s="25" t="s">
        <v>58</v>
      </c>
    </row>
    <row r="66" spans="2:2" ht="14.1">
      <c r="B66" s="25" t="s">
        <v>59</v>
      </c>
    </row>
    <row r="67" spans="2:2" ht="14.1">
      <c r="B67" s="25" t="s">
        <v>60</v>
      </c>
    </row>
    <row r="68" spans="2:2" ht="14.1">
      <c r="B68" s="25" t="s">
        <v>61</v>
      </c>
    </row>
    <row r="69" spans="2:2" ht="14.1">
      <c r="B69" s="25" t="s">
        <v>62</v>
      </c>
    </row>
    <row r="70" spans="2:2" ht="14.1">
      <c r="B70" s="25" t="s">
        <v>63</v>
      </c>
    </row>
    <row r="71" spans="2:2" ht="14.1">
      <c r="B71" s="25" t="s">
        <v>64</v>
      </c>
    </row>
    <row r="72" spans="2:2" ht="14.1">
      <c r="B72" s="25" t="s">
        <v>65</v>
      </c>
    </row>
    <row r="73" spans="2:2" ht="14.1">
      <c r="B73" s="25" t="s">
        <v>66</v>
      </c>
    </row>
    <row r="74" spans="2:2" ht="14.1">
      <c r="B74" s="25" t="s">
        <v>67</v>
      </c>
    </row>
    <row r="75" spans="2:2" ht="14.1">
      <c r="B75" s="22"/>
    </row>
    <row r="76" spans="2:2" ht="23.1">
      <c r="B76" s="9" t="s">
        <v>68</v>
      </c>
    </row>
    <row r="77" spans="2:2" ht="12" customHeight="1">
      <c r="B77" s="22" t="s">
        <v>69</v>
      </c>
    </row>
    <row r="78" spans="2:2" ht="12" customHeight="1">
      <c r="B78" s="22" t="s">
        <v>70</v>
      </c>
    </row>
    <row r="79" spans="2:2" ht="27.95">
      <c r="B79" s="27" t="s">
        <v>71</v>
      </c>
    </row>
    <row r="80" spans="2:2" ht="12" customHeight="1">
      <c r="B80" s="27" t="s">
        <v>72</v>
      </c>
    </row>
    <row r="81" spans="2:2" ht="12" customHeight="1">
      <c r="B81" s="28" t="s">
        <v>73</v>
      </c>
    </row>
    <row r="82" spans="2:2" ht="12" customHeight="1">
      <c r="B82" s="28" t="s">
        <v>74</v>
      </c>
    </row>
    <row r="83" spans="2:2" ht="12" customHeight="1">
      <c r="B83" s="28" t="s">
        <v>75</v>
      </c>
    </row>
    <row r="84" spans="2:2" ht="12" customHeight="1">
      <c r="B84" s="28" t="s">
        <v>76</v>
      </c>
    </row>
    <row r="85" spans="2:2" ht="12" customHeight="1">
      <c r="B85" s="22" t="s">
        <v>77</v>
      </c>
    </row>
    <row r="86" spans="2:2" ht="12" customHeight="1">
      <c r="B86" s="22" t="s">
        <v>78</v>
      </c>
    </row>
    <row r="109" spans="2:2" ht="12" customHeight="1">
      <c r="B109" s="32"/>
    </row>
  </sheetData>
  <pageMargins left="0.7" right="0.7" top="0.75" bottom="0.75" header="0.3" footer="0.3"/>
  <pageSetup orientation="portrait" verticalDpi="0"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72EA-1A33-4957-9AB1-E6BF0553759C}">
  <sheetPr>
    <tabColor theme="4"/>
  </sheetPr>
  <dimension ref="A1:M121"/>
  <sheetViews>
    <sheetView showGridLines="0" zoomScale="55" zoomScaleNormal="55" workbookViewId="0">
      <pane xSplit="3" ySplit="3" topLeftCell="D56" activePane="bottomRight" state="frozen"/>
      <selection pane="bottomRight" activeCell="C77" sqref="C77"/>
      <selection pane="bottomLeft" activeCell="A4" sqref="A4"/>
      <selection pane="topRight" activeCell="D1" sqref="D1"/>
    </sheetView>
  </sheetViews>
  <sheetFormatPr defaultRowHeight="14.1"/>
  <cols>
    <col min="1" max="1" width="5.375" customWidth="1"/>
    <col min="2" max="2" width="4.875" customWidth="1"/>
    <col min="3" max="3" width="61" customWidth="1"/>
    <col min="4" max="4" width="15" bestFit="1" customWidth="1"/>
    <col min="5" max="5" width="45.75" bestFit="1" customWidth="1"/>
    <col min="6" max="6" width="15.75" bestFit="1" customWidth="1"/>
    <col min="7" max="7" width="12.25" customWidth="1"/>
    <col min="8" max="8" width="47.375" bestFit="1" customWidth="1"/>
    <col min="9" max="9" width="16.125" customWidth="1"/>
    <col min="10" max="10" width="16.875" bestFit="1" customWidth="1"/>
    <col min="11" max="11" width="60.75" bestFit="1" customWidth="1"/>
    <col min="12" max="12" width="16.875" bestFit="1" customWidth="1"/>
    <col min="13" max="13" width="17.875" customWidth="1"/>
    <col min="16" max="16" width="8.625" customWidth="1"/>
    <col min="30" max="30" width="8.625" customWidth="1"/>
  </cols>
  <sheetData>
    <row r="1" spans="1:13" ht="14.45">
      <c r="B1" s="31" t="s">
        <v>79</v>
      </c>
    </row>
    <row r="2" spans="1:13" ht="14.45">
      <c r="B2" s="31" t="s">
        <v>80</v>
      </c>
    </row>
    <row r="3" spans="1:13" ht="24.95">
      <c r="A3" s="3"/>
      <c r="B3" s="3" t="s">
        <v>81</v>
      </c>
      <c r="C3" s="3"/>
      <c r="E3" s="17"/>
      <c r="F3" s="17"/>
      <c r="G3" s="17"/>
      <c r="H3" s="17"/>
      <c r="K3" s="18" t="str">
        <f>IF(Assumptions!$V$40=Assumptions!$W$40, "LOAD APPLICATION READY TO BE SUBMITTED","")</f>
        <v/>
      </c>
    </row>
    <row r="5" spans="1:13">
      <c r="B5" s="5" t="s">
        <v>82</v>
      </c>
      <c r="C5" s="5"/>
      <c r="D5" s="4"/>
      <c r="E5" s="4"/>
      <c r="F5" s="4"/>
      <c r="G5" s="4"/>
      <c r="H5" s="4"/>
      <c r="I5" s="4"/>
      <c r="J5" s="4"/>
      <c r="K5" s="4"/>
      <c r="L5" s="4"/>
      <c r="M5" s="4"/>
    </row>
    <row r="7" spans="1:13">
      <c r="B7" s="14" t="s">
        <v>83</v>
      </c>
      <c r="C7" s="13"/>
      <c r="D7" s="13"/>
      <c r="E7" s="13"/>
      <c r="F7" s="13"/>
      <c r="G7" s="13"/>
      <c r="H7" s="13"/>
      <c r="I7" s="13"/>
      <c r="J7" s="13"/>
      <c r="K7" s="13"/>
      <c r="L7" s="13"/>
      <c r="M7" s="13"/>
    </row>
    <row r="9" spans="1:13">
      <c r="C9" s="2" t="s">
        <v>84</v>
      </c>
      <c r="D9" s="2"/>
      <c r="E9" s="2" t="s">
        <v>85</v>
      </c>
      <c r="F9" s="2" t="s">
        <v>86</v>
      </c>
      <c r="G9" s="2"/>
      <c r="H9" s="2"/>
      <c r="I9" s="2" t="s">
        <v>87</v>
      </c>
    </row>
    <row r="10" spans="1:13" ht="14.45">
      <c r="C10" t="s">
        <v>88</v>
      </c>
      <c r="D10" s="1"/>
      <c r="E10" t="s">
        <v>89</v>
      </c>
      <c r="I10" s="6" t="s">
        <v>90</v>
      </c>
    </row>
    <row r="11" spans="1:13" ht="14.45">
      <c r="C11" t="s">
        <v>91</v>
      </c>
      <c r="D11" s="1"/>
      <c r="E11" t="s">
        <v>89</v>
      </c>
      <c r="I11" s="6" t="s">
        <v>92</v>
      </c>
    </row>
    <row r="12" spans="1:13" ht="14.45">
      <c r="C12" t="s">
        <v>93</v>
      </c>
      <c r="D12" s="1"/>
      <c r="E12" t="s">
        <v>94</v>
      </c>
      <c r="I12" s="6" t="s">
        <v>95</v>
      </c>
    </row>
    <row r="13" spans="1:13" ht="14.45">
      <c r="C13" t="s">
        <v>96</v>
      </c>
      <c r="D13" s="1"/>
      <c r="E13" t="s">
        <v>94</v>
      </c>
      <c r="I13" s="6" t="s">
        <v>95</v>
      </c>
    </row>
    <row r="14" spans="1:13" ht="14.45">
      <c r="C14" t="s">
        <v>97</v>
      </c>
      <c r="D14" s="1"/>
      <c r="E14" t="s">
        <v>89</v>
      </c>
      <c r="I14" s="6" t="s">
        <v>98</v>
      </c>
    </row>
    <row r="15" spans="1:13" ht="14.45">
      <c r="C15" t="s">
        <v>99</v>
      </c>
      <c r="D15" s="1"/>
      <c r="E15" t="s">
        <v>89</v>
      </c>
      <c r="I15" s="6" t="s">
        <v>100</v>
      </c>
    </row>
    <row r="16" spans="1:13" ht="14.45">
      <c r="C16" t="s">
        <v>101</v>
      </c>
      <c r="D16" s="1"/>
      <c r="E16" t="s">
        <v>89</v>
      </c>
      <c r="I16" s="6" t="s">
        <v>102</v>
      </c>
    </row>
    <row r="17" spans="2:13" ht="14.45">
      <c r="C17" t="s">
        <v>103</v>
      </c>
      <c r="D17" s="1"/>
      <c r="E17" t="s">
        <v>89</v>
      </c>
      <c r="I17" s="6" t="s">
        <v>104</v>
      </c>
    </row>
    <row r="18" spans="2:13" ht="14.45">
      <c r="C18" t="s">
        <v>105</v>
      </c>
      <c r="D18" s="1"/>
      <c r="E18" t="s">
        <v>89</v>
      </c>
      <c r="I18" s="59" t="s">
        <v>106</v>
      </c>
    </row>
    <row r="19" spans="2:13" ht="14.45">
      <c r="C19" t="s">
        <v>107</v>
      </c>
      <c r="D19" s="1"/>
      <c r="E19" t="s">
        <v>89</v>
      </c>
      <c r="I19" s="6" t="s">
        <v>108</v>
      </c>
    </row>
    <row r="20" spans="2:13" ht="14.45">
      <c r="C20" t="s">
        <v>109</v>
      </c>
      <c r="D20" s="1"/>
      <c r="E20" t="s">
        <v>89</v>
      </c>
      <c r="I20" s="6" t="s">
        <v>110</v>
      </c>
    </row>
    <row r="21" spans="2:13" ht="14.45">
      <c r="C21" t="s">
        <v>111</v>
      </c>
      <c r="D21" s="1"/>
      <c r="E21" t="s">
        <v>89</v>
      </c>
      <c r="F21" t="s">
        <v>112</v>
      </c>
      <c r="I21" s="6" t="s">
        <v>113</v>
      </c>
    </row>
    <row r="22" spans="2:13" ht="14.45">
      <c r="C22" t="s">
        <v>114</v>
      </c>
      <c r="D22" s="1"/>
      <c r="E22" t="s">
        <v>115</v>
      </c>
      <c r="F22" t="s">
        <v>116</v>
      </c>
      <c r="I22" s="6"/>
    </row>
    <row r="23" spans="2:13" ht="14.45">
      <c r="C23" t="s">
        <v>117</v>
      </c>
      <c r="D23" s="1"/>
      <c r="E23" t="s">
        <v>115</v>
      </c>
      <c r="F23" t="s">
        <v>118</v>
      </c>
      <c r="I23" s="6"/>
    </row>
    <row r="24" spans="2:13" ht="14.45">
      <c r="C24" t="s">
        <v>119</v>
      </c>
      <c r="D24" s="1"/>
      <c r="E24" t="s">
        <v>115</v>
      </c>
      <c r="F24" t="s">
        <v>120</v>
      </c>
      <c r="I24" s="6"/>
    </row>
    <row r="25" spans="2:13" ht="14.45">
      <c r="C25" t="s">
        <v>121</v>
      </c>
      <c r="D25" s="1"/>
      <c r="F25" t="s">
        <v>122</v>
      </c>
      <c r="I25" s="6"/>
    </row>
    <row r="26" spans="2:13" ht="14.45">
      <c r="I26" s="6"/>
    </row>
    <row r="27" spans="2:13">
      <c r="B27" s="14" t="s">
        <v>123</v>
      </c>
      <c r="C27" s="13"/>
      <c r="D27" s="13"/>
      <c r="E27" s="13"/>
      <c r="F27" s="13"/>
      <c r="G27" s="13"/>
      <c r="H27" s="13"/>
      <c r="I27" s="13"/>
      <c r="J27" s="13"/>
      <c r="K27" s="13"/>
      <c r="L27" s="13"/>
      <c r="M27" s="13"/>
    </row>
    <row r="29" spans="2:13">
      <c r="C29" s="2" t="s">
        <v>84</v>
      </c>
      <c r="D29" s="2"/>
      <c r="E29" s="2" t="s">
        <v>85</v>
      </c>
      <c r="F29" s="2" t="s">
        <v>86</v>
      </c>
      <c r="G29" s="2"/>
      <c r="H29" s="2"/>
      <c r="I29" s="2" t="s">
        <v>87</v>
      </c>
    </row>
    <row r="30" spans="2:13" ht="14.45">
      <c r="C30" t="s">
        <v>124</v>
      </c>
      <c r="D30" s="1"/>
      <c r="E30" t="s">
        <v>89</v>
      </c>
      <c r="I30" s="6" t="s">
        <v>125</v>
      </c>
    </row>
    <row r="31" spans="2:13" ht="14.45">
      <c r="C31" t="s">
        <v>126</v>
      </c>
      <c r="D31" s="1"/>
      <c r="E31" t="s">
        <v>89</v>
      </c>
      <c r="I31" s="6" t="s">
        <v>127</v>
      </c>
    </row>
    <row r="32" spans="2:13" ht="14.45">
      <c r="C32" t="s">
        <v>128</v>
      </c>
      <c r="D32" s="1"/>
      <c r="E32" t="s">
        <v>94</v>
      </c>
      <c r="I32" s="6" t="s">
        <v>129</v>
      </c>
    </row>
    <row r="33" spans="2:13" ht="14.45">
      <c r="C33" t="s">
        <v>130</v>
      </c>
      <c r="D33" s="1"/>
      <c r="E33" t="s">
        <v>131</v>
      </c>
      <c r="I33" s="6" t="s">
        <v>132</v>
      </c>
    </row>
    <row r="34" spans="2:13" ht="14.45">
      <c r="C34" t="s">
        <v>133</v>
      </c>
      <c r="D34" s="1"/>
      <c r="E34" t="s">
        <v>131</v>
      </c>
      <c r="I34" s="6" t="s">
        <v>132</v>
      </c>
    </row>
    <row r="35" spans="2:13" ht="14.45">
      <c r="C35" t="s">
        <v>134</v>
      </c>
      <c r="D35" s="1"/>
      <c r="E35" t="s">
        <v>89</v>
      </c>
      <c r="I35" s="6" t="s">
        <v>135</v>
      </c>
    </row>
    <row r="36" spans="2:13" ht="14.45">
      <c r="I36" s="6"/>
    </row>
    <row r="37" spans="2:13">
      <c r="B37" s="14" t="s">
        <v>136</v>
      </c>
      <c r="C37" s="13"/>
      <c r="D37" s="13"/>
      <c r="E37" s="13"/>
      <c r="F37" s="13"/>
      <c r="G37" s="13"/>
      <c r="H37" s="13"/>
      <c r="I37" s="13"/>
      <c r="J37" s="13"/>
      <c r="K37" s="13"/>
      <c r="L37" s="13"/>
      <c r="M37" s="13"/>
    </row>
    <row r="39" spans="2:13">
      <c r="C39" s="2" t="s">
        <v>84</v>
      </c>
      <c r="D39" s="2"/>
      <c r="E39" s="2" t="s">
        <v>85</v>
      </c>
      <c r="F39" s="2" t="s">
        <v>86</v>
      </c>
      <c r="G39" s="2"/>
      <c r="H39" s="2"/>
      <c r="I39" s="2" t="s">
        <v>87</v>
      </c>
    </row>
    <row r="40" spans="2:13" ht="14.45">
      <c r="C40" t="s">
        <v>137</v>
      </c>
      <c r="D40" s="1"/>
      <c r="E40" t="s">
        <v>89</v>
      </c>
      <c r="F40" t="s">
        <v>138</v>
      </c>
      <c r="I40" s="6" t="s">
        <v>139</v>
      </c>
    </row>
    <row r="41" spans="2:13" ht="14.45">
      <c r="C41" t="s">
        <v>140</v>
      </c>
      <c r="D41" s="1"/>
      <c r="E41" t="s">
        <v>89</v>
      </c>
      <c r="F41" t="s">
        <v>141</v>
      </c>
      <c r="I41" s="6" t="s">
        <v>139</v>
      </c>
    </row>
    <row r="42" spans="2:13" ht="14.45">
      <c r="I42" s="6"/>
    </row>
    <row r="43" spans="2:13">
      <c r="B43" s="14" t="s">
        <v>142</v>
      </c>
      <c r="C43" s="13"/>
      <c r="D43" s="13"/>
      <c r="E43" s="13"/>
      <c r="F43" s="13"/>
      <c r="G43" s="13"/>
      <c r="H43" s="13"/>
      <c r="I43" s="13"/>
      <c r="J43" s="13"/>
      <c r="K43" s="13"/>
      <c r="L43" s="13"/>
      <c r="M43" s="13"/>
    </row>
    <row r="45" spans="2:13">
      <c r="C45" s="2" t="s">
        <v>84</v>
      </c>
      <c r="D45" s="2"/>
      <c r="E45" s="2" t="s">
        <v>85</v>
      </c>
      <c r="F45" s="2" t="s">
        <v>86</v>
      </c>
      <c r="G45" s="2"/>
      <c r="H45" s="2"/>
      <c r="I45" s="2" t="s">
        <v>87</v>
      </c>
    </row>
    <row r="46" spans="2:13" ht="14.45">
      <c r="C46" t="s">
        <v>143</v>
      </c>
      <c r="D46" s="1"/>
      <c r="E46" t="s">
        <v>94</v>
      </c>
      <c r="I46" s="6" t="s">
        <v>144</v>
      </c>
    </row>
    <row r="47" spans="2:13" ht="14.45">
      <c r="C47" t="s">
        <v>145</v>
      </c>
      <c r="D47" s="1"/>
      <c r="E47" t="s">
        <v>94</v>
      </c>
      <c r="I47" s="6" t="s">
        <v>146</v>
      </c>
    </row>
    <row r="48" spans="2:13" ht="14.45">
      <c r="C48" t="s">
        <v>147</v>
      </c>
      <c r="D48" s="1"/>
      <c r="E48" t="s">
        <v>131</v>
      </c>
      <c r="I48" s="6" t="s">
        <v>148</v>
      </c>
    </row>
    <row r="49" spans="2:13" ht="14.45">
      <c r="C49" t="s">
        <v>149</v>
      </c>
      <c r="D49" s="1"/>
      <c r="E49" t="s">
        <v>150</v>
      </c>
      <c r="I49" s="6" t="s">
        <v>151</v>
      </c>
    </row>
    <row r="50" spans="2:13" ht="14.45">
      <c r="C50" t="s">
        <v>152</v>
      </c>
      <c r="D50" s="1"/>
      <c r="E50" t="s">
        <v>150</v>
      </c>
      <c r="I50" s="6" t="s">
        <v>153</v>
      </c>
    </row>
    <row r="52" spans="2:13">
      <c r="B52" s="14" t="s">
        <v>154</v>
      </c>
      <c r="C52" s="13"/>
      <c r="D52" s="13"/>
      <c r="E52" s="13"/>
      <c r="F52" s="13"/>
      <c r="G52" s="13"/>
      <c r="H52" s="13"/>
      <c r="I52" s="13"/>
      <c r="J52" s="13"/>
      <c r="K52" s="13"/>
      <c r="L52" s="13"/>
      <c r="M52" s="13"/>
    </row>
    <row r="54" spans="2:13">
      <c r="C54" s="2" t="s">
        <v>84</v>
      </c>
      <c r="D54" s="2"/>
      <c r="E54" s="2" t="s">
        <v>85</v>
      </c>
      <c r="F54" s="2" t="s">
        <v>86</v>
      </c>
      <c r="G54" s="2"/>
      <c r="H54" s="2"/>
      <c r="I54" s="2" t="s">
        <v>87</v>
      </c>
    </row>
    <row r="55" spans="2:13" ht="14.45">
      <c r="C55" t="s">
        <v>155</v>
      </c>
      <c r="D55" s="1"/>
      <c r="E55" t="s">
        <v>156</v>
      </c>
      <c r="I55" s="6"/>
    </row>
    <row r="56" spans="2:13" ht="14.45">
      <c r="C56" t="s">
        <v>157</v>
      </c>
      <c r="D56" s="1"/>
      <c r="E56" t="s">
        <v>89</v>
      </c>
      <c r="I56" s="6"/>
    </row>
    <row r="57" spans="2:13" ht="14.45">
      <c r="C57" t="s">
        <v>158</v>
      </c>
      <c r="D57" s="1"/>
      <c r="E57" t="s">
        <v>89</v>
      </c>
      <c r="I57" s="6"/>
    </row>
    <row r="58" spans="2:13" ht="14.45">
      <c r="C58" t="s">
        <v>159</v>
      </c>
      <c r="D58" s="1"/>
      <c r="E58" t="s">
        <v>89</v>
      </c>
      <c r="I58" s="6"/>
    </row>
    <row r="59" spans="2:13" ht="14.45">
      <c r="C59" t="s">
        <v>160</v>
      </c>
      <c r="D59" s="1"/>
      <c r="E59" t="s">
        <v>89</v>
      </c>
      <c r="I59" s="6" t="s">
        <v>161</v>
      </c>
    </row>
    <row r="60" spans="2:13" ht="14.45">
      <c r="C60" t="s">
        <v>162</v>
      </c>
      <c r="D60" s="1"/>
      <c r="E60" t="s">
        <v>89</v>
      </c>
      <c r="I60" s="6"/>
    </row>
    <row r="61" spans="2:13" ht="14.45">
      <c r="C61" t="s">
        <v>163</v>
      </c>
      <c r="D61" s="1"/>
      <c r="E61" t="s">
        <v>89</v>
      </c>
      <c r="I61" s="6"/>
    </row>
    <row r="62" spans="2:13" ht="14.45">
      <c r="C62" t="s">
        <v>164</v>
      </c>
      <c r="D62" s="1"/>
      <c r="E62" t="s">
        <v>89</v>
      </c>
      <c r="I62" s="6" t="s">
        <v>165</v>
      </c>
    </row>
    <row r="63" spans="2:13" ht="14.45">
      <c r="C63" t="s">
        <v>166</v>
      </c>
      <c r="D63" s="1"/>
      <c r="E63" t="s">
        <v>89</v>
      </c>
      <c r="I63" s="6"/>
    </row>
    <row r="64" spans="2:13" ht="14.45">
      <c r="C64" t="s">
        <v>167</v>
      </c>
      <c r="D64" s="1"/>
      <c r="E64" t="s">
        <v>89</v>
      </c>
      <c r="I64" s="6"/>
    </row>
    <row r="65" spans="2:13" ht="14.45">
      <c r="I65" s="6"/>
    </row>
    <row r="66" spans="2:13">
      <c r="B66" s="14" t="s">
        <v>168</v>
      </c>
      <c r="C66" s="13"/>
      <c r="D66" s="13"/>
      <c r="E66" s="13"/>
      <c r="F66" s="13"/>
      <c r="G66" s="13"/>
      <c r="H66" s="13"/>
      <c r="I66" s="13"/>
      <c r="J66" s="13"/>
      <c r="K66" s="13"/>
      <c r="L66" s="13"/>
      <c r="M66" s="13"/>
    </row>
    <row r="68" spans="2:13">
      <c r="C68" s="2" t="s">
        <v>84</v>
      </c>
      <c r="D68" s="2"/>
      <c r="E68" s="2" t="s">
        <v>85</v>
      </c>
      <c r="F68" s="2" t="s">
        <v>86</v>
      </c>
      <c r="G68" s="2"/>
      <c r="H68" s="2"/>
      <c r="I68" s="2" t="s">
        <v>87</v>
      </c>
    </row>
    <row r="69" spans="2:13" ht="14.45">
      <c r="C69" t="s">
        <v>169</v>
      </c>
      <c r="D69" s="1"/>
      <c r="E69" t="s">
        <v>89</v>
      </c>
      <c r="I69" s="6" t="s">
        <v>170</v>
      </c>
    </row>
    <row r="70" spans="2:13" ht="14.45">
      <c r="C70" t="s">
        <v>171</v>
      </c>
      <c r="D70" s="1"/>
      <c r="E70" t="s">
        <v>89</v>
      </c>
      <c r="I70" s="6" t="s">
        <v>170</v>
      </c>
    </row>
    <row r="71" spans="2:13" ht="14.45">
      <c r="C71" t="s">
        <v>172</v>
      </c>
      <c r="D71" s="1"/>
      <c r="E71" t="s">
        <v>89</v>
      </c>
      <c r="I71" s="6" t="s">
        <v>173</v>
      </c>
    </row>
    <row r="73" spans="2:13">
      <c r="B73" s="5" t="s">
        <v>174</v>
      </c>
      <c r="C73" s="5"/>
      <c r="D73" s="4"/>
      <c r="E73" s="4"/>
      <c r="F73" s="4"/>
      <c r="G73" s="4"/>
      <c r="H73" s="4"/>
      <c r="I73" s="4"/>
      <c r="J73" s="4"/>
      <c r="K73" s="4"/>
      <c r="L73" s="4"/>
      <c r="M73" s="4"/>
    </row>
    <row r="74" spans="2:13" ht="14.45" thickBot="1"/>
    <row r="75" spans="2:13" ht="15" thickBot="1">
      <c r="C75" s="12" t="s">
        <v>175</v>
      </c>
      <c r="D75" s="62" t="s">
        <v>176</v>
      </c>
      <c r="E75" s="6"/>
      <c r="F75" s="6"/>
      <c r="G75" s="6"/>
      <c r="H75" s="6"/>
      <c r="I75" s="6"/>
    </row>
    <row r="76" spans="2:13" ht="14.45" thickBot="1"/>
    <row r="77" spans="2:13" ht="15" thickBot="1">
      <c r="C77" s="12" t="s">
        <v>177</v>
      </c>
      <c r="D77" s="6" t="s">
        <v>178</v>
      </c>
    </row>
    <row r="78" spans="2:13" ht="14.45">
      <c r="D78" s="6" t="s">
        <v>179</v>
      </c>
    </row>
    <row r="79" spans="2:13" ht="14.45">
      <c r="D79" s="6" t="s">
        <v>180</v>
      </c>
    </row>
    <row r="81" spans="2:13">
      <c r="B81" s="5" t="s">
        <v>181</v>
      </c>
      <c r="C81" s="5"/>
      <c r="D81" s="4"/>
      <c r="E81" s="4"/>
      <c r="F81" s="4"/>
      <c r="G81" s="4"/>
      <c r="H81" s="4"/>
      <c r="I81" s="4"/>
      <c r="J81" s="4"/>
      <c r="K81" s="4"/>
      <c r="L81" s="4"/>
      <c r="M81" s="4"/>
    </row>
    <row r="83" spans="2:13" ht="15.95">
      <c r="B83" s="29" t="s">
        <v>182</v>
      </c>
      <c r="C83" s="2" t="s">
        <v>183</v>
      </c>
      <c r="D83" s="2" t="s">
        <v>184</v>
      </c>
      <c r="E83" s="2" t="s">
        <v>185</v>
      </c>
      <c r="F83" s="2" t="s">
        <v>186</v>
      </c>
      <c r="G83" s="2" t="s">
        <v>187</v>
      </c>
      <c r="H83" s="2" t="s">
        <v>188</v>
      </c>
      <c r="I83" s="2" t="s">
        <v>189</v>
      </c>
      <c r="J83" s="2" t="s">
        <v>190</v>
      </c>
      <c r="K83" s="2" t="s">
        <v>191</v>
      </c>
      <c r="L83" s="2" t="s">
        <v>192</v>
      </c>
      <c r="M83" s="2" t="s">
        <v>193</v>
      </c>
    </row>
    <row r="84" spans="2:13">
      <c r="B84" s="16">
        <v>1</v>
      </c>
      <c r="C84" s="15" t="s">
        <v>194</v>
      </c>
      <c r="D84" s="16" t="str">
        <f>INDEX(Assumptions!D3:M38,MATCH($C84,Assumptions!B3:B38,0),MATCH($C$75,Assumptions!$D$2:$M$2,0))</f>
        <v>Required</v>
      </c>
      <c r="E84" s="15" t="str">
        <f>VLOOKUP(C84,Assumptions!$B$3:$Q$38,16,0)</f>
        <v>TSP confirmation</v>
      </c>
      <c r="F84" s="15" t="str">
        <f>VLOOKUP(C84,Assumptions!$B$3:$S$38,18,0)</f>
        <v>TSP/DSP</v>
      </c>
      <c r="G84" s="72">
        <f>VLOOKUP(C84,Assumptions!$B$3:$T$38,19,0)</f>
        <v>46227</v>
      </c>
      <c r="H84" s="15" t="str">
        <f>IF(F84=Assumptions!$S$8,IF(INDEX('Attestation Matrix'!$E$3:$N$21,MATCH($C84,'Attestation Matrix'!$B$3:$B$21,0),MATCH($C$75,'Attestation Matrix'!$E$2:$N$2,0))=0,"",INDEX('Attestation Matrix'!$E$3:$N$21,MATCH($C84,'Attestation Matrix'!$B$3:$B$21,0),MATCH($C$75,'Attestation Matrix'!$E$2:$N$2,0))),"")</f>
        <v/>
      </c>
      <c r="I84" s="7"/>
      <c r="J84" s="16"/>
      <c r="K84" s="7"/>
      <c r="L84" s="16"/>
      <c r="M84" s="7"/>
    </row>
    <row r="85" spans="2:13">
      <c r="B85" s="16">
        <f>B84+1</f>
        <v>2</v>
      </c>
      <c r="C85" s="15" t="s">
        <v>195</v>
      </c>
      <c r="D85" s="16" t="str">
        <f>INDEX(Assumptions!D4:M39,MATCH($C85,Assumptions!B4:B39,0),MATCH($C$75,Assumptions!$D$2:$M$2,0))</f>
        <v>Not Required</v>
      </c>
      <c r="E85" s="15" t="str">
        <f>VLOOKUP(C85,Assumptions!$B$3:$Q$38,16,0)</f>
        <v>TSP confirmation</v>
      </c>
      <c r="F85" s="15" t="str">
        <f>VLOOKUP(C85,Assumptions!$B$3:$S$38,18,0)</f>
        <v>TSP/DSP</v>
      </c>
      <c r="G85" s="72">
        <f>VLOOKUP(C85,Assumptions!$B$3:$T$38,19,0)</f>
        <v>46227</v>
      </c>
      <c r="H85" s="15" t="str">
        <f>IF(F85=Assumptions!$S$8,IF(INDEX('Attestation Matrix'!$E$3:$N$21,MATCH($C85,'Attestation Matrix'!$B$3:$B$21,0),MATCH($C$75,'Attestation Matrix'!$E$2:$N$2,0))=0,"",INDEX('Attestation Matrix'!$E$3:$N$21,MATCH($C85,'Attestation Matrix'!$B$3:$B$21,0),MATCH($C$75,'Attestation Matrix'!$E$2:$N$2,0))),"")</f>
        <v/>
      </c>
      <c r="I85" s="7"/>
      <c r="J85" s="16"/>
      <c r="K85" s="7"/>
      <c r="L85" s="16"/>
      <c r="M85" s="7"/>
    </row>
    <row r="86" spans="2:13">
      <c r="B86" s="16">
        <f t="shared" ref="B86:B119" si="0">B85+1</f>
        <v>3</v>
      </c>
      <c r="C86" s="15" t="s">
        <v>196</v>
      </c>
      <c r="D86" s="16" t="str">
        <f>INDEX(Assumptions!D5:M40,MATCH($C86,Assumptions!B5:B40,0),MATCH($C$75,Assumptions!$D$2:$M$2,0))</f>
        <v>Not Required</v>
      </c>
      <c r="E86" s="15" t="str">
        <f>VLOOKUP(C86,Assumptions!$B$3:$Q$38,16,0)</f>
        <v>TSP confirmation</v>
      </c>
      <c r="F86" s="15" t="str">
        <f>VLOOKUP(C86,Assumptions!$B$3:$S$38,18,0)</f>
        <v>TSP/DSP</v>
      </c>
      <c r="G86" s="72">
        <f>VLOOKUP(C86,Assumptions!$B$3:$T$38,19,0)</f>
        <v>46227</v>
      </c>
      <c r="H86" s="15" t="str">
        <f>IF(F86=Assumptions!$S$8,IF(INDEX('Attestation Matrix'!$E$3:$N$21,MATCH($C86,'Attestation Matrix'!$B$3:$B$21,0),MATCH($C$75,'Attestation Matrix'!$E$2:$N$2,0))=0,"",INDEX('Attestation Matrix'!$E$3:$N$21,MATCH($C86,'Attestation Matrix'!$B$3:$B$21,0),MATCH($C$75,'Attestation Matrix'!$E$2:$N$2,0))),"")</f>
        <v/>
      </c>
      <c r="I86" s="7"/>
      <c r="J86" s="16"/>
      <c r="K86" s="7"/>
      <c r="L86" s="16"/>
      <c r="M86" s="7"/>
    </row>
    <row r="87" spans="2:13">
      <c r="B87" s="16">
        <f t="shared" si="0"/>
        <v>4</v>
      </c>
      <c r="C87" s="15" t="s">
        <v>197</v>
      </c>
      <c r="D87" s="16" t="str">
        <f>INDEX(Assumptions!D6:M41,MATCH($C87,Assumptions!B6:B41,0),MATCH($C$75,Assumptions!$D$2:$M$2,0))</f>
        <v>Not Required</v>
      </c>
      <c r="E87" s="15" t="str">
        <f>VLOOKUP(C87,Assumptions!$B$3:$Q$38,16,0)</f>
        <v>TSP confirmation</v>
      </c>
      <c r="F87" s="15" t="str">
        <f>VLOOKUP(C87,Assumptions!$B$3:$S$38,18,0)</f>
        <v>TSP/DSP</v>
      </c>
      <c r="G87" s="72">
        <f>VLOOKUP(C87,Assumptions!$B$3:$T$38,19,0)</f>
        <v>46227</v>
      </c>
      <c r="H87" s="15" t="str">
        <f>IF(F87=Assumptions!$S$8,IF(INDEX('Attestation Matrix'!$E$3:$N$21,MATCH($C87,'Attestation Matrix'!$B$3:$B$21,0),MATCH($C$75,'Attestation Matrix'!$E$2:$N$2,0))=0,"",INDEX('Attestation Matrix'!$E$3:$N$21,MATCH($C87,'Attestation Matrix'!$B$3:$B$21,0),MATCH($C$75,'Attestation Matrix'!$E$2:$N$2,0))),"")</f>
        <v/>
      </c>
      <c r="I87" s="7"/>
      <c r="J87" s="16"/>
      <c r="K87" s="7"/>
      <c r="L87" s="16"/>
      <c r="M87" s="7" t="s">
        <v>198</v>
      </c>
    </row>
    <row r="88" spans="2:13">
      <c r="B88" s="16">
        <f t="shared" si="0"/>
        <v>5</v>
      </c>
      <c r="C88" s="15" t="s">
        <v>199</v>
      </c>
      <c r="D88" s="16" t="str">
        <f>INDEX(Assumptions!D7:M42,MATCH($C88,Assumptions!B7:B42,0),MATCH($C$75,Assumptions!$D$2:$M$2,0))</f>
        <v>Not Required</v>
      </c>
      <c r="E88" s="15" t="str">
        <f>VLOOKUP(C88,Assumptions!$B$3:$Q$38,16,0)</f>
        <v>Attestation (Notarized)</v>
      </c>
      <c r="F88" s="15" t="str">
        <f>VLOOKUP(C88,Assumptions!$B$3:$S$38,18,0)</f>
        <v>TSP/DSP</v>
      </c>
      <c r="G88" s="72">
        <f>VLOOKUP(C88,Assumptions!$B$3:$T$38,19,0)</f>
        <v>46227</v>
      </c>
      <c r="H88" s="15" t="str">
        <f>IF(F88=Assumptions!$S$8,IF(INDEX('Attestation Matrix'!$E$3:$N$21,MATCH($C88,'Attestation Matrix'!$B$3:$B$21,0),MATCH($C$75,'Attestation Matrix'!$E$2:$N$2,0))=0,"",INDEX('Attestation Matrix'!$E$3:$N$21,MATCH($C88,'Attestation Matrix'!$B$3:$B$21,0),MATCH($C$75,'Attestation Matrix'!$E$2:$N$2,0))),"")</f>
        <v/>
      </c>
      <c r="I88" s="7"/>
      <c r="J88" s="16"/>
      <c r="K88" s="7"/>
      <c r="L88" s="16"/>
      <c r="M88" s="7" t="s">
        <v>200</v>
      </c>
    </row>
    <row r="89" spans="2:13">
      <c r="B89" s="16">
        <f t="shared" si="0"/>
        <v>6</v>
      </c>
      <c r="C89" s="15" t="s">
        <v>201</v>
      </c>
      <c r="D89" s="16" t="str">
        <f>INDEX(Assumptions!D8:M43,MATCH($C89,Assumptions!B8:B43,0),MATCH($C$75,Assumptions!$D$2:$M$2,0))</f>
        <v>Not Required</v>
      </c>
      <c r="E89" s="15" t="str">
        <f>VLOOKUP(C89,Assumptions!$B$3:$Q$38,16,0)</f>
        <v>Attestation (Notarized)</v>
      </c>
      <c r="F89" s="15" t="str">
        <f>VLOOKUP(C89,Assumptions!$B$3:$S$38,18,0)</f>
        <v>ILLE</v>
      </c>
      <c r="G89" s="72">
        <f>VLOOKUP(C89,Assumptions!$B$3:$T$38,19,0)</f>
        <v>46213</v>
      </c>
      <c r="H89" s="15" t="str">
        <f>IF(F89=Assumptions!$S$8,IF(INDEX('Attestation Matrix'!$E$3:$N$21,MATCH($C89,'Attestation Matrix'!$B$3:$B$21,0),MATCH($C$75,'Attestation Matrix'!$E$2:$N$2,0))=0,"",INDEX('Attestation Matrix'!$E$3:$N$21,MATCH($C89,'Attestation Matrix'!$B$3:$B$21,0),MATCH($C$75,'Attestation Matrix'!$E$2:$N$2,0))),"")</f>
        <v/>
      </c>
      <c r="I89" s="7"/>
      <c r="J89" s="16"/>
      <c r="K89" s="7"/>
      <c r="L89" s="16"/>
      <c r="M89" s="7" t="s">
        <v>202</v>
      </c>
    </row>
    <row r="90" spans="2:13">
      <c r="B90" s="16">
        <f t="shared" si="0"/>
        <v>7</v>
      </c>
      <c r="C90" s="15" t="s">
        <v>203</v>
      </c>
      <c r="D90" s="16" t="str">
        <f>INDEX(Assumptions!D9:M44,MATCH($C90,Assumptions!B9:B44,0),MATCH($C$75,Assumptions!$D$2:$M$2,0))</f>
        <v>Not Required</v>
      </c>
      <c r="E90" s="15" t="str">
        <f>VLOOKUP(C90,Assumptions!$B$3:$Q$38,16,0)</f>
        <v>Attestation (Notarized)</v>
      </c>
      <c r="F90" s="15" t="str">
        <f>VLOOKUP(C90,Assumptions!$B$3:$S$38,18,0)</f>
        <v>ILLE</v>
      </c>
      <c r="G90" s="72">
        <f>VLOOKUP(C90,Assumptions!$B$3:$T$38,19,0)</f>
        <v>46213</v>
      </c>
      <c r="H90" s="15" t="str">
        <f>IF(F90=Assumptions!$S$8,IF(INDEX('Attestation Matrix'!$E$3:$N$21,MATCH($C90,'Attestation Matrix'!$B$3:$B$21,0),MATCH($C$75,'Attestation Matrix'!$E$2:$N$2,0))=0,"",INDEX('Attestation Matrix'!$E$3:$N$21,MATCH($C90,'Attestation Matrix'!$B$3:$B$21,0),MATCH($C$75,'Attestation Matrix'!$E$2:$N$2,0))),"")</f>
        <v/>
      </c>
      <c r="I90" s="7"/>
      <c r="J90" s="16"/>
      <c r="K90" s="7"/>
      <c r="L90" s="16"/>
      <c r="M90" s="7" t="s">
        <v>202</v>
      </c>
    </row>
    <row r="91" spans="2:13">
      <c r="B91" s="16">
        <f t="shared" si="0"/>
        <v>8</v>
      </c>
      <c r="C91" s="15" t="s">
        <v>204</v>
      </c>
      <c r="D91" s="16" t="str">
        <f>INDEX(Assumptions!D10:M45,MATCH($C91,Assumptions!B10:B45,0),MATCH($C$75,Assumptions!$D$2:$M$2,0))</f>
        <v>Not Required</v>
      </c>
      <c r="E91" s="15" t="str">
        <f>VLOOKUP(C91,Assumptions!$B$3:$Q$38,16,0)</f>
        <v>Attestation (Notarized)</v>
      </c>
      <c r="F91" s="15" t="str">
        <f>VLOOKUP(C91,Assumptions!$B$3:$S$38,18,0)</f>
        <v>ILLE</v>
      </c>
      <c r="G91" s="72">
        <f>VLOOKUP(C91,Assumptions!$B$3:$T$38,19,0)</f>
        <v>46213</v>
      </c>
      <c r="H91" s="15" t="str">
        <f>IF(F91=Assumptions!$S$8,IF(INDEX('Attestation Matrix'!$E$3:$N$21,MATCH($C91,'Attestation Matrix'!$B$3:$B$21,0),MATCH($C$75,'Attestation Matrix'!$E$2:$N$2,0))=0,"",INDEX('Attestation Matrix'!$E$3:$N$21,MATCH($C91,'Attestation Matrix'!$B$3:$B$21,0),MATCH($C$75,'Attestation Matrix'!$E$2:$N$2,0))),"")</f>
        <v/>
      </c>
      <c r="I91" s="7"/>
      <c r="J91" s="16"/>
      <c r="K91" s="7"/>
      <c r="L91" s="16"/>
      <c r="M91" s="7" t="s">
        <v>202</v>
      </c>
    </row>
    <row r="92" spans="2:13">
      <c r="B92" s="16">
        <f t="shared" si="0"/>
        <v>9</v>
      </c>
      <c r="C92" s="15" t="s">
        <v>205</v>
      </c>
      <c r="D92" s="16" t="str">
        <f>INDEX(Assumptions!D11:M46,MATCH($C92,Assumptions!B11:B46,0),MATCH($C$75,Assumptions!$D$2:$M$2,0))</f>
        <v>Not Required</v>
      </c>
      <c r="E92" s="15" t="str">
        <f>VLOOKUP(C92,Assumptions!$B$3:$Q$38,16,0)</f>
        <v>Attestation (Notarized)</v>
      </c>
      <c r="F92" s="15" t="str">
        <f>VLOOKUP(C92,Assumptions!$B$3:$S$38,18,0)</f>
        <v>ILLE</v>
      </c>
      <c r="G92" s="72">
        <f>VLOOKUP(C92,Assumptions!$B$3:$T$38,19,0)</f>
        <v>46213</v>
      </c>
      <c r="H92" s="15" t="str">
        <f>IF(F92=Assumptions!$S$8,IF(INDEX('Attestation Matrix'!$E$3:$N$21,MATCH($C92,'Attestation Matrix'!$B$3:$B$21,0),MATCH($C$75,'Attestation Matrix'!$E$2:$N$2,0))=0,"",INDEX('Attestation Matrix'!$E$3:$N$21,MATCH($C92,'Attestation Matrix'!$B$3:$B$21,0),MATCH($C$75,'Attestation Matrix'!$E$2:$N$2,0))),"")</f>
        <v/>
      </c>
      <c r="I92" s="7"/>
      <c r="J92" s="16"/>
      <c r="K92" s="7"/>
      <c r="L92" s="16"/>
      <c r="M92" s="7" t="s">
        <v>202</v>
      </c>
    </row>
    <row r="93" spans="2:13">
      <c r="B93" s="16">
        <f t="shared" si="0"/>
        <v>10</v>
      </c>
      <c r="C93" s="15" t="s">
        <v>206</v>
      </c>
      <c r="D93" s="16" t="str">
        <f>INDEX(Assumptions!D12:M47,MATCH($C93,Assumptions!B12:B47,0),MATCH($C$75,Assumptions!$D$2:$M$2,0))</f>
        <v>Not Required</v>
      </c>
      <c r="E93" s="15" t="str">
        <f>VLOOKUP(C93,Assumptions!$B$3:$Q$38,16,0)</f>
        <v>Attestation (Notarized)</v>
      </c>
      <c r="F93" s="15" t="str">
        <f>VLOOKUP(C93,Assumptions!$B$3:$S$38,18,0)</f>
        <v>ILLE</v>
      </c>
      <c r="G93" s="72">
        <f>VLOOKUP(C93,Assumptions!$B$3:$T$38,19,0)</f>
        <v>46213</v>
      </c>
      <c r="H93" s="15" t="str">
        <f>IF(F93=Assumptions!$S$8,IF(INDEX('Attestation Matrix'!$E$3:$N$21,MATCH($C93,'Attestation Matrix'!$B$3:$B$21,0),MATCH($C$75,'Attestation Matrix'!$E$2:$N$2,0))=0,"",INDEX('Attestation Matrix'!$E$3:$N$21,MATCH($C93,'Attestation Matrix'!$B$3:$B$21,0),MATCH($C$75,'Attestation Matrix'!$E$2:$N$2,0))),"")</f>
        <v/>
      </c>
      <c r="I93" s="7"/>
      <c r="J93" s="16"/>
      <c r="K93" s="7"/>
      <c r="L93" s="16"/>
      <c r="M93" s="7" t="s">
        <v>202</v>
      </c>
    </row>
    <row r="94" spans="2:13">
      <c r="B94" s="16">
        <f t="shared" si="0"/>
        <v>11</v>
      </c>
      <c r="C94" s="15" t="s">
        <v>207</v>
      </c>
      <c r="D94" s="16" t="str">
        <f>INDEX(Assumptions!D13:M48,MATCH($C94,Assumptions!B13:B48,0),MATCH($C$75,Assumptions!$D$2:$M$2,0))</f>
        <v>Not Required</v>
      </c>
      <c r="E94" s="15" t="str">
        <f>VLOOKUP(C94,Assumptions!$B$3:$Q$38,16,0)</f>
        <v>Attestation (Notarized)</v>
      </c>
      <c r="F94" s="15" t="str">
        <f>VLOOKUP(C94,Assumptions!$B$3:$S$38,18,0)</f>
        <v>ILLE</v>
      </c>
      <c r="G94" s="72">
        <f>VLOOKUP(C94,Assumptions!$B$3:$T$38,19,0)</f>
        <v>46213</v>
      </c>
      <c r="H94" s="15" t="str">
        <f>IF(F94=Assumptions!$S$8,IF(INDEX('Attestation Matrix'!$E$3:$N$21,MATCH($C94,'Attestation Matrix'!$B$3:$B$21,0),MATCH($C$75,'Attestation Matrix'!$E$2:$N$2,0))=0,"",INDEX('Attestation Matrix'!$E$3:$N$21,MATCH($C94,'Attestation Matrix'!$B$3:$B$21,0),MATCH($C$75,'Attestation Matrix'!$E$2:$N$2,0))),"")</f>
        <v/>
      </c>
      <c r="I94" s="7"/>
      <c r="J94" s="16"/>
      <c r="K94" s="7"/>
      <c r="L94" s="16"/>
      <c r="M94" s="7" t="s">
        <v>202</v>
      </c>
    </row>
    <row r="95" spans="2:13">
      <c r="B95" s="16">
        <f t="shared" si="0"/>
        <v>12</v>
      </c>
      <c r="C95" s="15" t="s">
        <v>208</v>
      </c>
      <c r="D95" s="16" t="str">
        <f>INDEX(Assumptions!D14:M49,MATCH($C95,Assumptions!B14:B49,0),MATCH($C$75,Assumptions!$D$2:$M$2,0))</f>
        <v>Not Required</v>
      </c>
      <c r="E95" s="15" t="str">
        <f>VLOOKUP(C95,Assumptions!$B$3:$Q$38,16,0)</f>
        <v>Attestation (Notarized)</v>
      </c>
      <c r="F95" s="15" t="str">
        <f>VLOOKUP(C95,Assumptions!$B$3:$S$38,18,0)</f>
        <v>ILLE</v>
      </c>
      <c r="G95" s="72">
        <f>VLOOKUP(C95,Assumptions!$B$3:$T$38,19,0)</f>
        <v>46213</v>
      </c>
      <c r="H95" s="15" t="str">
        <f>IF(F95=Assumptions!$S$8,IF(INDEX('Attestation Matrix'!$E$3:$N$21,MATCH($C95,'Attestation Matrix'!$B$3:$B$21,0),MATCH($C$75,'Attestation Matrix'!$E$2:$N$2,0))=0,"",INDEX('Attestation Matrix'!$E$3:$N$21,MATCH($C95,'Attestation Matrix'!$B$3:$B$21,0),MATCH($C$75,'Attestation Matrix'!$E$2:$N$2,0))),"")</f>
        <v/>
      </c>
      <c r="I95" s="7"/>
      <c r="J95" s="16"/>
      <c r="K95" s="7"/>
      <c r="L95" s="16"/>
      <c r="M95" s="7"/>
    </row>
    <row r="96" spans="2:13">
      <c r="B96" s="16">
        <f t="shared" si="0"/>
        <v>13</v>
      </c>
      <c r="C96" s="15" t="s">
        <v>209</v>
      </c>
      <c r="D96" s="16" t="str">
        <f>INDEX(Assumptions!D15:M50,MATCH($C96,Assumptions!B15:B50,0),MATCH($C$75,Assumptions!$D$2:$M$2,0))</f>
        <v>Not Required</v>
      </c>
      <c r="E96" s="15" t="str">
        <f>VLOOKUP(C96,Assumptions!$B$3:$Q$38,16,0)</f>
        <v>Attestation (Notarized)</v>
      </c>
      <c r="F96" s="15" t="str">
        <f>VLOOKUP(C96,Assumptions!$B$3:$S$38,18,0)</f>
        <v>ILLE</v>
      </c>
      <c r="G96" s="72">
        <f>VLOOKUP(C96,Assumptions!$B$3:$T$38,19,0)</f>
        <v>46213</v>
      </c>
      <c r="H96" s="15" t="str">
        <f>IF(F96=Assumptions!$S$8,IF(INDEX('Attestation Matrix'!$E$3:$N$21,MATCH($C96,'Attestation Matrix'!$B$3:$B$21,0),MATCH($C$75,'Attestation Matrix'!$E$2:$N$2,0))=0,"",INDEX('Attestation Matrix'!$E$3:$N$21,MATCH($C96,'Attestation Matrix'!$B$3:$B$21,0),MATCH($C$75,'Attestation Matrix'!$E$2:$N$2,0))),"")</f>
        <v/>
      </c>
      <c r="I96" s="7"/>
      <c r="J96" s="16"/>
      <c r="K96" s="7"/>
      <c r="L96" s="16"/>
      <c r="M96" s="7"/>
    </row>
    <row r="97" spans="2:13">
      <c r="B97" s="16">
        <f t="shared" si="0"/>
        <v>14</v>
      </c>
      <c r="C97" s="15" t="s">
        <v>210</v>
      </c>
      <c r="D97" s="16" t="str">
        <f>INDEX(Assumptions!D16:M51,MATCH($C97,Assumptions!B16:B51,0),MATCH($C$75,Assumptions!$D$2:$M$2,0))</f>
        <v>Not Required</v>
      </c>
      <c r="E97" s="15" t="str">
        <f>VLOOKUP(C97,Assumptions!$B$3:$Q$38,16,0)</f>
        <v>Attestation (Notarized)</v>
      </c>
      <c r="F97" s="15" t="str">
        <f>VLOOKUP(C97,Assumptions!$B$3:$S$38,18,0)</f>
        <v>ILLE</v>
      </c>
      <c r="G97" s="72">
        <f>VLOOKUP(C97,Assumptions!$B$3:$T$38,19,0)</f>
        <v>46213</v>
      </c>
      <c r="H97" s="15" t="str">
        <f>IF(F97=Assumptions!$S$8,IF(INDEX('Attestation Matrix'!$E$3:$N$21,MATCH($C97,'Attestation Matrix'!$B$3:$B$21,0),MATCH($C$75,'Attestation Matrix'!$E$2:$N$2,0))=0,"",INDEX('Attestation Matrix'!$E$3:$N$21,MATCH($C97,'Attestation Matrix'!$B$3:$B$21,0),MATCH($C$75,'Attestation Matrix'!$E$2:$N$2,0))),"")</f>
        <v/>
      </c>
      <c r="I97" s="7"/>
      <c r="J97" s="16"/>
      <c r="K97" s="7"/>
      <c r="L97" s="16"/>
      <c r="M97" s="7"/>
    </row>
    <row r="98" spans="2:13">
      <c r="B98" s="16">
        <f t="shared" si="0"/>
        <v>15</v>
      </c>
      <c r="C98" s="15" t="s">
        <v>211</v>
      </c>
      <c r="D98" s="16" t="str">
        <f>INDEX(Assumptions!D17:M52,MATCH($C98,Assumptions!B17:B52,0),MATCH($C$75,Assumptions!$D$2:$M$2,0))</f>
        <v>Not Required</v>
      </c>
      <c r="E98" s="15" t="str">
        <f>VLOOKUP(C98,Assumptions!$B$3:$Q$38,16,0)</f>
        <v>TSP confirmation</v>
      </c>
      <c r="F98" s="15" t="str">
        <f>VLOOKUP(C98,Assumptions!$B$3:$S$38,18,0)</f>
        <v>TSP/DSP</v>
      </c>
      <c r="G98" s="72">
        <f>VLOOKUP(C98,Assumptions!$B$3:$T$38,19,0)</f>
        <v>46227</v>
      </c>
      <c r="H98" s="15" t="str">
        <f>IF(F98=Assumptions!$S$8,IF(INDEX('Attestation Matrix'!$E$3:$N$21,MATCH($C98,'Attestation Matrix'!$B$3:$B$21,0),MATCH($C$75,'Attestation Matrix'!$E$2:$N$2,0))=0,"",INDEX('Attestation Matrix'!$E$3:$N$21,MATCH($C98,'Attestation Matrix'!$B$3:$B$21,0),MATCH($C$75,'Attestation Matrix'!$E$2:$N$2,0))),"")</f>
        <v/>
      </c>
      <c r="I98" s="7"/>
      <c r="J98" s="16"/>
      <c r="K98" s="7"/>
      <c r="L98" s="16"/>
      <c r="M98" s="7" t="s">
        <v>212</v>
      </c>
    </row>
    <row r="99" spans="2:13">
      <c r="B99" s="16">
        <f t="shared" si="0"/>
        <v>16</v>
      </c>
      <c r="C99" s="15" t="s">
        <v>213</v>
      </c>
      <c r="D99" s="16" t="str">
        <f>INDEX(Assumptions!D18:M53,MATCH($C99,Assumptions!B18:B53,0),MATCH($C$75,Assumptions!$D$2:$M$2,0))</f>
        <v>Not Required</v>
      </c>
      <c r="E99" s="15" t="str">
        <f>VLOOKUP(C99,Assumptions!$B$3:$Q$38,16,0)</f>
        <v>TSP confirmation</v>
      </c>
      <c r="F99" s="15" t="str">
        <f>VLOOKUP(C99,Assumptions!$B$3:$S$38,18,0)</f>
        <v>TSP/DSP</v>
      </c>
      <c r="G99" s="72">
        <f>VLOOKUP(C99,Assumptions!$B$3:$T$38,19,0)</f>
        <v>46227</v>
      </c>
      <c r="H99" s="15" t="str">
        <f>IF(F99=Assumptions!$S$8,IF(INDEX('Attestation Matrix'!$E$3:$N$21,MATCH($C99,'Attestation Matrix'!$B$3:$B$21,0),MATCH($C$75,'Attestation Matrix'!$E$2:$N$2,0))=0,"",INDEX('Attestation Matrix'!$E$3:$N$21,MATCH($C99,'Attestation Matrix'!$B$3:$B$21,0),MATCH($C$75,'Attestation Matrix'!$E$2:$N$2,0))),"")</f>
        <v/>
      </c>
      <c r="I99" s="7"/>
      <c r="J99" s="16"/>
      <c r="K99" s="7"/>
      <c r="L99" s="16"/>
      <c r="M99" s="7"/>
    </row>
    <row r="100" spans="2:13">
      <c r="B100" s="16">
        <f t="shared" si="0"/>
        <v>17</v>
      </c>
      <c r="C100" s="15" t="s">
        <v>214</v>
      </c>
      <c r="D100" s="16" t="str">
        <f>INDEX(Assumptions!D19:M54,MATCH($C100,Assumptions!B19:B54,0),MATCH($C$75,Assumptions!$D$2:$M$2,0))</f>
        <v>Not Required</v>
      </c>
      <c r="E100" s="15" t="str">
        <f>VLOOKUP(C100,Assumptions!$B$3:$Q$38,16,0)</f>
        <v>Attestation (Notarized) + Evidence</v>
      </c>
      <c r="F100" s="15" t="str">
        <f>VLOOKUP(C100,Assumptions!$B$3:$S$38,18,0)</f>
        <v>ILLE</v>
      </c>
      <c r="G100" s="72">
        <f>VLOOKUP(C100,Assumptions!$B$3:$T$38,19,0)</f>
        <v>46213</v>
      </c>
      <c r="H100" s="15" t="str">
        <f>IF(F100=Assumptions!$S$8,IF(INDEX('Attestation Matrix'!$E$3:$N$21,MATCH($C100,'Attestation Matrix'!$B$3:$B$21,0),MATCH($C$75,'Attestation Matrix'!$E$2:$N$2,0))=0,"",INDEX('Attestation Matrix'!$E$3:$N$21,MATCH($C100,'Attestation Matrix'!$B$3:$B$21,0),MATCH($C$75,'Attestation Matrix'!$E$2:$N$2,0))),"")</f>
        <v/>
      </c>
      <c r="I100" s="7"/>
      <c r="J100" s="16"/>
      <c r="K100" s="7"/>
      <c r="L100" s="16"/>
      <c r="M100" s="7"/>
    </row>
    <row r="101" spans="2:13">
      <c r="B101" s="16">
        <f t="shared" si="0"/>
        <v>18</v>
      </c>
      <c r="C101" s="15" t="s">
        <v>215</v>
      </c>
      <c r="D101" s="16" t="str">
        <f>INDEX(Assumptions!D20:M55,MATCH($C101,Assumptions!B20:B55,0),MATCH($C$75,Assumptions!$D$2:$M$2,0))</f>
        <v>Not Required</v>
      </c>
      <c r="E101" s="15" t="str">
        <f>VLOOKUP(C101,Assumptions!$B$3:$Q$38,16,0)</f>
        <v>Attestation (Notarized)</v>
      </c>
      <c r="F101" s="15" t="str">
        <f>VLOOKUP(C101,Assumptions!$B$3:$S$38,18,0)</f>
        <v>ILLE</v>
      </c>
      <c r="G101" s="72">
        <f>VLOOKUP(C101,Assumptions!$B$3:$T$38,19,0)</f>
        <v>46213</v>
      </c>
      <c r="H101" s="15" t="str">
        <f>IF(F101=Assumptions!$S$8,IF(INDEX('Attestation Matrix'!$E$3:$N$21,MATCH($C101,'Attestation Matrix'!$B$3:$B$21,0),MATCH($C$75,'Attestation Matrix'!$E$2:$N$2,0))=0,"",INDEX('Attestation Matrix'!$E$3:$N$21,MATCH($C101,'Attestation Matrix'!$B$3:$B$21,0),MATCH($C$75,'Attestation Matrix'!$E$2:$N$2,0))),"")</f>
        <v/>
      </c>
      <c r="I101" s="7"/>
      <c r="J101" s="16"/>
      <c r="K101" s="7"/>
      <c r="L101" s="16"/>
      <c r="M101" s="7"/>
    </row>
    <row r="102" spans="2:13">
      <c r="B102" s="16">
        <f t="shared" si="0"/>
        <v>19</v>
      </c>
      <c r="C102" s="15" t="s">
        <v>216</v>
      </c>
      <c r="D102" s="16" t="str">
        <f>INDEX(Assumptions!D21:M56,MATCH($C102,Assumptions!B21:B56,0),MATCH($C$75,Assumptions!$D$2:$M$2,0))</f>
        <v>Not Required</v>
      </c>
      <c r="E102" s="15" t="str">
        <f>VLOOKUP(C102,Assumptions!$B$3:$Q$38,16,0)</f>
        <v>Attestation (Notarized)</v>
      </c>
      <c r="F102" s="15" t="str">
        <f>VLOOKUP(C102,Assumptions!$B$3:$S$38,18,0)</f>
        <v>ILLE</v>
      </c>
      <c r="G102" s="72">
        <f>VLOOKUP(C102,Assumptions!$B$3:$T$38,19,0)</f>
        <v>46213</v>
      </c>
      <c r="H102" s="15" t="str">
        <f>IF(F102=Assumptions!$S$8,IF(INDEX('Attestation Matrix'!$E$3:$N$21,MATCH($C102,'Attestation Matrix'!$B$3:$B$21,0),MATCH($C$75,'Attestation Matrix'!$E$2:$N$2,0))=0,"",INDEX('Attestation Matrix'!$E$3:$N$21,MATCH($C102,'Attestation Matrix'!$B$3:$B$21,0),MATCH($C$75,'Attestation Matrix'!$E$2:$N$2,0))),"")</f>
        <v/>
      </c>
      <c r="I102" s="7"/>
      <c r="J102" s="16"/>
      <c r="K102" s="7"/>
      <c r="L102" s="16"/>
      <c r="M102" s="7"/>
    </row>
    <row r="103" spans="2:13">
      <c r="B103" s="16">
        <f t="shared" si="0"/>
        <v>20</v>
      </c>
      <c r="C103" s="15" t="s">
        <v>217</v>
      </c>
      <c r="D103" s="16" t="str">
        <f>INDEX(Assumptions!D22:M57,MATCH($C103,Assumptions!B22:B57,0),MATCH($C$75,Assumptions!$D$2:$M$2,0))</f>
        <v>Not Required</v>
      </c>
      <c r="E103" s="15" t="str">
        <f>VLOOKUP(C103,Assumptions!$B$3:$Q$38,16,0)</f>
        <v>Attestation (Notarized) + Evidence</v>
      </c>
      <c r="F103" s="15" t="str">
        <f>VLOOKUP(C103,Assumptions!$B$3:$S$38,18,0)</f>
        <v>ILLE</v>
      </c>
      <c r="G103" s="72">
        <f>VLOOKUP(C103,Assumptions!$B$3:$T$38,19,0)</f>
        <v>46213</v>
      </c>
      <c r="H103" s="15" t="str">
        <f>IF(F103=Assumptions!$S$8,IF(INDEX('Attestation Matrix'!$E$3:$N$21,MATCH($C103,'Attestation Matrix'!$B$3:$B$21,0),MATCH($C$75,'Attestation Matrix'!$E$2:$N$2,0))=0,"",INDEX('Attestation Matrix'!$E$3:$N$21,MATCH($C103,'Attestation Matrix'!$B$3:$B$21,0),MATCH($C$75,'Attestation Matrix'!$E$2:$N$2,0))),"")</f>
        <v/>
      </c>
      <c r="I103" s="7"/>
      <c r="J103" s="16"/>
      <c r="K103" s="7"/>
      <c r="L103" s="16"/>
      <c r="M103" s="7"/>
    </row>
    <row r="104" spans="2:13">
      <c r="B104" s="16">
        <f t="shared" si="0"/>
        <v>21</v>
      </c>
      <c r="C104" s="15" t="s">
        <v>218</v>
      </c>
      <c r="D104" s="16" t="str">
        <f>INDEX(Assumptions!D23:M58,MATCH($C104,Assumptions!B23:B58,0),MATCH($C$75,Assumptions!$D$2:$M$2,0))</f>
        <v>Not Required</v>
      </c>
      <c r="E104" s="15" t="str">
        <f>VLOOKUP(C104,Assumptions!$B$3:$Q$38,16,0)</f>
        <v>TSP confirmation</v>
      </c>
      <c r="F104" s="15" t="str">
        <f>VLOOKUP(C104,Assumptions!$B$3:$S$38,18,0)</f>
        <v>TSP/DSP</v>
      </c>
      <c r="G104" s="72">
        <f>VLOOKUP(C104,Assumptions!$B$3:$T$38,19,0)</f>
        <v>46227</v>
      </c>
      <c r="H104" s="15" t="str">
        <f>IF(F104=Assumptions!$S$8,IF(INDEX('Attestation Matrix'!$E$3:$N$21,MATCH($C104,'Attestation Matrix'!$B$3:$B$21,0),MATCH($C$75,'Attestation Matrix'!$E$2:$N$2,0))=0,"",INDEX('Attestation Matrix'!$E$3:$N$21,MATCH($C104,'Attestation Matrix'!$B$3:$B$21,0),MATCH($C$75,'Attestation Matrix'!$E$2:$N$2,0))),"")</f>
        <v/>
      </c>
      <c r="I104" s="7"/>
      <c r="J104" s="16"/>
      <c r="K104" s="7"/>
      <c r="L104" s="16"/>
      <c r="M104" s="7"/>
    </row>
    <row r="105" spans="2:13">
      <c r="B105" s="16">
        <f t="shared" si="0"/>
        <v>22</v>
      </c>
      <c r="C105" s="15" t="s">
        <v>219</v>
      </c>
      <c r="D105" s="16" t="str">
        <f>INDEX(Assumptions!D24:M59,MATCH($C105,Assumptions!B24:B59,0),MATCH($C$75,Assumptions!$D$2:$M$2,0))</f>
        <v>Not Required</v>
      </c>
      <c r="E105" s="15" t="str">
        <f>VLOOKUP(C105,Assumptions!$B$3:$Q$38,16,0)</f>
        <v>Technical documentation</v>
      </c>
      <c r="F105" s="15" t="str">
        <f>VLOOKUP(C105,Assumptions!$B$3:$S$38,18,0)</f>
        <v>ILLE</v>
      </c>
      <c r="G105" s="72">
        <f>VLOOKUP(C105,Assumptions!$B$3:$T$38,19,0)</f>
        <v>46213</v>
      </c>
      <c r="H105" s="15" t="str">
        <f>IF(F105=Assumptions!$S$8,IF(INDEX('Attestation Matrix'!$E$3:$N$21,MATCH($C105,'Attestation Matrix'!$B$3:$B$21,0),MATCH($C$75,'Attestation Matrix'!$E$2:$N$2,0))=0,"",INDEX('Attestation Matrix'!$E$3:$N$21,MATCH($C105,'Attestation Matrix'!$B$3:$B$21,0),MATCH($C$75,'Attestation Matrix'!$E$2:$N$2,0))),"")</f>
        <v/>
      </c>
      <c r="I105" s="7"/>
      <c r="J105" s="16"/>
      <c r="K105" s="7"/>
      <c r="L105" s="16"/>
      <c r="M105" s="7"/>
    </row>
    <row r="106" spans="2:13">
      <c r="B106" s="16">
        <f t="shared" si="0"/>
        <v>23</v>
      </c>
      <c r="C106" s="15" t="s">
        <v>220</v>
      </c>
      <c r="D106" s="16" t="str">
        <f>INDEX(Assumptions!D25:M60,MATCH($C106,Assumptions!B25:B60,0),MATCH($C$75,Assumptions!$D$2:$M$2,0))</f>
        <v>Not Required</v>
      </c>
      <c r="E106" s="15" t="str">
        <f>VLOOKUP(C106,Assumptions!$B$3:$Q$38,16,0)</f>
        <v>Technical documentation</v>
      </c>
      <c r="F106" s="15" t="str">
        <f>VLOOKUP(C106,Assumptions!$B$3:$S$38,18,0)</f>
        <v>TSP/DSP</v>
      </c>
      <c r="G106" s="72">
        <f>VLOOKUP(C106,Assumptions!$B$3:$T$38,19,0)</f>
        <v>46227</v>
      </c>
      <c r="H106" s="15" t="str">
        <f>IF(F106=Assumptions!$S$8,IF(INDEX('Attestation Matrix'!$E$3:$N$21,MATCH($C106,'Attestation Matrix'!$B$3:$B$21,0),MATCH($C$75,'Attestation Matrix'!$E$2:$N$2,0))=0,"",INDEX('Attestation Matrix'!$E$3:$N$21,MATCH($C106,'Attestation Matrix'!$B$3:$B$21,0),MATCH($C$75,'Attestation Matrix'!$E$2:$N$2,0))),"")</f>
        <v/>
      </c>
      <c r="I106" s="7"/>
      <c r="J106" s="16"/>
      <c r="K106" s="7"/>
      <c r="L106" s="16"/>
      <c r="M106" s="7" t="s">
        <v>221</v>
      </c>
    </row>
    <row r="107" spans="2:13">
      <c r="B107" s="16">
        <f t="shared" si="0"/>
        <v>24</v>
      </c>
      <c r="C107" s="15" t="s">
        <v>222</v>
      </c>
      <c r="D107" s="16" t="str">
        <f>INDEX(Assumptions!D26:M61,MATCH($C107,Assumptions!B26:B61,0),MATCH($C$75,Assumptions!$D$2:$M$2,0))</f>
        <v>Required</v>
      </c>
      <c r="E107" s="15" t="str">
        <f>VLOOKUP(C107,Assumptions!$B$3:$Q$38,16,0)</f>
        <v>Attestation (Non-notarized)</v>
      </c>
      <c r="F107" s="15" t="str">
        <f>VLOOKUP(C107,Assumptions!$B$3:$S$38,18,0)</f>
        <v>ILLE</v>
      </c>
      <c r="G107" s="72">
        <f>VLOOKUP(C107,Assumptions!$B$3:$T$38,19,0)</f>
        <v>46213</v>
      </c>
      <c r="H107" s="15" t="str">
        <f>IF(F107=Assumptions!$S$8,IF(INDEX('Attestation Matrix'!$E$3:$N$21,MATCH($C107,'Attestation Matrix'!$B$3:$B$21,0),MATCH($C$75,'Attestation Matrix'!$E$2:$N$2,0))=0,"",INDEX('Attestation Matrix'!$E$3:$N$21,MATCH($C107,'Attestation Matrix'!$B$3:$B$21,0),MATCH($C$75,'Attestation Matrix'!$E$2:$N$2,0))),"")</f>
        <v/>
      </c>
      <c r="I107" s="7"/>
      <c r="J107" s="16"/>
      <c r="K107" s="7"/>
      <c r="L107" s="16"/>
      <c r="M107" s="7"/>
    </row>
    <row r="108" spans="2:13">
      <c r="B108" s="16">
        <f t="shared" si="0"/>
        <v>25</v>
      </c>
      <c r="C108" s="15" t="s">
        <v>223</v>
      </c>
      <c r="D108" s="16" t="str">
        <f>INDEX(Assumptions!D27:M62,MATCH($C108,Assumptions!B27:B62,0),MATCH($C$75,Assumptions!$D$2:$M$2,0))</f>
        <v>Conditional</v>
      </c>
      <c r="E108" s="15" t="str">
        <f>VLOOKUP(C108,Assumptions!$B$3:$Q$38,16,0)</f>
        <v>Technical documentation</v>
      </c>
      <c r="F108" s="15" t="str">
        <f>VLOOKUP(C108,Assumptions!$B$3:$S$38,18,0)</f>
        <v>ILLE</v>
      </c>
      <c r="G108" s="72">
        <f>VLOOKUP(C108,Assumptions!$B$3:$T$38,19,0)</f>
        <v>46213</v>
      </c>
      <c r="H108" s="15" t="str">
        <f>IF(F108=Assumptions!$S$8,IF(INDEX('Attestation Matrix'!$E$3:$N$21,MATCH($C108,'Attestation Matrix'!$B$3:$B$21,0),MATCH($C$75,'Attestation Matrix'!$E$2:$N$2,0))=0,"",INDEX('Attestation Matrix'!$E$3:$N$21,MATCH($C108,'Attestation Matrix'!$B$3:$B$21,0),MATCH($C$75,'Attestation Matrix'!$E$2:$N$2,0))),"")</f>
        <v/>
      </c>
      <c r="I108" s="7"/>
      <c r="J108" s="16"/>
      <c r="K108" s="7"/>
      <c r="L108" s="16"/>
      <c r="M108" s="7" t="s">
        <v>224</v>
      </c>
    </row>
    <row r="109" spans="2:13">
      <c r="B109" s="16">
        <f t="shared" si="0"/>
        <v>26</v>
      </c>
      <c r="C109" s="15" t="s">
        <v>225</v>
      </c>
      <c r="D109" s="16" t="str">
        <f>INDEX(Assumptions!D28:M63,MATCH($C109,Assumptions!B28:B63,0),MATCH($C$75,Assumptions!$D$2:$M$2,0))</f>
        <v>Not Required</v>
      </c>
      <c r="E109" s="15" t="str">
        <f>VLOOKUP(C109,Assumptions!$B$3:$Q$38,16,0)</f>
        <v>TSP confirmation</v>
      </c>
      <c r="F109" s="15" t="str">
        <f>VLOOKUP(C109,Assumptions!$B$3:$S$38,18,0)</f>
        <v>TSP/DSP</v>
      </c>
      <c r="G109" s="72">
        <f>VLOOKUP(C109,Assumptions!$B$3:$T$38,19,0)</f>
        <v>46227</v>
      </c>
      <c r="H109" s="15" t="str">
        <f>IF(F109=Assumptions!$S$8,IF(INDEX('Attestation Matrix'!$E$3:$N$21,MATCH($C109,'Attestation Matrix'!$B$3:$B$21,0),MATCH($C$75,'Attestation Matrix'!$E$2:$N$2,0))=0,"",INDEX('Attestation Matrix'!$E$3:$N$21,MATCH($C109,'Attestation Matrix'!$B$3:$B$21,0),MATCH($C$75,'Attestation Matrix'!$E$2:$N$2,0))),"")</f>
        <v/>
      </c>
      <c r="I109" s="7"/>
      <c r="J109" s="16"/>
      <c r="K109" s="7"/>
      <c r="L109" s="16"/>
      <c r="M109" s="7" t="s">
        <v>226</v>
      </c>
    </row>
    <row r="110" spans="2:13">
      <c r="B110" s="16">
        <f t="shared" si="0"/>
        <v>27</v>
      </c>
      <c r="C110" s="15" t="s">
        <v>227</v>
      </c>
      <c r="D110" s="16" t="str">
        <f>INDEX(Assumptions!D29:M64,MATCH($C110,Assumptions!B29:B64,0),MATCH($C$75,Assumptions!$D$2:$M$2,0))</f>
        <v>Not Required</v>
      </c>
      <c r="E110" s="15" t="str">
        <f>VLOOKUP(C110,Assumptions!$B$3:$Q$38,16,0)</f>
        <v>Form (Notarized)</v>
      </c>
      <c r="F110" s="15" t="str">
        <f>VLOOKUP(C110,Assumptions!$B$3:$S$38,18,0)</f>
        <v>ILLE</v>
      </c>
      <c r="G110" s="72">
        <f>VLOOKUP(C110,Assumptions!$B$3:$T$38,19,0)</f>
        <v>46213</v>
      </c>
      <c r="H110" s="15" t="str">
        <f>IF(F110=Assumptions!$S$8,IF(INDEX('Attestation Matrix'!$E$3:$N$21,MATCH($C110,'Attestation Matrix'!$B$3:$B$21,0),MATCH($C$75,'Attestation Matrix'!$E$2:$N$2,0))=0,"",INDEX('Attestation Matrix'!$E$3:$N$21,MATCH($C110,'Attestation Matrix'!$B$3:$B$21,0),MATCH($C$75,'Attestation Matrix'!$E$2:$N$2,0))),"")</f>
        <v/>
      </c>
      <c r="I110" s="7"/>
      <c r="J110" s="16"/>
      <c r="K110" s="7"/>
      <c r="L110" s="16"/>
      <c r="M110" s="7"/>
    </row>
    <row r="111" spans="2:13">
      <c r="B111" s="16">
        <f t="shared" si="0"/>
        <v>28</v>
      </c>
      <c r="C111" s="15" t="s">
        <v>228</v>
      </c>
      <c r="D111" s="16" t="str">
        <f>INDEX(Assumptions!D30:M65,MATCH($C111,Assumptions!B30:B65,0),MATCH($C$75,Assumptions!$D$2:$M$2,0))</f>
        <v>Not Required</v>
      </c>
      <c r="E111" s="15" t="str">
        <f>VLOOKUP(C111,Assumptions!$B$3:$Q$38,16,0)</f>
        <v>Form (Notarized)</v>
      </c>
      <c r="F111" s="15" t="str">
        <f>VLOOKUP(C111,Assumptions!$B$3:$S$38,18,0)</f>
        <v>ILLE</v>
      </c>
      <c r="G111" s="72">
        <f>VLOOKUP(C111,Assumptions!$B$3:$T$38,19,0)</f>
        <v>46213</v>
      </c>
      <c r="H111" s="15" t="str">
        <f>IF(F111=Assumptions!$S$8,IF(INDEX('Attestation Matrix'!$E$3:$N$21,MATCH($C111,'Attestation Matrix'!$B$3:$B$21,0),MATCH($C$75,'Attestation Matrix'!$E$2:$N$2,0))=0,"",INDEX('Attestation Matrix'!$E$3:$N$21,MATCH($C111,'Attestation Matrix'!$B$3:$B$21,0),MATCH($C$75,'Attestation Matrix'!$E$2:$N$2,0))),"")</f>
        <v/>
      </c>
      <c r="I111" s="7"/>
      <c r="J111" s="16"/>
      <c r="K111" s="7"/>
      <c r="L111" s="16"/>
      <c r="M111" s="7"/>
    </row>
    <row r="112" spans="2:13">
      <c r="B112" s="16">
        <f t="shared" si="0"/>
        <v>29</v>
      </c>
      <c r="C112" s="15" t="s">
        <v>229</v>
      </c>
      <c r="D112" s="16" t="str">
        <f>INDEX(Assumptions!D31:M66,MATCH($C112,Assumptions!B31:B66,0),MATCH($C$75,Assumptions!$D$2:$M$2,0))</f>
        <v>Not Required</v>
      </c>
      <c r="E112" s="15" t="str">
        <f>VLOOKUP(C112,Assumptions!$B$3:$Q$38,16,0)</f>
        <v>TSP confirmation</v>
      </c>
      <c r="F112" s="15" t="str">
        <f>VLOOKUP(C112,Assumptions!$B$3:$S$38,18,0)</f>
        <v>TSP/DSP</v>
      </c>
      <c r="G112" s="72">
        <f>VLOOKUP(C112,Assumptions!$B$3:$T$38,19,0)</f>
        <v>46227</v>
      </c>
      <c r="H112" s="15" t="str">
        <f>IF(F112=Assumptions!$S$8,IF(INDEX('Attestation Matrix'!$E$3:$N$21,MATCH($C112,'Attestation Matrix'!$B$3:$B$21,0),MATCH($C$75,'Attestation Matrix'!$E$2:$N$2,0))=0,"",INDEX('Attestation Matrix'!$E$3:$N$21,MATCH($C112,'Attestation Matrix'!$B$3:$B$21,0),MATCH($C$75,'Attestation Matrix'!$E$2:$N$2,0))),"")</f>
        <v/>
      </c>
      <c r="I112" s="7"/>
      <c r="J112" s="16"/>
      <c r="K112" s="7"/>
      <c r="L112" s="16"/>
      <c r="M112" s="7"/>
    </row>
    <row r="113" spans="2:13">
      <c r="B113" s="16">
        <f t="shared" si="0"/>
        <v>30</v>
      </c>
      <c r="C113" s="15" t="s">
        <v>230</v>
      </c>
      <c r="D113" s="16" t="str">
        <f>INDEX(Assumptions!D32:M67,MATCH($C113,Assumptions!B32:B67,0),MATCH($C$75,Assumptions!$D$2:$M$2,0))</f>
        <v>Not Required</v>
      </c>
      <c r="E113" s="15" t="str">
        <f>VLOOKUP(C113,Assumptions!$B$3:$Q$38,16,0)</f>
        <v>TSP confirmation</v>
      </c>
      <c r="F113" s="15" t="str">
        <f>VLOOKUP(C113,Assumptions!$B$3:$S$38,18,0)</f>
        <v>TSP/DSP</v>
      </c>
      <c r="G113" s="72">
        <f>VLOOKUP(C113,Assumptions!$B$3:$T$38,19,0)</f>
        <v>46227</v>
      </c>
      <c r="H113" s="15" t="str">
        <f>IF(F113=Assumptions!$S$8,IF(INDEX('Attestation Matrix'!$E$3:$N$21,MATCH($C113,'Attestation Matrix'!$B$3:$B$21,0),MATCH($C$75,'Attestation Matrix'!$E$2:$N$2,0))=0,"",INDEX('Attestation Matrix'!$E$3:$N$21,MATCH($C113,'Attestation Matrix'!$B$3:$B$21,0),MATCH($C$75,'Attestation Matrix'!$E$2:$N$2,0))),"")</f>
        <v/>
      </c>
      <c r="I113" s="7"/>
      <c r="J113" s="16"/>
      <c r="K113" s="7"/>
      <c r="L113" s="16"/>
      <c r="M113" s="7"/>
    </row>
    <row r="114" spans="2:13">
      <c r="B114" s="16">
        <f t="shared" si="0"/>
        <v>31</v>
      </c>
      <c r="C114" s="15" t="s">
        <v>231</v>
      </c>
      <c r="D114" s="16" t="str">
        <f>INDEX(Assumptions!D33:M68,MATCH($C114,Assumptions!B33:B68,0),MATCH($C$75,Assumptions!$D$2:$M$2,0))</f>
        <v>Not Required</v>
      </c>
      <c r="E114" s="15" t="str">
        <f>VLOOKUP(C114,Assumptions!$B$3:$Q$38,16,0)</f>
        <v>Technical documentation</v>
      </c>
      <c r="F114" s="15" t="str">
        <f>VLOOKUP(C114,Assumptions!$B$3:$S$38,18,0)</f>
        <v>TSP/DSP</v>
      </c>
      <c r="G114" s="72">
        <f>VLOOKUP(C114,Assumptions!$B$3:$T$38,19,0)</f>
        <v>46227</v>
      </c>
      <c r="H114" s="15" t="str">
        <f>IF(F114=Assumptions!$S$8,IF(INDEX('Attestation Matrix'!$E$3:$N$21,MATCH($C114,'Attestation Matrix'!$B$3:$B$21,0),MATCH($C$75,'Attestation Matrix'!$E$2:$N$2,0))=0,"",INDEX('Attestation Matrix'!$E$3:$N$21,MATCH($C114,'Attestation Matrix'!$B$3:$B$21,0),MATCH($C$75,'Attestation Matrix'!$E$2:$N$2,0))),"")</f>
        <v/>
      </c>
      <c r="I114" s="7"/>
      <c r="J114" s="16"/>
      <c r="K114" s="7"/>
      <c r="L114" s="16"/>
      <c r="M114" s="7" t="s">
        <v>232</v>
      </c>
    </row>
    <row r="115" spans="2:13">
      <c r="B115" s="16">
        <f t="shared" si="0"/>
        <v>32</v>
      </c>
      <c r="C115" s="15" t="s">
        <v>233</v>
      </c>
      <c r="D115" s="16" t="str">
        <f>INDEX(Assumptions!D34:M69,MATCH($C115,Assumptions!B34:B69,0),MATCH($C$75,Assumptions!$D$2:$M$2,0))</f>
        <v>Not Required</v>
      </c>
      <c r="E115" s="15" t="str">
        <f>VLOOKUP(C115,Assumptions!$B$3:$Q$38,16,0)</f>
        <v>Technical documentation</v>
      </c>
      <c r="F115" s="15" t="str">
        <f>VLOOKUP(C115,Assumptions!$B$3:$S$38,18,0)</f>
        <v>TSP/DSP</v>
      </c>
      <c r="G115" s="72">
        <f>VLOOKUP(C115,Assumptions!$B$3:$T$38,19,0)</f>
        <v>46227</v>
      </c>
      <c r="H115" s="15" t="str">
        <f>IF(F115=Assumptions!$S$8,IF(INDEX('Attestation Matrix'!$E$3:$N$21,MATCH($C115,'Attestation Matrix'!$B$3:$B$21,0),MATCH($C$75,'Attestation Matrix'!$E$2:$N$2,0))=0,"",INDEX('Attestation Matrix'!$E$3:$N$21,MATCH($C115,'Attestation Matrix'!$B$3:$B$21,0),MATCH($C$75,'Attestation Matrix'!$E$2:$N$2,0))),"")</f>
        <v/>
      </c>
      <c r="I115" s="7"/>
      <c r="J115" s="16"/>
      <c r="K115" s="7"/>
      <c r="L115" s="16"/>
      <c r="M115" s="7"/>
    </row>
    <row r="116" spans="2:13">
      <c r="B116" s="16">
        <f t="shared" si="0"/>
        <v>33</v>
      </c>
      <c r="C116" s="15" t="s">
        <v>234</v>
      </c>
      <c r="D116" s="16" t="str">
        <f>INDEX(Assumptions!D35:M70,MATCH($C116,Assumptions!B35:B70,0),MATCH($C$75,Assumptions!$D$2:$M$2,0))</f>
        <v>Required</v>
      </c>
      <c r="E116" s="15" t="str">
        <f>VLOOKUP(C116,Assumptions!$B$3:$Q$38,16,0)</f>
        <v>TSP confirmation</v>
      </c>
      <c r="F116" s="15" t="str">
        <f>VLOOKUP(C116,Assumptions!$B$3:$S$38,18,0)</f>
        <v>TSP/DSP</v>
      </c>
      <c r="G116" s="72">
        <f>VLOOKUP(C116,Assumptions!$B$3:$T$38,19,0)</f>
        <v>46227</v>
      </c>
      <c r="H116" s="15" t="str">
        <f>IF(F116=Assumptions!$S$8,IF(INDEX('Attestation Matrix'!$E$3:$N$21,MATCH($C116,'Attestation Matrix'!$B$3:$B$21,0),MATCH($C$75,'Attestation Matrix'!$E$2:$N$2,0))=0,"",INDEX('Attestation Matrix'!$E$3:$N$21,MATCH($C116,'Attestation Matrix'!$B$3:$B$21,0),MATCH($C$75,'Attestation Matrix'!$E$2:$N$2,0))),"")</f>
        <v/>
      </c>
      <c r="I116" s="7"/>
      <c r="J116" s="16"/>
      <c r="K116" s="7"/>
      <c r="L116" s="16"/>
      <c r="M116" s="7"/>
    </row>
    <row r="117" spans="2:13">
      <c r="B117" s="16">
        <f t="shared" si="0"/>
        <v>34</v>
      </c>
      <c r="C117" s="15" t="s">
        <v>235</v>
      </c>
      <c r="D117" s="16" t="str">
        <f>INDEX(Assumptions!D36:M71,MATCH($C117,Assumptions!B36:B71,0),MATCH($C$75,Assumptions!$D$2:$M$2,0))</f>
        <v>Not Required</v>
      </c>
      <c r="E117" s="15" t="str">
        <f>VLOOKUP(C117,Assumptions!$B$3:$Q$38,16,0)</f>
        <v>TSP confirmation</v>
      </c>
      <c r="F117" s="15" t="str">
        <f>VLOOKUP(C117,Assumptions!$B$3:$S$38,18,0)</f>
        <v>TSP/DSP</v>
      </c>
      <c r="G117" s="72">
        <f>VLOOKUP(C117,Assumptions!$B$3:$T$38,19,0)</f>
        <v>46227</v>
      </c>
      <c r="H117" s="15" t="str">
        <f>IF(F117=Assumptions!$S$8,IF(INDEX('Attestation Matrix'!$E$3:$N$21,MATCH($C117,'Attestation Matrix'!$B$3:$B$21,0),MATCH($C$75,'Attestation Matrix'!$E$2:$N$2,0))=0,"",INDEX('Attestation Matrix'!$E$3:$N$21,MATCH($C117,'Attestation Matrix'!$B$3:$B$21,0),MATCH($C$75,'Attestation Matrix'!$E$2:$N$2,0))),"")</f>
        <v/>
      </c>
      <c r="I117" s="7"/>
      <c r="J117" s="16"/>
      <c r="K117" s="7"/>
      <c r="L117" s="16"/>
      <c r="M117" s="7"/>
    </row>
    <row r="118" spans="2:13">
      <c r="B118" s="16">
        <f t="shared" si="0"/>
        <v>35</v>
      </c>
      <c r="C118" s="15" t="s">
        <v>236</v>
      </c>
      <c r="D118" s="16" t="str">
        <f>INDEX(Assumptions!D37:M72,MATCH($C118,Assumptions!B37:B72,0),MATCH($C$75,Assumptions!$D$2:$M$2,0))</f>
        <v>Not Required</v>
      </c>
      <c r="E118" s="15" t="str">
        <f>VLOOKUP(C118,Assumptions!$B$3:$Q$38,16,0)</f>
        <v>TSP confirmation</v>
      </c>
      <c r="F118" s="15" t="str">
        <f>VLOOKUP(C118,Assumptions!$B$3:$S$38,18,0)</f>
        <v>TSP/DSP</v>
      </c>
      <c r="G118" s="72">
        <f>VLOOKUP(C118,Assumptions!$B$3:$T$38,19,0)</f>
        <v>46227</v>
      </c>
      <c r="H118" s="15" t="str">
        <f>IF(F118=Assumptions!$S$8,IF(INDEX('Attestation Matrix'!$E$3:$N$21,MATCH($C118,'Attestation Matrix'!$B$3:$B$21,0),MATCH($C$75,'Attestation Matrix'!$E$2:$N$2,0))=0,"",INDEX('Attestation Matrix'!$E$3:$N$21,MATCH($C118,'Attestation Matrix'!$B$3:$B$21,0),MATCH($C$75,'Attestation Matrix'!$E$2:$N$2,0))),"")</f>
        <v/>
      </c>
      <c r="I118" s="7"/>
      <c r="J118" s="16"/>
      <c r="K118" s="7"/>
      <c r="L118" s="16"/>
      <c r="M118" s="7"/>
    </row>
    <row r="119" spans="2:13">
      <c r="B119" s="16">
        <f t="shared" si="0"/>
        <v>36</v>
      </c>
      <c r="C119" s="15" t="s">
        <v>237</v>
      </c>
      <c r="D119" s="16" t="str">
        <f>INDEX(Assumptions!D38:M73,MATCH($C119,Assumptions!B38:B73,0),MATCH($C$75,Assumptions!$D$2:$M$2,0))</f>
        <v>Not Required</v>
      </c>
      <c r="E119" s="15" t="str">
        <f>VLOOKUP(C119,Assumptions!$B$3:$Q$38,16,0)</f>
        <v>Technical documentation</v>
      </c>
      <c r="F119" s="15" t="str">
        <f>VLOOKUP(C119,Assumptions!$B$3:$S$38,18,0)</f>
        <v>TSP/DSP</v>
      </c>
      <c r="G119" s="72">
        <f>VLOOKUP(C119,Assumptions!$B$3:$T$38,19,0)</f>
        <v>46227</v>
      </c>
      <c r="H119" s="15" t="str">
        <f>IF(F119=Assumptions!$S$8,IF(INDEX('Attestation Matrix'!$E$3:$N$21,MATCH($C119,'Attestation Matrix'!$B$3:$B$21,0),MATCH($C$75,'Attestation Matrix'!$E$2:$N$2,0))=0,"",INDEX('Attestation Matrix'!$E$3:$N$21,MATCH($C119,'Attestation Matrix'!$B$3:$B$21,0),MATCH($C$75,'Attestation Matrix'!$E$2:$N$2,0))),"")</f>
        <v/>
      </c>
      <c r="I119" s="7"/>
      <c r="J119" s="16"/>
      <c r="K119" s="7"/>
      <c r="L119" s="16"/>
      <c r="M119" s="7" t="s">
        <v>238</v>
      </c>
    </row>
    <row r="120" spans="2:13">
      <c r="B120" s="15"/>
      <c r="C120" s="15"/>
      <c r="D120" s="16"/>
      <c r="E120" s="15"/>
      <c r="F120" s="15"/>
      <c r="G120" s="15"/>
      <c r="H120" s="15"/>
      <c r="I120" s="7"/>
      <c r="J120" s="16"/>
      <c r="K120" s="7"/>
      <c r="L120" s="16"/>
      <c r="M120" s="7"/>
    </row>
    <row r="121" spans="2:13" ht="15.95">
      <c r="B121" s="15" t="s">
        <v>239</v>
      </c>
      <c r="C121" s="15"/>
      <c r="D121" s="16"/>
      <c r="E121" s="15"/>
      <c r="F121" s="15"/>
      <c r="G121" s="15"/>
      <c r="H121" s="15"/>
      <c r="I121" s="7"/>
      <c r="J121" s="16"/>
      <c r="K121" s="7"/>
      <c r="L121" s="16"/>
      <c r="M121" s="7"/>
    </row>
  </sheetData>
  <conditionalFormatting sqref="B84:B121">
    <cfRule type="expression" dxfId="44" priority="35">
      <formula>$D84="Conditional"</formula>
    </cfRule>
    <cfRule type="expression" dxfId="43" priority="36">
      <formula>+$D84="Not Required"</formula>
    </cfRule>
    <cfRule type="expression" dxfId="42" priority="32">
      <formula>$D84="Conditional"</formula>
    </cfRule>
    <cfRule type="expression" dxfId="41" priority="33">
      <formula>+$D84="Not Required"</formula>
    </cfRule>
    <cfRule type="expression" dxfId="40" priority="49">
      <formula>$D84="Conditional"</formula>
    </cfRule>
    <cfRule type="expression" dxfId="39" priority="34">
      <formula>+$D84="Not Required"</formula>
    </cfRule>
    <cfRule type="expression" dxfId="38" priority="80">
      <formula>+$D84="Not Required"</formula>
    </cfRule>
    <cfRule type="expression" dxfId="37" priority="69">
      <formula>+$D84="Not Required"</formula>
    </cfRule>
    <cfRule type="expression" dxfId="36" priority="68">
      <formula>$D84="Conditional"</formula>
    </cfRule>
    <cfRule type="expression" dxfId="35" priority="47">
      <formula>+$D84="Not Required"</formula>
    </cfRule>
  </conditionalFormatting>
  <conditionalFormatting sqref="B84:C121">
    <cfRule type="expression" dxfId="34" priority="46">
      <formula>$D84="Conditional"</formula>
    </cfRule>
    <cfRule type="expression" dxfId="33" priority="81">
      <formula>$D84="Required"</formula>
    </cfRule>
    <cfRule type="expression" dxfId="32" priority="50">
      <formula>+$D84="Not Required"</formula>
    </cfRule>
    <cfRule type="expression" dxfId="31" priority="48">
      <formula>+$D84="Not Required"</formula>
    </cfRule>
  </conditionalFormatting>
  <conditionalFormatting sqref="C84:C121">
    <cfRule type="expression" dxfId="30" priority="123">
      <formula>+$D84="Not Required"</formula>
    </cfRule>
    <cfRule type="expression" dxfId="29" priority="119">
      <formula>$D84="Conditional"</formula>
    </cfRule>
  </conditionalFormatting>
  <conditionalFormatting sqref="D84:D121">
    <cfRule type="cellIs" dxfId="28" priority="126" operator="equal">
      <formula>"Required"</formula>
    </cfRule>
    <cfRule type="cellIs" dxfId="27" priority="120" operator="equal">
      <formula>"Conditional"</formula>
    </cfRule>
    <cfRule type="cellIs" dxfId="26" priority="125" operator="equal">
      <formula>"Not Required"</formula>
    </cfRule>
  </conditionalFormatting>
  <conditionalFormatting sqref="E84:H121">
    <cfRule type="expression" dxfId="25" priority="28">
      <formula>+$D84="Not Required"</formula>
    </cfRule>
    <cfRule type="expression" dxfId="24" priority="27">
      <formula>+$D84="Not Required"</formula>
    </cfRule>
    <cfRule type="expression" dxfId="23" priority="30">
      <formula>$D84="Conditional"</formula>
    </cfRule>
    <cfRule type="expression" dxfId="22" priority="26">
      <formula>$D84="Conditional"</formula>
    </cfRule>
    <cfRule type="expression" dxfId="21" priority="31">
      <formula>+$D84="Not Required"</formula>
    </cfRule>
    <cfRule type="expression" dxfId="20" priority="29">
      <formula>$D84="Required"</formula>
    </cfRule>
  </conditionalFormatting>
  <conditionalFormatting sqref="I84:J121">
    <cfRule type="expression" dxfId="19" priority="99">
      <formula>$D84="Conditional"</formula>
    </cfRule>
    <cfRule type="expression" dxfId="18" priority="100">
      <formula>$D84="Not Required"</formula>
    </cfRule>
  </conditionalFormatting>
  <conditionalFormatting sqref="I84:L121">
    <cfRule type="expression" dxfId="17" priority="92">
      <formula>$D84="Required"</formula>
    </cfRule>
  </conditionalFormatting>
  <conditionalFormatting sqref="J84:J121">
    <cfRule type="cellIs" dxfId="16" priority="66" operator="equal">
      <formula>"Incomplete"</formula>
    </cfRule>
    <cfRule type="cellIs" dxfId="15" priority="67" operator="equal">
      <formula>"Complete"</formula>
    </cfRule>
  </conditionalFormatting>
  <conditionalFormatting sqref="K3">
    <cfRule type="cellIs" dxfId="14" priority="25" operator="equal">
      <formula>"LOAD APPLICATION READY TO BE SUBMITTED"</formula>
    </cfRule>
  </conditionalFormatting>
  <conditionalFormatting sqref="K84:L121">
    <cfRule type="expression" dxfId="13" priority="23">
      <formula>$D84="Conditional"</formula>
    </cfRule>
    <cfRule type="expression" dxfId="12" priority="24">
      <formula>$D84="Not Required"</formula>
    </cfRule>
  </conditionalFormatting>
  <conditionalFormatting sqref="L84:L121">
    <cfRule type="cellIs" dxfId="11" priority="17" operator="equal">
      <formula>"Incomplete"</formula>
    </cfRule>
    <cfRule type="expression" dxfId="10" priority="19">
      <formula>$D84="Conditional"</formula>
    </cfRule>
    <cfRule type="cellIs" dxfId="9" priority="22" operator="equal">
      <formula>"Complete"</formula>
    </cfRule>
    <cfRule type="cellIs" dxfId="8" priority="18" operator="equal">
      <formula>"Complete"</formula>
    </cfRule>
    <cfRule type="cellIs" dxfId="7" priority="21" operator="equal">
      <formula>"Incomplete"</formula>
    </cfRule>
    <cfRule type="expression" dxfId="6" priority="20">
      <formula>$D84="Not Required"</formula>
    </cfRule>
  </conditionalFormatting>
  <conditionalFormatting sqref="L89:L92">
    <cfRule type="cellIs" dxfId="5" priority="2" operator="equal">
      <formula>"Complete"</formula>
    </cfRule>
    <cfRule type="expression" dxfId="4" priority="3">
      <formula>$D89="Conditional"</formula>
    </cfRule>
    <cfRule type="expression" dxfId="3" priority="4">
      <formula>$D89="Not Required"</formula>
    </cfRule>
    <cfRule type="cellIs" dxfId="2" priority="1" operator="equal">
      <formula>"Incomplete"</formula>
    </cfRule>
  </conditionalFormatting>
  <conditionalFormatting sqref="M84:M121">
    <cfRule type="expression" dxfId="1" priority="93">
      <formula>$D84="Conditional"</formula>
    </cfRule>
    <cfRule type="expression" dxfId="0" priority="94">
      <formula>$D84="Not Required"</formula>
    </cfRule>
  </conditionalFormatting>
  <pageMargins left="0.7" right="0.7" top="0.75" bottom="0.75" header="0.3" footer="0.3"/>
  <pageSetup orientation="portrait" r:id="rId1"/>
  <picture r:id="rId2"/>
  <extLst>
    <ext xmlns:x14="http://schemas.microsoft.com/office/spreadsheetml/2009/9/main" uri="{CCE6A557-97BC-4b89-ADB6-D9C93CAAB3DF}">
      <x14:dataValidations xmlns:xm="http://schemas.microsoft.com/office/excel/2006/main" count="4">
        <x14:dataValidation type="list" allowBlank="1" showInputMessage="1" showErrorMessage="1" xr:uid="{D74B17E9-1028-4C39-9D4E-3459E06EBC0B}">
          <x14:formula1>
            <xm:f>Assumptions!$D$2:$M$2</xm:f>
          </x14:formula1>
          <xm:sqref>C75</xm:sqref>
        </x14:dataValidation>
        <x14:dataValidation type="list" allowBlank="1" showInputMessage="1" showErrorMessage="1" xr:uid="{A42B9986-AE5C-45DA-94DA-4B87E15A8656}">
          <x14:formula1>
            <xm:f>Assumptions!$D$42:$D$44</xm:f>
          </x14:formula1>
          <xm:sqref>J84:J119 L84:L119</xm:sqref>
        </x14:dataValidation>
        <x14:dataValidation type="list" allowBlank="1" showInputMessage="1" showErrorMessage="1" xr:uid="{1D29836C-0E71-45CE-B1AE-D6CA97CE6359}">
          <x14:formula1>
            <xm:f>Assumptions!$F$42:$F$50</xm:f>
          </x14:formula1>
          <xm:sqref>D25</xm:sqref>
        </x14:dataValidation>
        <x14:dataValidation type="list" allowBlank="1" showInputMessage="1" showErrorMessage="1" xr:uid="{BEFC0C2E-161C-45E7-BBEA-9C5FF886F8DD}">
          <x14:formula1>
            <xm:f>Assumptions!$F$53:$F$57</xm:f>
          </x14:formula1>
          <xm:sqref>C77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223D-D07D-4C2B-B4A0-D52743DF11C3}">
  <dimension ref="A1:H40"/>
  <sheetViews>
    <sheetView showGridLines="0" topLeftCell="A2" zoomScale="80" zoomScaleNormal="80" workbookViewId="0">
      <selection activeCell="A2" sqref="A1:XFD1048576"/>
    </sheetView>
  </sheetViews>
  <sheetFormatPr defaultRowHeight="14.1"/>
  <cols>
    <col min="1" max="1" width="9.5" customWidth="1"/>
    <col min="2" max="2" width="17.125" customWidth="1"/>
    <col min="3" max="3" width="11.375" customWidth="1"/>
    <col min="4" max="4" width="41" customWidth="1"/>
    <col min="5" max="5" width="18.375" customWidth="1"/>
    <col min="6" max="6" width="13.125" customWidth="1"/>
    <col min="7" max="7" width="22.5" customWidth="1"/>
  </cols>
  <sheetData>
    <row r="1" spans="1:8" ht="32.25" customHeight="1" thickBot="1">
      <c r="A1" s="88" t="s">
        <v>240</v>
      </c>
      <c r="B1" s="88"/>
      <c r="C1" s="88"/>
      <c r="D1" s="88"/>
      <c r="E1" s="88"/>
      <c r="F1" s="88"/>
      <c r="G1" s="88"/>
    </row>
    <row r="2" spans="1:8" ht="72.75" customHeight="1" thickTop="1" thickBot="1">
      <c r="A2" s="89" t="s">
        <v>241</v>
      </c>
      <c r="B2" s="90"/>
      <c r="C2" s="90"/>
      <c r="D2" s="89" t="s">
        <v>242</v>
      </c>
      <c r="E2" s="90"/>
      <c r="F2" s="90"/>
      <c r="G2" s="56" t="s">
        <v>243</v>
      </c>
      <c r="H2" s="55"/>
    </row>
    <row r="3" spans="1:8" ht="28.5" customHeight="1" thickBot="1">
      <c r="A3" s="54" t="s">
        <v>150</v>
      </c>
      <c r="B3" s="54" t="s">
        <v>244</v>
      </c>
      <c r="C3" s="54" t="s">
        <v>245</v>
      </c>
      <c r="D3" s="54" t="s">
        <v>246</v>
      </c>
      <c r="E3" s="54" t="s">
        <v>247</v>
      </c>
      <c r="F3" s="54" t="s">
        <v>248</v>
      </c>
      <c r="G3" s="53">
        <f>_xlfn.IFNA(VLOOKUP($G2,'[1]LIF Background Data'!$A:$B,2,0),"")</f>
        <v>46006</v>
      </c>
    </row>
    <row r="4" spans="1:8" ht="15" thickTop="1" thickBot="1">
      <c r="A4" s="91">
        <v>46023</v>
      </c>
      <c r="B4" s="92">
        <v>200</v>
      </c>
      <c r="C4" s="92">
        <v>40</v>
      </c>
      <c r="D4" s="52" t="s">
        <v>249</v>
      </c>
      <c r="E4" s="51">
        <v>70000</v>
      </c>
      <c r="F4" s="50">
        <v>45987</v>
      </c>
    </row>
    <row r="5" spans="1:8" ht="14.45" thickBot="1">
      <c r="A5" s="83"/>
      <c r="B5" s="86"/>
      <c r="C5" s="86"/>
      <c r="D5" s="49" t="s">
        <v>250</v>
      </c>
      <c r="E5" s="38">
        <v>70001</v>
      </c>
      <c r="F5" s="47">
        <v>45713</v>
      </c>
    </row>
    <row r="6" spans="1:8" ht="14.45" thickBot="1">
      <c r="A6" s="83"/>
      <c r="B6" s="86"/>
      <c r="C6" s="93"/>
      <c r="D6" s="48" t="s">
        <v>251</v>
      </c>
      <c r="E6" s="38">
        <v>70002</v>
      </c>
      <c r="F6" s="47">
        <v>45740</v>
      </c>
    </row>
    <row r="7" spans="1:8" ht="14.45" thickBot="1">
      <c r="A7" s="83"/>
      <c r="B7" s="86"/>
      <c r="C7" s="86"/>
      <c r="D7" s="42"/>
      <c r="E7" s="38"/>
      <c r="F7" s="47"/>
    </row>
    <row r="8" spans="1:8" ht="14.45" thickBot="1">
      <c r="A8" s="83"/>
      <c r="B8" s="86"/>
      <c r="C8" s="86"/>
      <c r="D8" s="42"/>
      <c r="E8" s="38"/>
      <c r="F8" s="47"/>
    </row>
    <row r="9" spans="1:8" ht="14.45" thickBot="1">
      <c r="A9" s="83"/>
      <c r="B9" s="86"/>
      <c r="C9" s="86"/>
      <c r="D9" s="42"/>
      <c r="E9" s="38"/>
      <c r="F9" s="47"/>
    </row>
    <row r="10" spans="1:8" ht="15" thickBot="1">
      <c r="A10" s="84"/>
      <c r="B10" s="87"/>
      <c r="C10" s="87"/>
      <c r="D10" s="46"/>
      <c r="E10" s="45"/>
      <c r="F10" s="44"/>
    </row>
    <row r="11" spans="1:8" ht="14.45" thickBot="1">
      <c r="A11" s="76">
        <v>46419</v>
      </c>
      <c r="B11" s="78">
        <v>400</v>
      </c>
      <c r="C11" s="78">
        <v>80</v>
      </c>
      <c r="D11" s="41" t="s">
        <v>252</v>
      </c>
      <c r="E11" s="40">
        <v>70003</v>
      </c>
      <c r="F11" s="39">
        <v>46388</v>
      </c>
    </row>
    <row r="12" spans="1:8" ht="23.45" thickBot="1">
      <c r="A12" s="77"/>
      <c r="B12" s="79"/>
      <c r="C12" s="79"/>
      <c r="D12" s="41" t="s">
        <v>253</v>
      </c>
      <c r="E12" s="40" t="s">
        <v>254</v>
      </c>
      <c r="F12" s="39">
        <v>46402</v>
      </c>
    </row>
    <row r="13" spans="1:8" ht="14.45" thickBot="1">
      <c r="A13" s="77"/>
      <c r="B13" s="79"/>
      <c r="C13" s="79"/>
      <c r="D13" s="41"/>
      <c r="E13" s="40"/>
      <c r="F13" s="39"/>
    </row>
    <row r="14" spans="1:8" ht="14.45" thickBot="1">
      <c r="A14" s="77"/>
      <c r="B14" s="79"/>
      <c r="C14" s="79"/>
      <c r="D14" s="41"/>
      <c r="E14" s="40"/>
      <c r="F14" s="39"/>
    </row>
    <row r="15" spans="1:8" ht="14.45" thickBot="1">
      <c r="A15" s="77"/>
      <c r="B15" s="79"/>
      <c r="C15" s="79"/>
      <c r="D15" s="41"/>
      <c r="E15" s="40"/>
      <c r="F15" s="43"/>
    </row>
    <row r="16" spans="1:8" ht="14.45" thickBot="1">
      <c r="A16" s="80"/>
      <c r="B16" s="81"/>
      <c r="C16" s="81"/>
      <c r="D16" s="41"/>
      <c r="E16" s="40"/>
      <c r="F16" s="43"/>
    </row>
    <row r="17" spans="1:6" ht="14.45" thickBot="1">
      <c r="A17" s="82">
        <v>46813</v>
      </c>
      <c r="B17" s="85">
        <v>600</v>
      </c>
      <c r="C17" s="85">
        <v>120</v>
      </c>
      <c r="D17" s="42"/>
      <c r="E17" s="38"/>
      <c r="F17" s="37"/>
    </row>
    <row r="18" spans="1:6" ht="14.45" thickBot="1">
      <c r="A18" s="83"/>
      <c r="B18" s="86"/>
      <c r="C18" s="86"/>
      <c r="D18" s="42"/>
      <c r="E18" s="38"/>
      <c r="F18" s="37"/>
    </row>
    <row r="19" spans="1:6" ht="14.45" thickBot="1">
      <c r="A19" s="83"/>
      <c r="B19" s="86"/>
      <c r="C19" s="86"/>
      <c r="D19" s="42"/>
      <c r="E19" s="38"/>
      <c r="F19" s="37"/>
    </row>
    <row r="20" spans="1:6" ht="14.45" thickBot="1">
      <c r="A20" s="83"/>
      <c r="B20" s="86"/>
      <c r="C20" s="86"/>
      <c r="D20" s="42"/>
      <c r="E20" s="38"/>
      <c r="F20" s="37"/>
    </row>
    <row r="21" spans="1:6" ht="14.45" thickBot="1">
      <c r="A21" s="83"/>
      <c r="B21" s="86"/>
      <c r="C21" s="86"/>
      <c r="D21" s="42"/>
      <c r="E21" s="38"/>
      <c r="F21" s="37"/>
    </row>
    <row r="22" spans="1:6" ht="14.45" thickBot="1">
      <c r="A22" s="84"/>
      <c r="B22" s="87"/>
      <c r="C22" s="87"/>
      <c r="D22" s="42"/>
      <c r="E22" s="38"/>
      <c r="F22" s="37"/>
    </row>
    <row r="23" spans="1:6" ht="35.1" thickBot="1">
      <c r="A23" s="76">
        <v>47239</v>
      </c>
      <c r="B23" s="78">
        <v>700</v>
      </c>
      <c r="C23" s="78">
        <v>140</v>
      </c>
      <c r="D23" s="41" t="s">
        <v>255</v>
      </c>
      <c r="E23" s="40" t="s">
        <v>256</v>
      </c>
      <c r="F23" s="39">
        <v>47239</v>
      </c>
    </row>
    <row r="24" spans="1:6" ht="14.45" thickBot="1">
      <c r="A24" s="77"/>
      <c r="B24" s="79"/>
      <c r="C24" s="79"/>
      <c r="D24" s="36"/>
      <c r="E24" s="36"/>
      <c r="F24" s="35"/>
    </row>
    <row r="25" spans="1:6" ht="14.45" thickBot="1">
      <c r="A25" s="77"/>
      <c r="B25" s="79"/>
      <c r="C25" s="79"/>
      <c r="D25" s="36"/>
      <c r="E25" s="36"/>
      <c r="F25" s="35"/>
    </row>
    <row r="26" spans="1:6" ht="14.45" thickBot="1">
      <c r="A26" s="77"/>
      <c r="B26" s="79"/>
      <c r="C26" s="79"/>
      <c r="D26" s="36"/>
      <c r="E26" s="36"/>
      <c r="F26" s="35"/>
    </row>
    <row r="27" spans="1:6" ht="14.45" thickBot="1">
      <c r="A27" s="77"/>
      <c r="B27" s="79"/>
      <c r="C27" s="79"/>
      <c r="D27" s="36"/>
      <c r="E27" s="36"/>
      <c r="F27" s="35"/>
    </row>
    <row r="28" spans="1:6" ht="14.45" thickBot="1">
      <c r="A28" s="80"/>
      <c r="B28" s="81"/>
      <c r="C28" s="81"/>
      <c r="D28" s="36"/>
      <c r="E28" s="36"/>
      <c r="F28" s="35"/>
    </row>
    <row r="29" spans="1:6" ht="14.45" thickBot="1">
      <c r="A29" s="82">
        <v>47604</v>
      </c>
      <c r="B29" s="85">
        <v>800</v>
      </c>
      <c r="C29" s="85">
        <v>160</v>
      </c>
      <c r="D29" s="38"/>
      <c r="E29" s="38"/>
      <c r="F29" s="37"/>
    </row>
    <row r="30" spans="1:6" ht="14.45" thickBot="1">
      <c r="A30" s="83"/>
      <c r="B30" s="86"/>
      <c r="C30" s="86"/>
      <c r="D30" s="38"/>
      <c r="E30" s="38"/>
      <c r="F30" s="37"/>
    </row>
    <row r="31" spans="1:6" ht="14.45" thickBot="1">
      <c r="A31" s="83"/>
      <c r="B31" s="86"/>
      <c r="C31" s="86"/>
      <c r="D31" s="38"/>
      <c r="E31" s="38"/>
      <c r="F31" s="37"/>
    </row>
    <row r="32" spans="1:6" ht="14.45" thickBot="1">
      <c r="A32" s="83"/>
      <c r="B32" s="86"/>
      <c r="C32" s="86"/>
      <c r="D32" s="38"/>
      <c r="E32" s="38"/>
      <c r="F32" s="37"/>
    </row>
    <row r="33" spans="1:6" ht="14.45" thickBot="1">
      <c r="A33" s="83"/>
      <c r="B33" s="86"/>
      <c r="C33" s="86"/>
      <c r="D33" s="38"/>
      <c r="E33" s="38"/>
      <c r="F33" s="37"/>
    </row>
    <row r="34" spans="1:6" ht="14.45" thickBot="1">
      <c r="A34" s="84"/>
      <c r="B34" s="87"/>
      <c r="C34" s="87"/>
      <c r="D34" s="38"/>
      <c r="E34" s="38"/>
      <c r="F34" s="37"/>
    </row>
    <row r="35" spans="1:6" ht="14.45" thickBot="1">
      <c r="A35" s="76">
        <v>47969</v>
      </c>
      <c r="B35" s="78">
        <v>900</v>
      </c>
      <c r="C35" s="78">
        <v>180</v>
      </c>
      <c r="D35" s="36"/>
      <c r="E35" s="36"/>
      <c r="F35" s="35"/>
    </row>
    <row r="36" spans="1:6" ht="14.45" thickBot="1">
      <c r="A36" s="77"/>
      <c r="B36" s="79"/>
      <c r="C36" s="79"/>
      <c r="D36" s="36"/>
      <c r="E36" s="36"/>
      <c r="F36" s="35"/>
    </row>
    <row r="37" spans="1:6" ht="14.45" thickBot="1">
      <c r="A37" s="77"/>
      <c r="B37" s="79"/>
      <c r="C37" s="79"/>
      <c r="D37" s="36"/>
      <c r="E37" s="36"/>
      <c r="F37" s="35"/>
    </row>
    <row r="38" spans="1:6" ht="14.45" thickBot="1">
      <c r="A38" s="77"/>
      <c r="B38" s="79"/>
      <c r="C38" s="79"/>
      <c r="D38" s="36"/>
      <c r="E38" s="36"/>
      <c r="F38" s="35"/>
    </row>
    <row r="39" spans="1:6" ht="14.45" thickBot="1">
      <c r="A39" s="77"/>
      <c r="B39" s="79"/>
      <c r="C39" s="79"/>
      <c r="D39" s="36"/>
      <c r="E39" s="36"/>
      <c r="F39" s="35"/>
    </row>
    <row r="40" spans="1:6">
      <c r="A40" s="77"/>
      <c r="B40" s="79"/>
      <c r="C40" s="79"/>
      <c r="D40" s="34"/>
      <c r="E40" s="34"/>
      <c r="F40" s="33"/>
    </row>
  </sheetData>
  <mergeCells count="21">
    <mergeCell ref="A1:G1"/>
    <mergeCell ref="A11:A16"/>
    <mergeCell ref="B11:B16"/>
    <mergeCell ref="C11:C16"/>
    <mergeCell ref="A17:A22"/>
    <mergeCell ref="B17:B22"/>
    <mergeCell ref="C17:C22"/>
    <mergeCell ref="A2:C2"/>
    <mergeCell ref="D2:F2"/>
    <mergeCell ref="A4:A10"/>
    <mergeCell ref="B4:B10"/>
    <mergeCell ref="C4:C10"/>
    <mergeCell ref="A35:A40"/>
    <mergeCell ref="B35:B40"/>
    <mergeCell ref="C35:C40"/>
    <mergeCell ref="A23:A28"/>
    <mergeCell ref="B23:B28"/>
    <mergeCell ref="C23:C28"/>
    <mergeCell ref="A29:A34"/>
    <mergeCell ref="B29:B34"/>
    <mergeCell ref="C29:C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F06F-2CA7-4B35-AFE7-76D2005FD076}">
  <sheetPr>
    <tabColor theme="4"/>
  </sheetPr>
  <dimension ref="B1:V40"/>
  <sheetViews>
    <sheetView showGridLines="0" tabSelected="1" zoomScale="70" zoomScaleNormal="70" workbookViewId="0">
      <pane xSplit="2" ySplit="16" topLeftCell="C17" activePane="bottomRight" state="frozen"/>
      <selection pane="bottomRight" activeCell="N28" sqref="N28"/>
      <selection pane="bottomLeft" activeCell="A14" sqref="A14"/>
      <selection pane="topRight" activeCell="C1" sqref="C1"/>
    </sheetView>
  </sheetViews>
  <sheetFormatPr defaultRowHeight="14.1"/>
  <cols>
    <col min="1" max="1" width="1.625" customWidth="1"/>
    <col min="2" max="2" width="3.875" hidden="1" customWidth="1"/>
    <col min="3" max="3" width="9.375" customWidth="1"/>
    <col min="4" max="4" width="12.125" bestFit="1" customWidth="1"/>
    <col min="5" max="5" width="5.375" bestFit="1" customWidth="1"/>
    <col min="6" max="6" width="12.625" bestFit="1" customWidth="1"/>
    <col min="7" max="8" width="8.75" customWidth="1"/>
    <col min="9" max="9" width="15.875" customWidth="1"/>
    <col min="10" max="10" width="7.375" customWidth="1"/>
    <col min="11" max="11" width="15.875" customWidth="1"/>
    <col min="12" max="12" width="8.125" bestFit="1" customWidth="1"/>
    <col min="13" max="13" width="3.875" customWidth="1"/>
    <col min="14" max="14" width="11.125" bestFit="1" customWidth="1"/>
    <col min="15" max="15" width="11.125" customWidth="1"/>
    <col min="16" max="17" width="12.125" bestFit="1" customWidth="1"/>
    <col min="18" max="18" width="13.125" bestFit="1" customWidth="1"/>
    <col min="19" max="19" width="3.875" customWidth="1"/>
    <col min="20" max="20" width="12.125" bestFit="1" customWidth="1"/>
    <col min="21" max="21" width="3.875" customWidth="1"/>
    <col min="22" max="22" width="42.625" customWidth="1"/>
  </cols>
  <sheetData>
    <row r="1" spans="3:22" ht="14.45">
      <c r="C1" s="31" t="s">
        <v>79</v>
      </c>
    </row>
    <row r="2" spans="3:22" ht="14.45">
      <c r="C2" s="31" t="s">
        <v>80</v>
      </c>
    </row>
    <row r="3" spans="3:22" ht="24.95">
      <c r="C3" s="3" t="s">
        <v>257</v>
      </c>
    </row>
    <row r="5" spans="3:22" ht="15.6">
      <c r="C5" s="73" t="s">
        <v>258</v>
      </c>
    </row>
    <row r="7" spans="3:22" ht="14.45" thickBot="1">
      <c r="C7" s="58" t="s">
        <v>259</v>
      </c>
      <c r="D7" s="70" t="str">
        <f>'Batch Zero LIF'!C77</f>
        <v>RPG and Complete and Valid LLIS</v>
      </c>
      <c r="E7" s="61"/>
      <c r="F7" s="61"/>
      <c r="N7" s="94" t="s">
        <v>260</v>
      </c>
      <c r="O7" s="94"/>
      <c r="P7" s="94"/>
      <c r="Q7" s="94"/>
      <c r="R7" s="94"/>
      <c r="S7" s="94"/>
      <c r="T7" s="94"/>
    </row>
    <row r="8" spans="3:22" ht="14.45">
      <c r="D8" s="63"/>
      <c r="E8" s="63"/>
      <c r="F8" s="63"/>
      <c r="G8" s="63"/>
      <c r="H8" s="63"/>
      <c r="I8" s="63"/>
      <c r="J8" s="63"/>
      <c r="K8" s="63"/>
      <c r="L8" s="63"/>
    </row>
    <row r="9" spans="3:22" ht="35.450000000000003" customHeight="1" thickBot="1">
      <c r="C9" s="54" t="s">
        <v>150</v>
      </c>
      <c r="D9" s="54" t="s">
        <v>261</v>
      </c>
      <c r="E9" s="54" t="s">
        <v>245</v>
      </c>
      <c r="F9" s="54" t="s">
        <v>262</v>
      </c>
      <c r="G9" s="54" t="s">
        <v>263</v>
      </c>
      <c r="H9" s="54" t="s">
        <v>264</v>
      </c>
      <c r="I9" s="54" t="s">
        <v>265</v>
      </c>
      <c r="J9" s="54" t="s">
        <v>266</v>
      </c>
      <c r="K9" s="54" t="s">
        <v>267</v>
      </c>
      <c r="L9" s="54" t="s">
        <v>268</v>
      </c>
      <c r="N9" s="67" t="s">
        <v>269</v>
      </c>
      <c r="O9" s="67" t="s">
        <v>270</v>
      </c>
      <c r="P9" s="67" t="s">
        <v>271</v>
      </c>
      <c r="Q9" s="67" t="s">
        <v>272</v>
      </c>
      <c r="R9" s="67" t="s">
        <v>273</v>
      </c>
      <c r="T9" s="60" t="s">
        <v>274</v>
      </c>
    </row>
    <row r="10" spans="3:22" ht="15" thickTop="1" thickBot="1">
      <c r="C10" s="68">
        <v>46753</v>
      </c>
      <c r="D10" s="74">
        <v>100</v>
      </c>
      <c r="E10" s="74">
        <v>20</v>
      </c>
      <c r="F10" s="74">
        <v>80</v>
      </c>
      <c r="G10" s="74">
        <v>500</v>
      </c>
      <c r="H10" s="74"/>
      <c r="I10" s="74"/>
      <c r="J10" s="65"/>
      <c r="K10" s="75"/>
      <c r="L10" s="65"/>
      <c r="N10" s="65">
        <f>IF($I10="",DATE(YEAR($C10),12,31),IF($J10="",DATE(2034,12,31),$J10))</f>
        <v>47118</v>
      </c>
      <c r="O10" s="65">
        <f>IF($K10="",DATE(YEAR($C10),12,31),IF($L10="",DATE(2034,12,31),$L10))</f>
        <v>47118</v>
      </c>
      <c r="P10" s="75">
        <f>IF(OR($D$7="RPG Only",$D$7="RPG and Complete and Valid LLIS"),
    IF(YEAR($C10)&lt;IFERROR(YEAR(MAX($J$10:$J$14)),2034),0,$G10),
    IF(OR($D$7="PBRP Only",$D$7="PBRP and Complete and Valid LLIS"),
        IF(YEAR($C10)&lt;IFERROR(YEAR(MAX($J$10:$J$14)),2034),0,$H10),
        0))</f>
        <v>0</v>
      </c>
      <c r="Q10" s="74">
        <f>IF(OR($D$7="LLIS Only",$D$7="RPG and Complete and Valid LLIS",$D$7="PBRP and Complete and Valid LLIS"),
    IFERROR(_xlfn.MAXIFS($D$10:$D$14,$O$10:$O$14,"&lt;="&amp;DATE(YEAR($C10),12,31)),0),
    0)</f>
        <v>100</v>
      </c>
      <c r="R10" s="74">
        <f>MAX(P10,Q10)</f>
        <v>100</v>
      </c>
      <c r="T10" s="74">
        <f>MIN(F10,R10)</f>
        <v>80</v>
      </c>
    </row>
    <row r="11" spans="3:22" ht="14.45" thickBot="1">
      <c r="C11" s="69">
        <v>47119</v>
      </c>
      <c r="D11" s="75">
        <v>200</v>
      </c>
      <c r="E11" s="75">
        <v>40</v>
      </c>
      <c r="F11" s="75">
        <v>180</v>
      </c>
      <c r="G11" s="75">
        <v>500</v>
      </c>
      <c r="H11" s="75"/>
      <c r="I11" s="75"/>
      <c r="J11" s="66"/>
      <c r="K11" s="75"/>
      <c r="L11" s="65"/>
      <c r="N11" s="66">
        <f t="shared" ref="N11:N14" si="0">IF($I11="",DATE(YEAR($C11),12,31),IF($J11="",DATE(2034,12,31),$J11))</f>
        <v>47483</v>
      </c>
      <c r="O11" s="66">
        <f t="shared" ref="O11:O14" si="1">IF($K11="",DATE(YEAR($C11),12,31),IF($L11="",DATE(2034,12,31),$L11))</f>
        <v>47483</v>
      </c>
      <c r="P11" s="75">
        <f t="shared" ref="P11:P14" si="2">IF(OR($D$7="RPG Only",$D$7="RPG and Complete and Valid LLIS"),
    IF(YEAR($C11)&lt;IFERROR(YEAR(MAX($J$10:$J$14)),2034),0,$G11),
    IF(OR($D$7="PBRP Only",$D$7="PBRP and Complete and Valid LLIS"),
        IF(YEAR($C11)&lt;IFERROR(YEAR(MAX($J$10:$J$14)),2034),0,$H11),
        0))</f>
        <v>0</v>
      </c>
      <c r="Q11" s="75">
        <f t="shared" ref="Q11:Q14" si="3">IF(OR($D$7="LLIS Only",$D$7="RPG and Complete and Valid LLIS",$D$7="PBRP and Complete and Valid LLIS"),
    IFERROR(_xlfn.MAXIFS($D$10:$D$14,$O$10:$O$14,"&lt;="&amp;DATE(YEAR($C11),12,31)),0),
    0)</f>
        <v>200</v>
      </c>
      <c r="R11" s="75">
        <f t="shared" ref="R11:R14" si="4">MAX(P11,Q11)</f>
        <v>200</v>
      </c>
      <c r="T11" s="75">
        <f t="shared" ref="T11:T14" si="5">MIN(F11,R11)</f>
        <v>180</v>
      </c>
    </row>
    <row r="12" spans="3:22" ht="14.45" thickBot="1">
      <c r="C12" s="68">
        <v>47484</v>
      </c>
      <c r="D12" s="74">
        <v>300</v>
      </c>
      <c r="E12" s="74">
        <v>60</v>
      </c>
      <c r="F12" s="74">
        <v>300</v>
      </c>
      <c r="G12" s="74">
        <v>500</v>
      </c>
      <c r="H12" s="74"/>
      <c r="I12" s="75"/>
      <c r="J12" s="66"/>
      <c r="K12" s="75"/>
      <c r="L12" s="66"/>
      <c r="N12" s="65">
        <f t="shared" si="0"/>
        <v>47848</v>
      </c>
      <c r="O12" s="65">
        <f t="shared" si="1"/>
        <v>47848</v>
      </c>
      <c r="P12" s="74">
        <f t="shared" si="2"/>
        <v>0</v>
      </c>
      <c r="Q12" s="74">
        <f t="shared" si="3"/>
        <v>300</v>
      </c>
      <c r="R12" s="74">
        <f t="shared" si="4"/>
        <v>300</v>
      </c>
      <c r="T12" s="74">
        <f t="shared" si="5"/>
        <v>300</v>
      </c>
    </row>
    <row r="13" spans="3:22" ht="14.45" thickBot="1">
      <c r="C13" s="69">
        <v>47849</v>
      </c>
      <c r="D13" s="75">
        <v>400</v>
      </c>
      <c r="E13" s="75">
        <v>80</v>
      </c>
      <c r="F13" s="75">
        <v>350</v>
      </c>
      <c r="G13" s="75">
        <v>500</v>
      </c>
      <c r="H13" s="75"/>
      <c r="I13" s="75" t="s">
        <v>275</v>
      </c>
      <c r="J13" s="66">
        <v>47969</v>
      </c>
      <c r="K13" s="75"/>
      <c r="L13" s="66"/>
      <c r="N13" s="66">
        <f t="shared" si="0"/>
        <v>47969</v>
      </c>
      <c r="O13" s="66">
        <f t="shared" si="1"/>
        <v>48213</v>
      </c>
      <c r="P13" s="75">
        <f t="shared" si="2"/>
        <v>500</v>
      </c>
      <c r="Q13" s="75">
        <f t="shared" si="3"/>
        <v>400</v>
      </c>
      <c r="R13" s="75">
        <f t="shared" si="4"/>
        <v>500</v>
      </c>
      <c r="T13" s="75">
        <f t="shared" si="5"/>
        <v>350</v>
      </c>
    </row>
    <row r="14" spans="3:22">
      <c r="C14" s="68">
        <v>48214</v>
      </c>
      <c r="D14" s="74">
        <v>500</v>
      </c>
      <c r="E14" s="74">
        <v>100</v>
      </c>
      <c r="F14" s="74">
        <v>500</v>
      </c>
      <c r="G14" s="74">
        <v>500</v>
      </c>
      <c r="H14" s="74"/>
      <c r="I14" s="74"/>
      <c r="J14" s="65"/>
      <c r="K14" s="74"/>
      <c r="L14" s="65"/>
      <c r="N14" s="65">
        <f t="shared" si="0"/>
        <v>48579</v>
      </c>
      <c r="O14" s="65">
        <f t="shared" si="1"/>
        <v>48579</v>
      </c>
      <c r="P14" s="74">
        <f t="shared" si="2"/>
        <v>500</v>
      </c>
      <c r="Q14" s="74">
        <f t="shared" si="3"/>
        <v>500</v>
      </c>
      <c r="R14" s="74">
        <f t="shared" si="4"/>
        <v>500</v>
      </c>
      <c r="T14" s="74">
        <f t="shared" si="5"/>
        <v>500</v>
      </c>
    </row>
    <row r="16" spans="3:22">
      <c r="C16" s="2" t="s">
        <v>276</v>
      </c>
      <c r="D16" s="64"/>
      <c r="E16" s="64"/>
      <c r="F16" s="64"/>
      <c r="G16" s="64"/>
      <c r="H16" s="64"/>
      <c r="I16" s="64"/>
      <c r="J16" s="64"/>
      <c r="K16" s="64"/>
      <c r="L16" s="64"/>
      <c r="M16" s="64"/>
      <c r="N16" s="64"/>
      <c r="O16" s="64"/>
      <c r="P16" s="64"/>
      <c r="Q16" s="64"/>
      <c r="R16" s="64"/>
      <c r="S16" s="64"/>
      <c r="T16" s="64"/>
      <c r="U16" s="64"/>
      <c r="V16" s="64"/>
    </row>
    <row r="17" spans="2:3">
      <c r="B17">
        <v>2</v>
      </c>
      <c r="C17" t="str">
        <f>IF(VLOOKUP($D$7,Assumptions!$F$53:$W$57,B17,0)=0,"",VLOOKUP($D$7,Assumptions!$F$53:$W$57,B17,0))</f>
        <v>Populate Existing LCP Requested MW and MVAR using the approved LLIS Load Commissioning Plan (LCP)</v>
      </c>
    </row>
    <row r="18" spans="2:3">
      <c r="B18">
        <f>B17+1</f>
        <v>3</v>
      </c>
      <c r="C18" t="str">
        <f>IF(VLOOKUP($D$7,Assumptions!$F$53:$W$57,B18,0)=0,"",VLOOKUP($D$7,Assumptions!$F$53:$W$57,B18,0))</f>
        <v>Populate Interconnection Agreement Requested MW using the executed Interconnection Agreement (IA) or equivalent agreement</v>
      </c>
    </row>
    <row r="19" spans="2:3">
      <c r="B19">
        <f t="shared" ref="B19:B40" si="6">B18+1</f>
        <v>4</v>
      </c>
      <c r="C19" t="str">
        <f>IF(VLOOKUP($D$7,Assumptions!$F$53:$W$57,B19,0)=0,"",VLOOKUP($D$7,Assumptions!$F$53:$W$57,B19,0))</f>
        <v>Populate RPG Requested MW using the qualifying RPG study</v>
      </c>
    </row>
    <row r="20" spans="2:3">
      <c r="B20">
        <f t="shared" si="6"/>
        <v>5</v>
      </c>
      <c r="C20" t="str">
        <f>IF(VLOOKUP($D$7,Assumptions!$F$53:$W$57,B20,0)=0,"",VLOOKUP($D$7,Assumptions!$F$53:$W$57,B20,0))</f>
        <v>Leave PBRP Requested MW blank</v>
      </c>
    </row>
    <row r="21" spans="2:3">
      <c r="B21">
        <f t="shared" si="6"/>
        <v>6</v>
      </c>
      <c r="C21" t="str">
        <f>IF(VLOOKUP($D$7,Assumptions!$F$53:$W$57,B21,0)=0,"",VLOOKUP($D$7,Assumptions!$F$53:$W$57,B21,0))</f>
        <v>Enter the last required RPG transmission upgrade in RPG Required controlling upgrade and its latest TPIT in-service date in RPG TPIT ISD in the row corresponding to the year in which the RPG load first becomes available</v>
      </c>
    </row>
    <row r="22" spans="2:3">
      <c r="B22">
        <f t="shared" si="6"/>
        <v>7</v>
      </c>
      <c r="C22" t="str">
        <f>IF(VLOOKUP($D$7,Assumptions!$F$53:$W$57,B22,0)=0,"",VLOOKUP($D$7,Assumptions!$F$53:$W$57,B22,0))</f>
        <v>For any LLIS load step that depends on a transmission upgrade, enter the controlling upgrade in LLIS Required controlling upgrade and its latest TPIT in-service date in LLIS TPIT ISD in the row corresponding to that load step</v>
      </c>
    </row>
    <row r="23" spans="2:3">
      <c r="B23">
        <f t="shared" si="6"/>
        <v>8</v>
      </c>
      <c r="C23" t="str">
        <f>IF(VLOOKUP($D$7,Assumptions!$F$53:$W$57,B23,0)=0,"",VLOOKUP($D$7,Assumptions!$F$53:$W$57,B23,0))</f>
        <v>If a load step does not depend on a transmission upgrade, leave LLIS Required controlling upgrade and LLIS TPIT ISD blank</v>
      </c>
    </row>
    <row r="24" spans="2:3">
      <c r="B24">
        <f t="shared" si="6"/>
        <v>9</v>
      </c>
      <c r="C24" t="str">
        <f>IF(VLOOKUP($D$7,Assumptions!$F$53:$W$57,B24,0)=0,"",VLOOKUP($D$7,Assumptions!$F$53:$W$57,B24,0))</f>
        <v>If a required transmission upgrade is not included in TPIT, enter 12/31/2034 in the applicable TPIT ISD field</v>
      </c>
    </row>
    <row r="25" spans="2:3">
      <c r="B25">
        <f t="shared" si="6"/>
        <v>10</v>
      </c>
      <c r="C25" t="str">
        <f>IF(VLOOKUP($D$7,Assumptions!$F$53:$W$57,B25,0)=0,"",VLOOKUP($D$7,Assumptions!$F$53:$W$57,B25,0))</f>
        <v>Do not modify RPG Step effective date, LLIS Step effective date, RPG TPIT-Adjusted Requested MW, LLIS TPIT-Adjusted Requested MW, Combined TPIT-Adjusted Requested MW, or Output Requested MW</v>
      </c>
    </row>
    <row r="26" spans="2:3">
      <c r="B26">
        <f t="shared" si="6"/>
        <v>11</v>
      </c>
      <c r="C26" t="str">
        <f>IF(VLOOKUP($D$7,Assumptions!$F$53:$W$57,B26,0)=0,"",VLOOKUP($D$7,Assumptions!$F$53:$W$57,B26,0))</f>
        <v>These columns are calculated automatically</v>
      </c>
    </row>
    <row r="27" spans="2:3">
      <c r="B27">
        <f t="shared" si="6"/>
        <v>12</v>
      </c>
      <c r="C27" t="str">
        <f>IF(VLOOKUP($D$7,Assumptions!$F$53:$W$57,B27,0)=0,"",VLOOKUP($D$7,Assumptions!$F$53:$W$57,B27,0))</f>
        <v>Combined TPIT-Adjusted Requested MW is calculated as the greater of RPG TPIT-Adjusted Requested MW and LLIS TPIT-Adjusted Requested MW for each model year</v>
      </c>
    </row>
    <row r="28" spans="2:3">
      <c r="B28">
        <f t="shared" si="6"/>
        <v>13</v>
      </c>
      <c r="C28" t="str">
        <f>IF(VLOOKUP($D$7,Assumptions!$F$53:$W$57,B28,0)=0,"",VLOOKUP($D$7,Assumptions!$F$53:$W$57,B28,0))</f>
        <v>Output Requested MW is calculated as the lower of Interconnection Agreement Requested MW and Combined TPIT-Adjusted Requested MW</v>
      </c>
    </row>
    <row r="29" spans="2:3">
      <c r="B29">
        <f t="shared" si="6"/>
        <v>14</v>
      </c>
      <c r="C29" t="str">
        <f>IF(VLOOKUP($D$7,Assumptions!$F$53:$W$57,B29,0)=0,"",VLOOKUP($D$7,Assumptions!$F$53:$W$57,B29,0))</f>
        <v>The resulting Output Requested MW schedule is modeled as base load in all years.</v>
      </c>
    </row>
    <row r="30" spans="2:3">
      <c r="B30">
        <f t="shared" si="6"/>
        <v>15</v>
      </c>
      <c r="C30" t="str">
        <f>IF(VLOOKUP($D$7,Assumptions!$F$53:$W$57,B30,0)=0,"",VLOOKUP($D$7,Assumptions!$F$53:$W$57,B30,0))</f>
        <v/>
      </c>
    </row>
    <row r="31" spans="2:3">
      <c r="B31">
        <f t="shared" si="6"/>
        <v>16</v>
      </c>
      <c r="C31" t="str">
        <f>IF(VLOOKUP($D$7,Assumptions!$F$53:$W$57,B31,0)=0,"",VLOOKUP($D$7,Assumptions!$F$53:$W$57,B31,0))</f>
        <v/>
      </c>
    </row>
    <row r="32" spans="2:3">
      <c r="B32">
        <f t="shared" si="6"/>
        <v>17</v>
      </c>
    </row>
    <row r="33" spans="2:2">
      <c r="B33">
        <f t="shared" si="6"/>
        <v>18</v>
      </c>
    </row>
    <row r="34" spans="2:2">
      <c r="B34">
        <f t="shared" si="6"/>
        <v>19</v>
      </c>
    </row>
    <row r="35" spans="2:2">
      <c r="B35">
        <f t="shared" si="6"/>
        <v>20</v>
      </c>
    </row>
    <row r="36" spans="2:2">
      <c r="B36">
        <f t="shared" si="6"/>
        <v>21</v>
      </c>
    </row>
    <row r="37" spans="2:2">
      <c r="B37">
        <f t="shared" si="6"/>
        <v>22</v>
      </c>
    </row>
    <row r="38" spans="2:2">
      <c r="B38">
        <f t="shared" si="6"/>
        <v>23</v>
      </c>
    </row>
    <row r="39" spans="2:2">
      <c r="B39">
        <f t="shared" si="6"/>
        <v>24</v>
      </c>
    </row>
    <row r="40" spans="2:2">
      <c r="B40">
        <f t="shared" si="6"/>
        <v>25</v>
      </c>
    </row>
  </sheetData>
  <mergeCells count="1">
    <mergeCell ref="N7:T7"/>
  </mergeCells>
  <pageMargins left="0.7" right="0.7" top="0.75" bottom="0.75" header="0.3" footer="0.3"/>
  <pictur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27A4-94B9-441C-B6B9-00BF7FB64AC2}">
  <dimension ref="B2:N21"/>
  <sheetViews>
    <sheetView showGridLines="0" topLeftCell="B1" zoomScale="80" zoomScaleNormal="80" workbookViewId="0">
      <selection activeCell="G16" sqref="G16"/>
    </sheetView>
  </sheetViews>
  <sheetFormatPr defaultRowHeight="14.1"/>
  <cols>
    <col min="2" max="2" width="48.75" bestFit="1" customWidth="1"/>
    <col min="3" max="3" width="28.75" bestFit="1" customWidth="1"/>
    <col min="4" max="4" width="15" bestFit="1" customWidth="1"/>
  </cols>
  <sheetData>
    <row r="2" spans="2:14">
      <c r="B2" s="2" t="s">
        <v>183</v>
      </c>
      <c r="C2" s="2" t="s">
        <v>185</v>
      </c>
      <c r="D2" s="2" t="s">
        <v>186</v>
      </c>
      <c r="E2" s="2" t="s">
        <v>175</v>
      </c>
      <c r="F2" s="2" t="s">
        <v>277</v>
      </c>
      <c r="G2" s="2" t="s">
        <v>278</v>
      </c>
      <c r="H2" s="2" t="s">
        <v>279</v>
      </c>
      <c r="I2" s="2" t="s">
        <v>280</v>
      </c>
      <c r="J2" s="2" t="s">
        <v>281</v>
      </c>
      <c r="K2" s="2" t="s">
        <v>282</v>
      </c>
      <c r="L2" s="2" t="s">
        <v>283</v>
      </c>
      <c r="M2" s="2" t="s">
        <v>284</v>
      </c>
      <c r="N2" s="2" t="s">
        <v>285</v>
      </c>
    </row>
    <row r="3" spans="2:14">
      <c r="B3" t="s">
        <v>201</v>
      </c>
      <c r="C3" t="s">
        <v>286</v>
      </c>
      <c r="D3" t="s">
        <v>287</v>
      </c>
      <c r="E3" s="1"/>
      <c r="F3" s="1"/>
      <c r="G3" s="1"/>
      <c r="H3" s="1"/>
      <c r="I3" s="1" t="s">
        <v>288</v>
      </c>
      <c r="J3" s="1" t="s">
        <v>289</v>
      </c>
      <c r="K3" s="1" t="s">
        <v>290</v>
      </c>
      <c r="L3" s="1" t="s">
        <v>291</v>
      </c>
      <c r="M3" s="1" t="s">
        <v>291</v>
      </c>
      <c r="N3" s="1" t="s">
        <v>291</v>
      </c>
    </row>
    <row r="4" spans="2:14">
      <c r="B4" t="s">
        <v>203</v>
      </c>
      <c r="C4" t="s">
        <v>286</v>
      </c>
      <c r="D4" t="s">
        <v>287</v>
      </c>
      <c r="E4" s="1"/>
      <c r="F4" s="1"/>
      <c r="G4" s="1"/>
      <c r="H4" s="1"/>
      <c r="I4" s="1" t="s">
        <v>292</v>
      </c>
      <c r="J4" s="1" t="s">
        <v>293</v>
      </c>
      <c r="K4" s="1" t="s">
        <v>294</v>
      </c>
      <c r="L4" s="1" t="s">
        <v>291</v>
      </c>
      <c r="M4" s="1" t="s">
        <v>291</v>
      </c>
      <c r="N4" s="1" t="s">
        <v>291</v>
      </c>
    </row>
    <row r="5" spans="2:14">
      <c r="B5" t="s">
        <v>204</v>
      </c>
      <c r="C5" t="s">
        <v>286</v>
      </c>
      <c r="D5" t="s">
        <v>287</v>
      </c>
      <c r="E5" s="1"/>
      <c r="F5" s="1"/>
      <c r="G5" s="1"/>
      <c r="H5" s="1"/>
      <c r="I5" s="1" t="s">
        <v>292</v>
      </c>
      <c r="J5" s="1" t="s">
        <v>293</v>
      </c>
      <c r="K5" s="1" t="s">
        <v>294</v>
      </c>
      <c r="L5" s="1" t="s">
        <v>295</v>
      </c>
      <c r="M5" s="1" t="s">
        <v>295</v>
      </c>
      <c r="N5" s="1" t="s">
        <v>295</v>
      </c>
    </row>
    <row r="6" spans="2:14">
      <c r="B6" t="s">
        <v>205</v>
      </c>
      <c r="C6" t="s">
        <v>286</v>
      </c>
      <c r="D6" t="s">
        <v>287</v>
      </c>
      <c r="E6" s="1"/>
      <c r="F6" s="1"/>
      <c r="G6" s="1"/>
      <c r="H6" s="1"/>
      <c r="I6" s="1" t="s">
        <v>292</v>
      </c>
      <c r="J6" s="1" t="s">
        <v>293</v>
      </c>
      <c r="K6" s="1" t="s">
        <v>294</v>
      </c>
      <c r="L6" s="1" t="s">
        <v>295</v>
      </c>
      <c r="M6" s="1" t="s">
        <v>295</v>
      </c>
      <c r="N6" s="1" t="s">
        <v>295</v>
      </c>
    </row>
    <row r="7" spans="2:14">
      <c r="B7" t="s">
        <v>206</v>
      </c>
      <c r="C7" t="s">
        <v>286</v>
      </c>
      <c r="D7" t="s">
        <v>287</v>
      </c>
      <c r="E7" s="1"/>
      <c r="F7" s="1"/>
      <c r="G7" s="1"/>
      <c r="H7" s="1"/>
      <c r="I7" s="1" t="s">
        <v>296</v>
      </c>
      <c r="J7" s="1" t="s">
        <v>297</v>
      </c>
      <c r="K7" s="1" t="s">
        <v>294</v>
      </c>
      <c r="L7" s="1" t="s">
        <v>295</v>
      </c>
      <c r="M7" s="1" t="s">
        <v>295</v>
      </c>
      <c r="N7" s="1" t="s">
        <v>295</v>
      </c>
    </row>
    <row r="8" spans="2:14">
      <c r="B8" t="s">
        <v>207</v>
      </c>
      <c r="C8" t="s">
        <v>286</v>
      </c>
      <c r="D8" t="s">
        <v>287</v>
      </c>
      <c r="E8" s="1"/>
      <c r="F8" s="1"/>
      <c r="G8" s="1"/>
      <c r="H8" s="1"/>
      <c r="I8" s="1" t="s">
        <v>296</v>
      </c>
      <c r="J8" s="1" t="s">
        <v>297</v>
      </c>
      <c r="K8" s="1" t="s">
        <v>298</v>
      </c>
      <c r="L8" s="1" t="s">
        <v>299</v>
      </c>
      <c r="M8" s="1" t="s">
        <v>299</v>
      </c>
      <c r="N8" s="1" t="s">
        <v>299</v>
      </c>
    </row>
    <row r="9" spans="2:14">
      <c r="B9" t="s">
        <v>208</v>
      </c>
      <c r="C9" t="s">
        <v>286</v>
      </c>
      <c r="D9" t="s">
        <v>287</v>
      </c>
      <c r="E9" s="1"/>
      <c r="F9" s="1"/>
      <c r="G9" s="1"/>
      <c r="H9" s="1"/>
      <c r="I9" s="1" t="s">
        <v>296</v>
      </c>
      <c r="J9" s="1"/>
      <c r="K9" s="1"/>
      <c r="L9" s="1"/>
      <c r="M9" s="1"/>
      <c r="N9" s="1"/>
    </row>
    <row r="10" spans="2:14">
      <c r="B10" t="s">
        <v>209</v>
      </c>
      <c r="C10" t="s">
        <v>286</v>
      </c>
      <c r="D10" t="s">
        <v>287</v>
      </c>
      <c r="E10" s="1"/>
      <c r="F10" s="1"/>
      <c r="G10" s="1"/>
      <c r="H10" s="1"/>
      <c r="I10" s="1" t="s">
        <v>296</v>
      </c>
      <c r="J10" s="1"/>
      <c r="K10" s="1"/>
      <c r="L10" s="1"/>
      <c r="M10" s="1"/>
      <c r="N10" s="1"/>
    </row>
    <row r="11" spans="2:14">
      <c r="B11" t="s">
        <v>210</v>
      </c>
      <c r="C11" t="s">
        <v>286</v>
      </c>
      <c r="D11" t="s">
        <v>287</v>
      </c>
      <c r="E11" s="1"/>
      <c r="F11" s="1"/>
      <c r="G11" s="1"/>
      <c r="H11" s="1"/>
      <c r="I11" s="1" t="s">
        <v>296</v>
      </c>
      <c r="J11" s="1"/>
      <c r="K11" s="1"/>
      <c r="L11" s="1"/>
      <c r="M11" s="1"/>
      <c r="N11" s="1"/>
    </row>
    <row r="12" spans="2:14">
      <c r="B12" t="s">
        <v>214</v>
      </c>
      <c r="C12" t="s">
        <v>300</v>
      </c>
      <c r="D12" t="s">
        <v>287</v>
      </c>
      <c r="E12" s="1"/>
      <c r="F12" s="1"/>
      <c r="G12" s="1"/>
      <c r="H12" s="1"/>
      <c r="I12" s="1" t="s">
        <v>301</v>
      </c>
      <c r="J12" s="1" t="s">
        <v>302</v>
      </c>
      <c r="K12" s="1"/>
      <c r="L12" s="1" t="s">
        <v>303</v>
      </c>
      <c r="M12" s="1" t="s">
        <v>303</v>
      </c>
      <c r="N12" s="1" t="s">
        <v>303</v>
      </c>
    </row>
    <row r="13" spans="2:14">
      <c r="B13" t="s">
        <v>215</v>
      </c>
      <c r="C13" t="s">
        <v>286</v>
      </c>
      <c r="D13" t="s">
        <v>287</v>
      </c>
      <c r="E13" s="1"/>
      <c r="F13" s="1"/>
      <c r="G13" s="1"/>
      <c r="H13" s="1"/>
      <c r="I13" s="1"/>
      <c r="J13" s="1" t="s">
        <v>302</v>
      </c>
      <c r="K13" s="1"/>
      <c r="L13" s="1"/>
      <c r="M13" s="1"/>
      <c r="N13" s="1"/>
    </row>
    <row r="14" spans="2:14">
      <c r="B14" t="s">
        <v>216</v>
      </c>
      <c r="C14" t="s">
        <v>286</v>
      </c>
      <c r="D14" t="s">
        <v>287</v>
      </c>
      <c r="E14" s="1"/>
      <c r="F14" s="1"/>
      <c r="G14" s="1"/>
      <c r="H14" s="1"/>
      <c r="I14" s="1"/>
      <c r="J14" s="1" t="s">
        <v>302</v>
      </c>
      <c r="K14" s="1"/>
      <c r="L14" s="1"/>
      <c r="M14" s="1"/>
      <c r="N14" s="1"/>
    </row>
    <row r="15" spans="2:14">
      <c r="B15" t="s">
        <v>217</v>
      </c>
      <c r="C15" t="s">
        <v>300</v>
      </c>
      <c r="D15" t="s">
        <v>287</v>
      </c>
      <c r="E15" s="1"/>
      <c r="F15" s="1"/>
      <c r="G15" s="1"/>
      <c r="H15" s="1"/>
      <c r="I15" s="1"/>
      <c r="J15" s="1" t="s">
        <v>297</v>
      </c>
      <c r="K15" s="1"/>
      <c r="L15" s="1"/>
      <c r="M15" s="1"/>
      <c r="N15" s="1"/>
    </row>
    <row r="16" spans="2:14">
      <c r="B16" t="s">
        <v>219</v>
      </c>
      <c r="C16" t="s">
        <v>304</v>
      </c>
      <c r="D16" t="s">
        <v>287</v>
      </c>
      <c r="E16" s="1"/>
      <c r="F16" s="1"/>
      <c r="G16" s="1"/>
      <c r="H16" s="1"/>
      <c r="I16" s="1"/>
      <c r="J16" s="1"/>
      <c r="K16" s="1"/>
      <c r="L16" s="1"/>
      <c r="M16" s="1"/>
      <c r="N16" s="1"/>
    </row>
    <row r="17" spans="2:14">
      <c r="B17" t="s">
        <v>222</v>
      </c>
      <c r="C17" t="s">
        <v>305</v>
      </c>
      <c r="D17" t="s">
        <v>287</v>
      </c>
      <c r="E17" s="1"/>
      <c r="F17" s="1"/>
      <c r="G17" s="1" t="s">
        <v>306</v>
      </c>
      <c r="H17" s="1" t="s">
        <v>306</v>
      </c>
      <c r="I17" s="1" t="s">
        <v>301</v>
      </c>
      <c r="J17" s="1" t="s">
        <v>302</v>
      </c>
      <c r="K17" s="1"/>
      <c r="L17" s="1" t="s">
        <v>299</v>
      </c>
      <c r="M17" s="1" t="s">
        <v>299</v>
      </c>
      <c r="N17" s="1" t="s">
        <v>299</v>
      </c>
    </row>
    <row r="18" spans="2:14">
      <c r="B18" t="s">
        <v>223</v>
      </c>
      <c r="C18" t="s">
        <v>304</v>
      </c>
      <c r="D18" t="s">
        <v>287</v>
      </c>
      <c r="E18" s="1"/>
      <c r="F18" s="1"/>
      <c r="G18" s="1"/>
      <c r="H18" s="1"/>
      <c r="I18" s="1"/>
      <c r="J18" s="1"/>
      <c r="K18" s="1"/>
      <c r="L18" s="1"/>
      <c r="M18" s="1"/>
      <c r="N18" s="1"/>
    </row>
    <row r="19" spans="2:14">
      <c r="B19" t="s">
        <v>227</v>
      </c>
      <c r="C19" t="s">
        <v>307</v>
      </c>
      <c r="D19" t="s">
        <v>287</v>
      </c>
      <c r="E19" s="1"/>
      <c r="F19" s="1"/>
      <c r="G19" s="1"/>
      <c r="H19" s="1"/>
      <c r="I19" s="1"/>
      <c r="J19" s="1"/>
      <c r="K19" s="1"/>
      <c r="L19" s="1"/>
      <c r="M19" s="1" t="s">
        <v>308</v>
      </c>
      <c r="N19" s="1"/>
    </row>
    <row r="20" spans="2:14">
      <c r="B20" t="s">
        <v>228</v>
      </c>
      <c r="C20" t="s">
        <v>307</v>
      </c>
      <c r="D20" t="s">
        <v>287</v>
      </c>
      <c r="E20" s="1"/>
      <c r="F20" s="1"/>
      <c r="G20" s="1"/>
      <c r="H20" s="1"/>
      <c r="I20" s="1"/>
      <c r="J20" s="1"/>
      <c r="K20" s="1"/>
      <c r="L20" s="1"/>
      <c r="M20" s="1"/>
      <c r="N20" s="1" t="s">
        <v>309</v>
      </c>
    </row>
    <row r="21" spans="2:14">
      <c r="B21" t="s">
        <v>237</v>
      </c>
      <c r="C21" t="s">
        <v>304</v>
      </c>
      <c r="D21" t="s">
        <v>287</v>
      </c>
      <c r="E21" s="1"/>
      <c r="F21" s="1"/>
      <c r="G21" s="1"/>
      <c r="H21" s="1"/>
      <c r="I21" s="1"/>
      <c r="J21" s="1"/>
      <c r="K21" s="1"/>
      <c r="L21" s="1"/>
      <c r="M21" s="1"/>
      <c r="N21" s="1"/>
    </row>
  </sheetData>
  <sheetProtection algorithmName="SHA-512" hashValue="BmCQ5ZECKKEHz0vhE5r/+EJIlfCeocgP3drckIIijqhQ/odWILGMSNaZEnaMXWhIMJctK7ky2sLNhYqRXsBaew==" saltValue="5B0BPDLawSBJ3u58wmC2C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4343-DC31-4105-9754-23D5ED8A0724}">
  <dimension ref="B2:W57"/>
  <sheetViews>
    <sheetView showGridLines="0" zoomScale="70" zoomScaleNormal="70" workbookViewId="0">
      <pane xSplit="2" ySplit="2" topLeftCell="I8" activePane="bottomRight" state="frozen"/>
      <selection pane="bottomRight" activeCell="K26" sqref="K26"/>
      <selection pane="bottomLeft" activeCell="G16" sqref="G16"/>
      <selection pane="topRight" activeCell="G16" sqref="G16"/>
    </sheetView>
  </sheetViews>
  <sheetFormatPr defaultRowHeight="14.1"/>
  <cols>
    <col min="2" max="2" width="48.75" bestFit="1" customWidth="1"/>
    <col min="4" max="13" width="12.875" bestFit="1" customWidth="1"/>
    <col min="15" max="15" width="12.875" bestFit="1" customWidth="1"/>
    <col min="17" max="17" width="28.625" bestFit="1" customWidth="1"/>
    <col min="19" max="19" width="18.875" bestFit="1" customWidth="1"/>
  </cols>
  <sheetData>
    <row r="2" spans="2:23">
      <c r="B2" s="2" t="s">
        <v>310</v>
      </c>
      <c r="D2" s="2" t="s">
        <v>175</v>
      </c>
      <c r="E2" s="2" t="s">
        <v>277</v>
      </c>
      <c r="F2" s="2" t="s">
        <v>278</v>
      </c>
      <c r="G2" s="2" t="s">
        <v>279</v>
      </c>
      <c r="H2" s="2" t="s">
        <v>280</v>
      </c>
      <c r="I2" s="2" t="s">
        <v>281</v>
      </c>
      <c r="J2" s="2" t="s">
        <v>282</v>
      </c>
      <c r="K2" s="2" t="s">
        <v>283</v>
      </c>
      <c r="L2" s="2" t="s">
        <v>284</v>
      </c>
      <c r="M2" s="2" t="s">
        <v>285</v>
      </c>
      <c r="Q2" s="2" t="s">
        <v>85</v>
      </c>
      <c r="S2" s="2" t="s">
        <v>311</v>
      </c>
      <c r="T2" s="2" t="s">
        <v>312</v>
      </c>
      <c r="V2" s="57" t="s">
        <v>313</v>
      </c>
      <c r="W2" s="57" t="s">
        <v>313</v>
      </c>
    </row>
    <row r="3" spans="2:23">
      <c r="B3" t="s">
        <v>194</v>
      </c>
      <c r="D3" s="1" t="s">
        <v>314</v>
      </c>
      <c r="E3" s="1" t="s">
        <v>314</v>
      </c>
      <c r="F3" s="1" t="s">
        <v>315</v>
      </c>
      <c r="G3" s="1" t="s">
        <v>315</v>
      </c>
      <c r="H3" s="1" t="s">
        <v>315</v>
      </c>
      <c r="I3" s="1" t="s">
        <v>315</v>
      </c>
      <c r="J3" s="1" t="s">
        <v>315</v>
      </c>
      <c r="K3" s="1" t="s">
        <v>315</v>
      </c>
      <c r="L3" s="1" t="s">
        <v>315</v>
      </c>
      <c r="M3" s="1" t="s">
        <v>315</v>
      </c>
      <c r="Q3" s="1" t="s">
        <v>316</v>
      </c>
      <c r="S3" s="1" t="s">
        <v>317</v>
      </c>
      <c r="T3" s="71">
        <v>46227</v>
      </c>
      <c r="V3">
        <f>IF('Batch Zero LIF'!D84="Required",1,0)</f>
        <v>1</v>
      </c>
      <c r="W3">
        <f>IF('Batch Zero LIF'!J84="Complete",1,0)</f>
        <v>0</v>
      </c>
    </row>
    <row r="4" spans="2:23">
      <c r="B4" t="s">
        <v>195</v>
      </c>
      <c r="D4" s="1" t="s">
        <v>315</v>
      </c>
      <c r="E4" s="1" t="s">
        <v>315</v>
      </c>
      <c r="F4" s="1" t="s">
        <v>314</v>
      </c>
      <c r="G4" s="1" t="s">
        <v>315</v>
      </c>
      <c r="H4" s="1" t="s">
        <v>315</v>
      </c>
      <c r="I4" s="1" t="s">
        <v>315</v>
      </c>
      <c r="J4" s="1" t="s">
        <v>315</v>
      </c>
      <c r="K4" s="1" t="s">
        <v>315</v>
      </c>
      <c r="L4" s="1" t="s">
        <v>315</v>
      </c>
      <c r="M4" s="1" t="s">
        <v>315</v>
      </c>
      <c r="Q4" s="1" t="s">
        <v>316</v>
      </c>
      <c r="S4" s="1" t="s">
        <v>317</v>
      </c>
      <c r="T4" s="71">
        <v>46227</v>
      </c>
      <c r="V4">
        <f>IF('Batch Zero LIF'!D85="Required",1,0)</f>
        <v>0</v>
      </c>
      <c r="W4">
        <f>IF('Batch Zero LIF'!J85="Complete",1,0)</f>
        <v>0</v>
      </c>
    </row>
    <row r="5" spans="2:23">
      <c r="B5" t="s">
        <v>196</v>
      </c>
      <c r="D5" s="1" t="s">
        <v>315</v>
      </c>
      <c r="E5" s="1" t="s">
        <v>315</v>
      </c>
      <c r="F5" s="1" t="s">
        <v>315</v>
      </c>
      <c r="G5" s="1" t="s">
        <v>314</v>
      </c>
      <c r="H5" s="1" t="s">
        <v>315</v>
      </c>
      <c r="I5" s="1" t="s">
        <v>315</v>
      </c>
      <c r="J5" s="1" t="s">
        <v>315</v>
      </c>
      <c r="K5" s="1" t="s">
        <v>315</v>
      </c>
      <c r="L5" s="1" t="s">
        <v>315</v>
      </c>
      <c r="M5" s="1" t="s">
        <v>315</v>
      </c>
      <c r="Q5" s="1" t="s">
        <v>316</v>
      </c>
      <c r="S5" s="1" t="s">
        <v>317</v>
      </c>
      <c r="T5" s="71">
        <v>46227</v>
      </c>
      <c r="V5">
        <f>IF('Batch Zero LIF'!D86="Required",1,0)</f>
        <v>0</v>
      </c>
      <c r="W5">
        <f>IF('Batch Zero LIF'!J86="Complete",1,0)</f>
        <v>0</v>
      </c>
    </row>
    <row r="6" spans="2:23">
      <c r="B6" t="s">
        <v>197</v>
      </c>
      <c r="D6" s="1" t="s">
        <v>315</v>
      </c>
      <c r="E6" s="1" t="s">
        <v>315</v>
      </c>
      <c r="F6" s="1" t="s">
        <v>315</v>
      </c>
      <c r="G6" s="1" t="s">
        <v>315</v>
      </c>
      <c r="H6" s="1" t="s">
        <v>314</v>
      </c>
      <c r="I6" s="1" t="s">
        <v>314</v>
      </c>
      <c r="J6" s="1" t="s">
        <v>315</v>
      </c>
      <c r="K6" s="1" t="s">
        <v>315</v>
      </c>
      <c r="L6" s="1" t="s">
        <v>315</v>
      </c>
      <c r="M6" s="1" t="s">
        <v>315</v>
      </c>
      <c r="Q6" s="1" t="s">
        <v>316</v>
      </c>
      <c r="S6" s="1" t="s">
        <v>317</v>
      </c>
      <c r="T6" s="71">
        <v>46227</v>
      </c>
      <c r="V6">
        <f>IF('Batch Zero LIF'!D87="Required",1,0)</f>
        <v>0</v>
      </c>
      <c r="W6">
        <f>IF('Batch Zero LIF'!J87="Complete",1,0)</f>
        <v>0</v>
      </c>
    </row>
    <row r="7" spans="2:23">
      <c r="B7" t="s">
        <v>199</v>
      </c>
      <c r="D7" s="1" t="s">
        <v>315</v>
      </c>
      <c r="E7" s="1" t="s">
        <v>315</v>
      </c>
      <c r="F7" s="1" t="s">
        <v>315</v>
      </c>
      <c r="G7" s="1" t="s">
        <v>315</v>
      </c>
      <c r="H7" s="1" t="s">
        <v>318</v>
      </c>
      <c r="I7" s="1" t="s">
        <v>318</v>
      </c>
      <c r="J7" s="1" t="s">
        <v>315</v>
      </c>
      <c r="K7" s="1" t="s">
        <v>318</v>
      </c>
      <c r="L7" s="1" t="s">
        <v>318</v>
      </c>
      <c r="M7" s="1" t="s">
        <v>318</v>
      </c>
      <c r="Q7" s="1" t="s">
        <v>286</v>
      </c>
      <c r="S7" s="1" t="s">
        <v>317</v>
      </c>
      <c r="T7" s="71">
        <v>46227</v>
      </c>
      <c r="V7">
        <f>IF('Batch Zero LIF'!D88="Required",1,0)</f>
        <v>0</v>
      </c>
      <c r="W7">
        <f>IF('Batch Zero LIF'!J88="Complete",1,0)</f>
        <v>0</v>
      </c>
    </row>
    <row r="8" spans="2:23">
      <c r="B8" t="s">
        <v>201</v>
      </c>
      <c r="D8" s="1" t="s">
        <v>315</v>
      </c>
      <c r="E8" s="1" t="s">
        <v>315</v>
      </c>
      <c r="F8" s="1" t="s">
        <v>315</v>
      </c>
      <c r="G8" s="1" t="s">
        <v>315</v>
      </c>
      <c r="H8" s="1" t="s">
        <v>314</v>
      </c>
      <c r="I8" s="1" t="s">
        <v>314</v>
      </c>
      <c r="J8" s="1" t="s">
        <v>314</v>
      </c>
      <c r="K8" s="1" t="s">
        <v>314</v>
      </c>
      <c r="L8" s="1" t="s">
        <v>314</v>
      </c>
      <c r="M8" s="1" t="s">
        <v>314</v>
      </c>
      <c r="Q8" s="1" t="s">
        <v>286</v>
      </c>
      <c r="S8" s="1" t="s">
        <v>287</v>
      </c>
      <c r="T8" s="71">
        <v>46213</v>
      </c>
      <c r="V8">
        <f>IF('Batch Zero LIF'!D89="Required",1,0)</f>
        <v>0</v>
      </c>
      <c r="W8">
        <f>IF('Batch Zero LIF'!J89="Complete",1,0)</f>
        <v>0</v>
      </c>
    </row>
    <row r="9" spans="2:23">
      <c r="B9" t="s">
        <v>203</v>
      </c>
      <c r="D9" s="1" t="s">
        <v>315</v>
      </c>
      <c r="E9" s="1" t="s">
        <v>315</v>
      </c>
      <c r="F9" s="1" t="s">
        <v>315</v>
      </c>
      <c r="G9" s="1" t="s">
        <v>315</v>
      </c>
      <c r="H9" s="1" t="s">
        <v>314</v>
      </c>
      <c r="I9" s="1" t="s">
        <v>314</v>
      </c>
      <c r="J9" s="1" t="s">
        <v>314</v>
      </c>
      <c r="K9" s="1" t="s">
        <v>314</v>
      </c>
      <c r="L9" s="1" t="s">
        <v>314</v>
      </c>
      <c r="M9" s="1" t="s">
        <v>314</v>
      </c>
      <c r="Q9" s="1" t="s">
        <v>286</v>
      </c>
      <c r="S9" s="1" t="s">
        <v>287</v>
      </c>
      <c r="T9" s="71">
        <v>46213</v>
      </c>
      <c r="V9">
        <f>IF('Batch Zero LIF'!D90="Required",1,0)</f>
        <v>0</v>
      </c>
      <c r="W9">
        <f>IF('Batch Zero LIF'!J90="Complete",1,0)</f>
        <v>0</v>
      </c>
    </row>
    <row r="10" spans="2:23">
      <c r="B10" t="s">
        <v>204</v>
      </c>
      <c r="D10" s="1" t="s">
        <v>315</v>
      </c>
      <c r="E10" s="1" t="s">
        <v>315</v>
      </c>
      <c r="F10" s="1" t="s">
        <v>315</v>
      </c>
      <c r="G10" s="1" t="s">
        <v>315</v>
      </c>
      <c r="H10" s="1" t="s">
        <v>314</v>
      </c>
      <c r="I10" s="1" t="s">
        <v>314</v>
      </c>
      <c r="J10" s="1" t="s">
        <v>314</v>
      </c>
      <c r="K10" s="1" t="s">
        <v>314</v>
      </c>
      <c r="L10" s="1" t="s">
        <v>314</v>
      </c>
      <c r="M10" s="1" t="s">
        <v>314</v>
      </c>
      <c r="Q10" s="1" t="s">
        <v>286</v>
      </c>
      <c r="S10" s="1" t="s">
        <v>287</v>
      </c>
      <c r="T10" s="71">
        <v>46213</v>
      </c>
      <c r="V10">
        <f>IF('Batch Zero LIF'!D91="Required",1,0)</f>
        <v>0</v>
      </c>
      <c r="W10">
        <f>IF('Batch Zero LIF'!J91="Complete",1,0)</f>
        <v>0</v>
      </c>
    </row>
    <row r="11" spans="2:23">
      <c r="B11" t="s">
        <v>205</v>
      </c>
      <c r="D11" s="1" t="s">
        <v>315</v>
      </c>
      <c r="E11" s="1" t="s">
        <v>315</v>
      </c>
      <c r="F11" s="1" t="s">
        <v>315</v>
      </c>
      <c r="G11" s="1" t="s">
        <v>315</v>
      </c>
      <c r="H11" s="1" t="s">
        <v>314</v>
      </c>
      <c r="I11" s="1" t="s">
        <v>314</v>
      </c>
      <c r="J11" s="1" t="s">
        <v>314</v>
      </c>
      <c r="K11" s="1" t="s">
        <v>314</v>
      </c>
      <c r="L11" s="1" t="s">
        <v>314</v>
      </c>
      <c r="M11" s="1" t="s">
        <v>314</v>
      </c>
      <c r="Q11" s="1" t="s">
        <v>286</v>
      </c>
      <c r="S11" s="1" t="s">
        <v>287</v>
      </c>
      <c r="T11" s="71">
        <v>46213</v>
      </c>
      <c r="V11">
        <f>IF('Batch Zero LIF'!D92="Required",1,0)</f>
        <v>0</v>
      </c>
      <c r="W11">
        <f>IF('Batch Zero LIF'!J92="Complete",1,0)</f>
        <v>0</v>
      </c>
    </row>
    <row r="12" spans="2:23">
      <c r="B12" t="s">
        <v>206</v>
      </c>
      <c r="D12" s="1" t="s">
        <v>315</v>
      </c>
      <c r="E12" s="1" t="s">
        <v>315</v>
      </c>
      <c r="F12" s="1" t="s">
        <v>315</v>
      </c>
      <c r="G12" s="1" t="s">
        <v>315</v>
      </c>
      <c r="H12" s="1" t="s">
        <v>314</v>
      </c>
      <c r="I12" s="1" t="s">
        <v>314</v>
      </c>
      <c r="J12" s="1" t="s">
        <v>314</v>
      </c>
      <c r="K12" s="1" t="s">
        <v>314</v>
      </c>
      <c r="L12" s="1" t="s">
        <v>314</v>
      </c>
      <c r="M12" s="1" t="s">
        <v>314</v>
      </c>
      <c r="Q12" s="1" t="s">
        <v>286</v>
      </c>
      <c r="S12" s="1" t="s">
        <v>287</v>
      </c>
      <c r="T12" s="71">
        <v>46213</v>
      </c>
      <c r="V12">
        <f>IF('Batch Zero LIF'!D93="Required",1,0)</f>
        <v>0</v>
      </c>
      <c r="W12">
        <f>IF('Batch Zero LIF'!J93="Complete",1,0)</f>
        <v>0</v>
      </c>
    </row>
    <row r="13" spans="2:23">
      <c r="B13" t="s">
        <v>207</v>
      </c>
      <c r="D13" s="1" t="s">
        <v>315</v>
      </c>
      <c r="E13" s="1" t="s">
        <v>315</v>
      </c>
      <c r="F13" s="1" t="s">
        <v>315</v>
      </c>
      <c r="G13" s="1" t="s">
        <v>315</v>
      </c>
      <c r="H13" s="1" t="s">
        <v>314</v>
      </c>
      <c r="I13" s="1" t="s">
        <v>314</v>
      </c>
      <c r="J13" s="1" t="s">
        <v>314</v>
      </c>
      <c r="K13" s="1" t="s">
        <v>314</v>
      </c>
      <c r="L13" s="1" t="s">
        <v>314</v>
      </c>
      <c r="M13" s="1" t="s">
        <v>314</v>
      </c>
      <c r="Q13" s="1" t="s">
        <v>286</v>
      </c>
      <c r="S13" s="1" t="s">
        <v>287</v>
      </c>
      <c r="T13" s="71">
        <v>46213</v>
      </c>
      <c r="V13">
        <f>IF('Batch Zero LIF'!D94="Required",1,0)</f>
        <v>0</v>
      </c>
      <c r="W13">
        <f>IF('Batch Zero LIF'!J94="Complete",1,0)</f>
        <v>0</v>
      </c>
    </row>
    <row r="14" spans="2:23">
      <c r="B14" t="s">
        <v>208</v>
      </c>
      <c r="D14" s="1" t="s">
        <v>315</v>
      </c>
      <c r="E14" s="1" t="s">
        <v>315</v>
      </c>
      <c r="F14" s="1" t="s">
        <v>315</v>
      </c>
      <c r="G14" s="1" t="s">
        <v>315</v>
      </c>
      <c r="H14" s="1" t="s">
        <v>314</v>
      </c>
      <c r="I14" s="1" t="s">
        <v>315</v>
      </c>
      <c r="J14" s="1" t="s">
        <v>315</v>
      </c>
      <c r="K14" s="1" t="s">
        <v>315</v>
      </c>
      <c r="L14" s="1" t="s">
        <v>315</v>
      </c>
      <c r="M14" s="1" t="s">
        <v>315</v>
      </c>
      <c r="Q14" s="1" t="s">
        <v>286</v>
      </c>
      <c r="S14" s="1" t="s">
        <v>287</v>
      </c>
      <c r="T14" s="71">
        <v>46213</v>
      </c>
      <c r="V14">
        <f>IF('Batch Zero LIF'!D95="Required",1,0)</f>
        <v>0</v>
      </c>
      <c r="W14">
        <f>IF('Batch Zero LIF'!J95="Complete",1,0)</f>
        <v>0</v>
      </c>
    </row>
    <row r="15" spans="2:23">
      <c r="B15" t="s">
        <v>209</v>
      </c>
      <c r="D15" s="1" t="s">
        <v>315</v>
      </c>
      <c r="E15" s="1" t="s">
        <v>315</v>
      </c>
      <c r="F15" s="1" t="s">
        <v>315</v>
      </c>
      <c r="G15" s="1" t="s">
        <v>315</v>
      </c>
      <c r="H15" s="1" t="s">
        <v>314</v>
      </c>
      <c r="I15" s="1" t="s">
        <v>315</v>
      </c>
      <c r="J15" s="1" t="s">
        <v>315</v>
      </c>
      <c r="K15" s="1" t="s">
        <v>315</v>
      </c>
      <c r="L15" s="1" t="s">
        <v>315</v>
      </c>
      <c r="M15" s="1" t="s">
        <v>315</v>
      </c>
      <c r="Q15" s="1" t="s">
        <v>286</v>
      </c>
      <c r="S15" s="1" t="s">
        <v>287</v>
      </c>
      <c r="T15" s="71">
        <v>46213</v>
      </c>
      <c r="V15">
        <f>IF('Batch Zero LIF'!D96="Required",1,0)</f>
        <v>0</v>
      </c>
      <c r="W15">
        <f>IF('Batch Zero LIF'!J96="Complete",1,0)</f>
        <v>0</v>
      </c>
    </row>
    <row r="16" spans="2:23">
      <c r="B16" t="s">
        <v>210</v>
      </c>
      <c r="D16" s="1" t="s">
        <v>315</v>
      </c>
      <c r="E16" s="1" t="s">
        <v>315</v>
      </c>
      <c r="F16" s="1" t="s">
        <v>315</v>
      </c>
      <c r="G16" s="1" t="s">
        <v>315</v>
      </c>
      <c r="H16" s="1" t="s">
        <v>314</v>
      </c>
      <c r="I16" s="1" t="s">
        <v>315</v>
      </c>
      <c r="J16" s="1" t="s">
        <v>315</v>
      </c>
      <c r="K16" s="1" t="s">
        <v>315</v>
      </c>
      <c r="L16" s="1" t="s">
        <v>315</v>
      </c>
      <c r="M16" s="1" t="s">
        <v>315</v>
      </c>
      <c r="Q16" s="1" t="s">
        <v>286</v>
      </c>
      <c r="S16" s="1" t="s">
        <v>287</v>
      </c>
      <c r="T16" s="71">
        <v>46213</v>
      </c>
      <c r="V16">
        <f>IF('Batch Zero LIF'!D97="Required",1,0)</f>
        <v>0</v>
      </c>
      <c r="W16">
        <f>IF('Batch Zero LIF'!J97="Complete",1,0)</f>
        <v>0</v>
      </c>
    </row>
    <row r="17" spans="2:23">
      <c r="B17" t="s">
        <v>211</v>
      </c>
      <c r="D17" s="1" t="s">
        <v>315</v>
      </c>
      <c r="E17" s="1" t="s">
        <v>315</v>
      </c>
      <c r="F17" s="1" t="s">
        <v>315</v>
      </c>
      <c r="G17" s="1" t="s">
        <v>315</v>
      </c>
      <c r="H17" s="1" t="s">
        <v>314</v>
      </c>
      <c r="I17" s="1" t="s">
        <v>314</v>
      </c>
      <c r="J17" s="1" t="s">
        <v>314</v>
      </c>
      <c r="K17" s="1" t="s">
        <v>314</v>
      </c>
      <c r="L17" s="1" t="s">
        <v>314</v>
      </c>
      <c r="M17" s="1" t="s">
        <v>314</v>
      </c>
      <c r="Q17" s="1" t="s">
        <v>316</v>
      </c>
      <c r="S17" s="1" t="s">
        <v>317</v>
      </c>
      <c r="T17" s="71">
        <v>46227</v>
      </c>
      <c r="V17">
        <f>IF('Batch Zero LIF'!D98="Required",1,0)</f>
        <v>0</v>
      </c>
      <c r="W17">
        <f>IF('Batch Zero LIF'!J98="Complete",1,0)</f>
        <v>0</v>
      </c>
    </row>
    <row r="18" spans="2:23">
      <c r="B18" t="s">
        <v>213</v>
      </c>
      <c r="D18" s="1" t="s">
        <v>315</v>
      </c>
      <c r="E18" s="1" t="s">
        <v>315</v>
      </c>
      <c r="F18" s="1" t="s">
        <v>315</v>
      </c>
      <c r="G18" s="1" t="s">
        <v>315</v>
      </c>
      <c r="H18" s="1" t="s">
        <v>314</v>
      </c>
      <c r="I18" s="1" t="s">
        <v>314</v>
      </c>
      <c r="J18" s="1" t="s">
        <v>315</v>
      </c>
      <c r="K18" s="1" t="s">
        <v>315</v>
      </c>
      <c r="L18" s="1" t="s">
        <v>315</v>
      </c>
      <c r="M18" s="1" t="s">
        <v>315</v>
      </c>
      <c r="Q18" s="1" t="s">
        <v>316</v>
      </c>
      <c r="S18" s="1" t="s">
        <v>317</v>
      </c>
      <c r="T18" s="71">
        <v>46227</v>
      </c>
      <c r="V18">
        <f>IF('Batch Zero LIF'!D99="Required",1,0)</f>
        <v>0</v>
      </c>
      <c r="W18">
        <f>IF('Batch Zero LIF'!J99="Complete",1,0)</f>
        <v>0</v>
      </c>
    </row>
    <row r="19" spans="2:23">
      <c r="B19" t="s">
        <v>214</v>
      </c>
      <c r="D19" s="1" t="s">
        <v>315</v>
      </c>
      <c r="E19" s="1" t="s">
        <v>315</v>
      </c>
      <c r="F19" s="1" t="s">
        <v>315</v>
      </c>
      <c r="G19" s="1" t="s">
        <v>315</v>
      </c>
      <c r="H19" s="1" t="s">
        <v>314</v>
      </c>
      <c r="I19" s="1" t="s">
        <v>314</v>
      </c>
      <c r="J19" s="1" t="s">
        <v>315</v>
      </c>
      <c r="K19" s="1" t="s">
        <v>314</v>
      </c>
      <c r="L19" s="1" t="s">
        <v>314</v>
      </c>
      <c r="M19" s="1" t="s">
        <v>314</v>
      </c>
      <c r="Q19" s="1" t="s">
        <v>300</v>
      </c>
      <c r="S19" s="1" t="s">
        <v>287</v>
      </c>
      <c r="T19" s="71">
        <v>46213</v>
      </c>
      <c r="V19">
        <f>IF('Batch Zero LIF'!D100="Required",1,0)</f>
        <v>0</v>
      </c>
      <c r="W19">
        <f>IF('Batch Zero LIF'!J100="Complete",1,0)</f>
        <v>0</v>
      </c>
    </row>
    <row r="20" spans="2:23">
      <c r="B20" t="s">
        <v>215</v>
      </c>
      <c r="D20" s="1" t="s">
        <v>315</v>
      </c>
      <c r="E20" s="1" t="s">
        <v>315</v>
      </c>
      <c r="F20" s="1" t="s">
        <v>315</v>
      </c>
      <c r="G20" s="1" t="s">
        <v>315</v>
      </c>
      <c r="H20" s="1" t="s">
        <v>315</v>
      </c>
      <c r="I20" s="1" t="s">
        <v>314</v>
      </c>
      <c r="J20" s="1" t="s">
        <v>315</v>
      </c>
      <c r="K20" s="1" t="s">
        <v>315</v>
      </c>
      <c r="L20" s="1" t="s">
        <v>315</v>
      </c>
      <c r="M20" s="1" t="s">
        <v>315</v>
      </c>
      <c r="Q20" s="1" t="s">
        <v>286</v>
      </c>
      <c r="S20" s="1" t="s">
        <v>287</v>
      </c>
      <c r="T20" s="71">
        <v>46213</v>
      </c>
      <c r="V20">
        <f>IF('Batch Zero LIF'!D101="Required",1,0)</f>
        <v>0</v>
      </c>
      <c r="W20">
        <f>IF('Batch Zero LIF'!J101="Complete",1,0)</f>
        <v>0</v>
      </c>
    </row>
    <row r="21" spans="2:23">
      <c r="B21" t="s">
        <v>216</v>
      </c>
      <c r="D21" s="1" t="s">
        <v>315</v>
      </c>
      <c r="E21" s="1" t="s">
        <v>315</v>
      </c>
      <c r="F21" s="1" t="s">
        <v>315</v>
      </c>
      <c r="G21" s="1" t="s">
        <v>315</v>
      </c>
      <c r="H21" s="1" t="s">
        <v>315</v>
      </c>
      <c r="I21" s="1" t="s">
        <v>314</v>
      </c>
      <c r="J21" s="1" t="s">
        <v>315</v>
      </c>
      <c r="K21" s="1" t="s">
        <v>315</v>
      </c>
      <c r="L21" s="1" t="s">
        <v>315</v>
      </c>
      <c r="M21" s="1" t="s">
        <v>315</v>
      </c>
      <c r="Q21" s="1" t="s">
        <v>286</v>
      </c>
      <c r="S21" s="1" t="s">
        <v>287</v>
      </c>
      <c r="T21" s="71">
        <v>46213</v>
      </c>
      <c r="V21">
        <f>IF('Batch Zero LIF'!D102="Required",1,0)</f>
        <v>0</v>
      </c>
      <c r="W21">
        <f>IF('Batch Zero LIF'!J102="Complete",1,0)</f>
        <v>0</v>
      </c>
    </row>
    <row r="22" spans="2:23">
      <c r="B22" t="s">
        <v>217</v>
      </c>
      <c r="D22" s="1" t="s">
        <v>315</v>
      </c>
      <c r="E22" s="1" t="s">
        <v>315</v>
      </c>
      <c r="F22" s="1" t="s">
        <v>315</v>
      </c>
      <c r="G22" s="1" t="s">
        <v>315</v>
      </c>
      <c r="H22" s="1" t="s">
        <v>315</v>
      </c>
      <c r="I22" s="1" t="s">
        <v>314</v>
      </c>
      <c r="J22" s="1" t="s">
        <v>315</v>
      </c>
      <c r="K22" s="1" t="s">
        <v>315</v>
      </c>
      <c r="L22" s="1" t="s">
        <v>315</v>
      </c>
      <c r="M22" s="1" t="s">
        <v>315</v>
      </c>
      <c r="Q22" s="1" t="s">
        <v>300</v>
      </c>
      <c r="S22" s="1" t="s">
        <v>287</v>
      </c>
      <c r="T22" s="71">
        <v>46213</v>
      </c>
      <c r="V22">
        <f>IF('Batch Zero LIF'!D103="Required",1,0)</f>
        <v>0</v>
      </c>
      <c r="W22">
        <f>IF('Batch Zero LIF'!J103="Complete",1,0)</f>
        <v>0</v>
      </c>
    </row>
    <row r="23" spans="2:23">
      <c r="B23" t="s">
        <v>218</v>
      </c>
      <c r="D23" s="1" t="s">
        <v>315</v>
      </c>
      <c r="E23" s="1" t="s">
        <v>315</v>
      </c>
      <c r="F23" s="1" t="s">
        <v>315</v>
      </c>
      <c r="G23" s="1" t="s">
        <v>315</v>
      </c>
      <c r="H23" s="1" t="s">
        <v>315</v>
      </c>
      <c r="I23" s="1" t="s">
        <v>315</v>
      </c>
      <c r="J23" s="1" t="s">
        <v>314</v>
      </c>
      <c r="K23" s="1" t="s">
        <v>315</v>
      </c>
      <c r="L23" s="1" t="s">
        <v>315</v>
      </c>
      <c r="M23" s="1" t="s">
        <v>315</v>
      </c>
      <c r="Q23" s="1" t="s">
        <v>316</v>
      </c>
      <c r="S23" s="1" t="s">
        <v>317</v>
      </c>
      <c r="T23" s="71">
        <v>46227</v>
      </c>
      <c r="V23">
        <f>IF('Batch Zero LIF'!D104="Required",1,0)</f>
        <v>0</v>
      </c>
      <c r="W23">
        <f>IF('Batch Zero LIF'!J104="Complete",1,0)</f>
        <v>0</v>
      </c>
    </row>
    <row r="24" spans="2:23">
      <c r="B24" t="s">
        <v>219</v>
      </c>
      <c r="D24" s="1" t="s">
        <v>315</v>
      </c>
      <c r="E24" s="1" t="s">
        <v>315</v>
      </c>
      <c r="F24" s="1" t="s">
        <v>315</v>
      </c>
      <c r="G24" s="1" t="s">
        <v>315</v>
      </c>
      <c r="H24" s="1" t="s">
        <v>315</v>
      </c>
      <c r="I24" s="1" t="s">
        <v>315</v>
      </c>
      <c r="J24" s="1" t="s">
        <v>315</v>
      </c>
      <c r="K24" s="1" t="s">
        <v>314</v>
      </c>
      <c r="L24" s="1" t="s">
        <v>314</v>
      </c>
      <c r="M24" s="1" t="s">
        <v>314</v>
      </c>
      <c r="Q24" s="1" t="s">
        <v>304</v>
      </c>
      <c r="S24" s="1" t="s">
        <v>287</v>
      </c>
      <c r="T24" s="71">
        <v>46213</v>
      </c>
      <c r="V24">
        <f>IF('Batch Zero LIF'!D105="Required",1,0)</f>
        <v>0</v>
      </c>
      <c r="W24">
        <f>IF('Batch Zero LIF'!J105="Complete",1,0)</f>
        <v>0</v>
      </c>
    </row>
    <row r="25" spans="2:23">
      <c r="B25" t="s">
        <v>220</v>
      </c>
      <c r="D25" s="1" t="s">
        <v>315</v>
      </c>
      <c r="E25" s="1" t="s">
        <v>314</v>
      </c>
      <c r="F25" s="1" t="s">
        <v>314</v>
      </c>
      <c r="G25" s="1" t="s">
        <v>314</v>
      </c>
      <c r="H25" s="1" t="s">
        <v>315</v>
      </c>
      <c r="I25" s="1" t="s">
        <v>315</v>
      </c>
      <c r="J25" s="1" t="s">
        <v>315</v>
      </c>
      <c r="K25" s="1" t="s">
        <v>314</v>
      </c>
      <c r="L25" s="1" t="s">
        <v>314</v>
      </c>
      <c r="M25" s="1" t="s">
        <v>314</v>
      </c>
      <c r="Q25" s="1" t="s">
        <v>304</v>
      </c>
      <c r="S25" s="1" t="s">
        <v>317</v>
      </c>
      <c r="T25" s="71">
        <v>46227</v>
      </c>
      <c r="V25">
        <f>IF('Batch Zero LIF'!D106="Required",1,0)</f>
        <v>0</v>
      </c>
      <c r="W25">
        <f>IF('Batch Zero LIF'!J106="Complete",1,0)</f>
        <v>0</v>
      </c>
    </row>
    <row r="26" spans="2:23">
      <c r="B26" t="s">
        <v>222</v>
      </c>
      <c r="D26" s="1" t="s">
        <v>314</v>
      </c>
      <c r="E26" s="1" t="s">
        <v>314</v>
      </c>
      <c r="F26" s="1" t="s">
        <v>314</v>
      </c>
      <c r="G26" s="1" t="s">
        <v>314</v>
      </c>
      <c r="H26" s="1" t="s">
        <v>314</v>
      </c>
      <c r="I26" s="1" t="s">
        <v>314</v>
      </c>
      <c r="J26" s="1" t="s">
        <v>315</v>
      </c>
      <c r="K26" s="1" t="s">
        <v>314</v>
      </c>
      <c r="L26" s="1" t="s">
        <v>314</v>
      </c>
      <c r="M26" s="1" t="s">
        <v>314</v>
      </c>
      <c r="Q26" s="1" t="s">
        <v>305</v>
      </c>
      <c r="S26" s="1" t="s">
        <v>287</v>
      </c>
      <c r="T26" s="71">
        <v>46213</v>
      </c>
      <c r="V26">
        <f>IF('Batch Zero LIF'!D107="Required",1,0)</f>
        <v>1</v>
      </c>
      <c r="W26">
        <f>IF('Batch Zero LIF'!J107="Complete",1,0)</f>
        <v>0</v>
      </c>
    </row>
    <row r="27" spans="2:23">
      <c r="B27" t="s">
        <v>223</v>
      </c>
      <c r="D27" s="1" t="s">
        <v>318</v>
      </c>
      <c r="E27" s="1" t="s">
        <v>318</v>
      </c>
      <c r="F27" s="1" t="s">
        <v>318</v>
      </c>
      <c r="G27" s="1" t="s">
        <v>314</v>
      </c>
      <c r="H27" s="1" t="s">
        <v>314</v>
      </c>
      <c r="I27" s="1" t="s">
        <v>314</v>
      </c>
      <c r="J27" s="1" t="s">
        <v>314</v>
      </c>
      <c r="K27" s="1" t="s">
        <v>314</v>
      </c>
      <c r="L27" s="1" t="s">
        <v>314</v>
      </c>
      <c r="M27" s="1" t="s">
        <v>314</v>
      </c>
      <c r="Q27" s="1" t="s">
        <v>304</v>
      </c>
      <c r="S27" s="1" t="s">
        <v>287</v>
      </c>
      <c r="T27" s="71">
        <v>46213</v>
      </c>
      <c r="V27">
        <f>IF('Batch Zero LIF'!D108="Required",1,0)</f>
        <v>0</v>
      </c>
      <c r="W27">
        <f>IF('Batch Zero LIF'!J108="Complete",1,0)</f>
        <v>0</v>
      </c>
    </row>
    <row r="28" spans="2:23">
      <c r="B28" t="s">
        <v>225</v>
      </c>
      <c r="D28" s="1" t="s">
        <v>315</v>
      </c>
      <c r="E28" s="1" t="s">
        <v>315</v>
      </c>
      <c r="F28" s="1" t="s">
        <v>315</v>
      </c>
      <c r="G28" s="1" t="s">
        <v>315</v>
      </c>
      <c r="H28" s="1" t="s">
        <v>315</v>
      </c>
      <c r="I28" s="1" t="s">
        <v>315</v>
      </c>
      <c r="J28" s="1" t="s">
        <v>315</v>
      </c>
      <c r="K28" s="1" t="s">
        <v>318</v>
      </c>
      <c r="L28" s="1" t="s">
        <v>318</v>
      </c>
      <c r="M28" s="1" t="s">
        <v>318</v>
      </c>
      <c r="Q28" s="1" t="s">
        <v>316</v>
      </c>
      <c r="S28" s="1" t="s">
        <v>317</v>
      </c>
      <c r="T28" s="71">
        <v>46227</v>
      </c>
      <c r="V28">
        <f>IF('Batch Zero LIF'!D109="Required",1,0)</f>
        <v>0</v>
      </c>
      <c r="W28">
        <f>IF('Batch Zero LIF'!J109="Complete",1,0)</f>
        <v>0</v>
      </c>
    </row>
    <row r="29" spans="2:23">
      <c r="B29" t="s">
        <v>227</v>
      </c>
      <c r="D29" s="1" t="s">
        <v>315</v>
      </c>
      <c r="E29" s="1" t="s">
        <v>315</v>
      </c>
      <c r="F29" s="1" t="s">
        <v>315</v>
      </c>
      <c r="G29" s="1" t="s">
        <v>315</v>
      </c>
      <c r="H29" s="1" t="s">
        <v>315</v>
      </c>
      <c r="I29" s="1" t="s">
        <v>315</v>
      </c>
      <c r="J29" s="1" t="s">
        <v>315</v>
      </c>
      <c r="K29" s="1" t="s">
        <v>315</v>
      </c>
      <c r="L29" s="1" t="s">
        <v>314</v>
      </c>
      <c r="M29" s="1" t="s">
        <v>315</v>
      </c>
      <c r="Q29" s="1" t="s">
        <v>307</v>
      </c>
      <c r="S29" s="1" t="s">
        <v>287</v>
      </c>
      <c r="T29" s="71">
        <v>46213</v>
      </c>
      <c r="V29">
        <f>IF('Batch Zero LIF'!D110="Required",1,0)</f>
        <v>0</v>
      </c>
      <c r="W29">
        <f>IF('Batch Zero LIF'!J110="Complete",1,0)</f>
        <v>0</v>
      </c>
    </row>
    <row r="30" spans="2:23">
      <c r="B30" t="s">
        <v>228</v>
      </c>
      <c r="D30" s="1" t="s">
        <v>315</v>
      </c>
      <c r="E30" s="1" t="s">
        <v>315</v>
      </c>
      <c r="F30" s="1" t="s">
        <v>315</v>
      </c>
      <c r="G30" s="1" t="s">
        <v>315</v>
      </c>
      <c r="H30" s="1" t="s">
        <v>315</v>
      </c>
      <c r="I30" s="1" t="s">
        <v>315</v>
      </c>
      <c r="J30" s="1" t="s">
        <v>315</v>
      </c>
      <c r="K30" s="1" t="s">
        <v>315</v>
      </c>
      <c r="L30" s="1" t="s">
        <v>315</v>
      </c>
      <c r="M30" s="1" t="s">
        <v>314</v>
      </c>
      <c r="Q30" s="1" t="s">
        <v>307</v>
      </c>
      <c r="S30" s="1" t="s">
        <v>287</v>
      </c>
      <c r="T30" s="71">
        <v>46213</v>
      </c>
      <c r="V30">
        <f>IF('Batch Zero LIF'!D111="Required",1,0)</f>
        <v>0</v>
      </c>
      <c r="W30">
        <f>IF('Batch Zero LIF'!J111="Complete",1,0)</f>
        <v>0</v>
      </c>
    </row>
    <row r="31" spans="2:23">
      <c r="B31" t="s">
        <v>229</v>
      </c>
      <c r="D31" s="1" t="s">
        <v>315</v>
      </c>
      <c r="E31" s="1" t="s">
        <v>315</v>
      </c>
      <c r="F31" s="1" t="s">
        <v>315</v>
      </c>
      <c r="G31" s="1" t="s">
        <v>315</v>
      </c>
      <c r="H31" s="1" t="s">
        <v>315</v>
      </c>
      <c r="I31" s="1" t="s">
        <v>315</v>
      </c>
      <c r="J31" s="1" t="s">
        <v>315</v>
      </c>
      <c r="K31" s="1" t="s">
        <v>315</v>
      </c>
      <c r="L31" s="1" t="s">
        <v>315</v>
      </c>
      <c r="M31" s="1" t="s">
        <v>318</v>
      </c>
      <c r="Q31" s="1" t="s">
        <v>316</v>
      </c>
      <c r="S31" s="1" t="s">
        <v>317</v>
      </c>
      <c r="T31" s="71">
        <v>46227</v>
      </c>
      <c r="V31">
        <f>IF('Batch Zero LIF'!D112="Required",1,0)</f>
        <v>0</v>
      </c>
      <c r="W31">
        <f>IF('Batch Zero LIF'!J112="Complete",1,0)</f>
        <v>0</v>
      </c>
    </row>
    <row r="32" spans="2:23">
      <c r="B32" t="s">
        <v>230</v>
      </c>
      <c r="D32" s="1" t="s">
        <v>315</v>
      </c>
      <c r="E32" s="1" t="s">
        <v>314</v>
      </c>
      <c r="F32" s="1" t="s">
        <v>314</v>
      </c>
      <c r="G32" s="1" t="s">
        <v>315</v>
      </c>
      <c r="H32" s="1" t="s">
        <v>315</v>
      </c>
      <c r="I32" s="1" t="s">
        <v>315</v>
      </c>
      <c r="J32" s="1" t="s">
        <v>315</v>
      </c>
      <c r="K32" s="1" t="s">
        <v>315</v>
      </c>
      <c r="L32" s="1" t="s">
        <v>315</v>
      </c>
      <c r="M32" s="1" t="s">
        <v>315</v>
      </c>
      <c r="Q32" s="1" t="s">
        <v>316</v>
      </c>
      <c r="S32" s="1" t="s">
        <v>317</v>
      </c>
      <c r="T32" s="71">
        <v>46227</v>
      </c>
      <c r="V32">
        <f>IF('Batch Zero LIF'!D113="Required",1,0)</f>
        <v>0</v>
      </c>
      <c r="W32">
        <f>IF('Batch Zero LIF'!J113="Complete",1,0)</f>
        <v>0</v>
      </c>
    </row>
    <row r="33" spans="2:23">
      <c r="B33" t="s">
        <v>231</v>
      </c>
      <c r="D33" s="1" t="s">
        <v>315</v>
      </c>
      <c r="E33" s="1" t="s">
        <v>314</v>
      </c>
      <c r="F33" s="1" t="s">
        <v>314</v>
      </c>
      <c r="G33" s="1" t="s">
        <v>314</v>
      </c>
      <c r="H33" s="1" t="s">
        <v>315</v>
      </c>
      <c r="I33" s="1" t="s">
        <v>315</v>
      </c>
      <c r="J33" s="1" t="s">
        <v>315</v>
      </c>
      <c r="K33" s="1" t="s">
        <v>315</v>
      </c>
      <c r="L33" s="1" t="s">
        <v>315</v>
      </c>
      <c r="M33" s="1" t="s">
        <v>315</v>
      </c>
      <c r="Q33" s="1" t="s">
        <v>304</v>
      </c>
      <c r="S33" s="1" t="s">
        <v>317</v>
      </c>
      <c r="T33" s="71">
        <v>46227</v>
      </c>
      <c r="V33">
        <f>IF('Batch Zero LIF'!D114="Required",1,0)</f>
        <v>0</v>
      </c>
      <c r="W33">
        <f>IF('Batch Zero LIF'!J114="Complete",1,0)</f>
        <v>0</v>
      </c>
    </row>
    <row r="34" spans="2:23">
      <c r="B34" t="s">
        <v>233</v>
      </c>
      <c r="D34" s="1" t="s">
        <v>315</v>
      </c>
      <c r="E34" s="1" t="s">
        <v>315</v>
      </c>
      <c r="F34" s="1" t="s">
        <v>315</v>
      </c>
      <c r="G34" s="1" t="s">
        <v>314</v>
      </c>
      <c r="H34" s="1" t="s">
        <v>315</v>
      </c>
      <c r="I34" s="1" t="s">
        <v>315</v>
      </c>
      <c r="J34" s="1" t="s">
        <v>315</v>
      </c>
      <c r="K34" s="1" t="s">
        <v>315</v>
      </c>
      <c r="L34" s="1" t="s">
        <v>315</v>
      </c>
      <c r="M34" s="1" t="s">
        <v>315</v>
      </c>
      <c r="Q34" s="1" t="s">
        <v>304</v>
      </c>
      <c r="S34" s="1" t="s">
        <v>317</v>
      </c>
      <c r="T34" s="71">
        <v>46227</v>
      </c>
      <c r="V34">
        <f>IF('Batch Zero LIF'!D115="Required",1,0)</f>
        <v>0</v>
      </c>
      <c r="W34">
        <f>IF('Batch Zero LIF'!J115="Complete",1,0)</f>
        <v>0</v>
      </c>
    </row>
    <row r="35" spans="2:23">
      <c r="B35" t="s">
        <v>234</v>
      </c>
      <c r="D35" s="1" t="s">
        <v>314</v>
      </c>
      <c r="E35" s="1" t="s">
        <v>314</v>
      </c>
      <c r="F35" s="1" t="s">
        <v>315</v>
      </c>
      <c r="G35" s="1" t="s">
        <v>315</v>
      </c>
      <c r="H35" s="1" t="s">
        <v>315</v>
      </c>
      <c r="I35" s="1" t="s">
        <v>315</v>
      </c>
      <c r="J35" s="1" t="s">
        <v>315</v>
      </c>
      <c r="K35" s="1" t="s">
        <v>315</v>
      </c>
      <c r="L35" s="1" t="s">
        <v>315</v>
      </c>
      <c r="M35" s="1" t="s">
        <v>315</v>
      </c>
      <c r="Q35" s="1" t="s">
        <v>316</v>
      </c>
      <c r="S35" s="1" t="s">
        <v>317</v>
      </c>
      <c r="T35" s="71">
        <v>46227</v>
      </c>
      <c r="V35">
        <f>IF('Batch Zero LIF'!D116="Required",1,0)</f>
        <v>1</v>
      </c>
      <c r="W35">
        <f>IF('Batch Zero LIF'!J116="Complete",1,0)</f>
        <v>0</v>
      </c>
    </row>
    <row r="36" spans="2:23">
      <c r="B36" t="s">
        <v>235</v>
      </c>
      <c r="D36" s="1" t="s">
        <v>315</v>
      </c>
      <c r="E36" s="1" t="s">
        <v>315</v>
      </c>
      <c r="F36" s="1" t="s">
        <v>314</v>
      </c>
      <c r="G36" s="1" t="s">
        <v>315</v>
      </c>
      <c r="H36" s="1" t="s">
        <v>315</v>
      </c>
      <c r="I36" s="1" t="s">
        <v>315</v>
      </c>
      <c r="J36" s="1" t="s">
        <v>315</v>
      </c>
      <c r="K36" s="1" t="s">
        <v>315</v>
      </c>
      <c r="L36" s="1" t="s">
        <v>315</v>
      </c>
      <c r="M36" s="1" t="s">
        <v>315</v>
      </c>
      <c r="Q36" s="1" t="s">
        <v>316</v>
      </c>
      <c r="S36" s="1" t="s">
        <v>317</v>
      </c>
      <c r="T36" s="71">
        <v>46227</v>
      </c>
      <c r="V36">
        <f>IF('Batch Zero LIF'!D117="Required",1,0)</f>
        <v>0</v>
      </c>
      <c r="W36">
        <f>IF('Batch Zero LIF'!J117="Complete",1,0)</f>
        <v>0</v>
      </c>
    </row>
    <row r="37" spans="2:23">
      <c r="B37" t="s">
        <v>236</v>
      </c>
      <c r="D37" s="1" t="s">
        <v>315</v>
      </c>
      <c r="E37" s="1" t="s">
        <v>315</v>
      </c>
      <c r="F37" s="1" t="s">
        <v>315</v>
      </c>
      <c r="G37" s="1" t="s">
        <v>314</v>
      </c>
      <c r="H37" s="1" t="s">
        <v>315</v>
      </c>
      <c r="I37" s="1" t="s">
        <v>315</v>
      </c>
      <c r="J37" s="1" t="s">
        <v>315</v>
      </c>
      <c r="K37" s="1" t="s">
        <v>315</v>
      </c>
      <c r="L37" s="1" t="s">
        <v>315</v>
      </c>
      <c r="M37" s="1" t="s">
        <v>315</v>
      </c>
      <c r="Q37" s="1" t="s">
        <v>316</v>
      </c>
      <c r="S37" s="1" t="s">
        <v>317</v>
      </c>
      <c r="T37" s="71">
        <v>46227</v>
      </c>
      <c r="V37">
        <f>IF('Batch Zero LIF'!D118="Required",1,0)</f>
        <v>0</v>
      </c>
      <c r="W37">
        <f>IF('Batch Zero LIF'!J118="Complete",1,0)</f>
        <v>0</v>
      </c>
    </row>
    <row r="38" spans="2:23">
      <c r="B38" t="s">
        <v>237</v>
      </c>
      <c r="D38" s="1" t="s">
        <v>315</v>
      </c>
      <c r="E38" s="1" t="s">
        <v>315</v>
      </c>
      <c r="F38" s="1" t="s">
        <v>318</v>
      </c>
      <c r="G38" s="1" t="s">
        <v>314</v>
      </c>
      <c r="H38" s="1" t="s">
        <v>314</v>
      </c>
      <c r="I38" s="1" t="s">
        <v>314</v>
      </c>
      <c r="J38" s="1" t="s">
        <v>314</v>
      </c>
      <c r="K38" s="1" t="s">
        <v>314</v>
      </c>
      <c r="L38" s="1" t="s">
        <v>314</v>
      </c>
      <c r="M38" s="1" t="s">
        <v>314</v>
      </c>
      <c r="Q38" s="1" t="s">
        <v>304</v>
      </c>
      <c r="S38" s="1" t="s">
        <v>317</v>
      </c>
      <c r="T38" s="71">
        <v>46227</v>
      </c>
      <c r="V38">
        <f>IF('Batch Zero LIF'!D119="Required",1,0)</f>
        <v>0</v>
      </c>
      <c r="W38">
        <f>IF('Batch Zero LIF'!J119="Complete",1,0)</f>
        <v>0</v>
      </c>
    </row>
    <row r="40" spans="2:23" ht="14.45" thickBot="1">
      <c r="V40" s="58">
        <f>SUM(V3:V38)</f>
        <v>3</v>
      </c>
      <c r="W40" s="58">
        <f>SUM(W3:W38)</f>
        <v>0</v>
      </c>
    </row>
    <row r="42" spans="2:23">
      <c r="D42" s="1" t="s">
        <v>319</v>
      </c>
      <c r="F42" s="1" t="s">
        <v>320</v>
      </c>
    </row>
    <row r="43" spans="2:23">
      <c r="D43" s="1" t="s">
        <v>321</v>
      </c>
      <c r="F43" s="1" t="s">
        <v>322</v>
      </c>
    </row>
    <row r="44" spans="2:23">
      <c r="D44" s="1" t="s">
        <v>323</v>
      </c>
      <c r="F44" s="1" t="s">
        <v>324</v>
      </c>
    </row>
    <row r="45" spans="2:23">
      <c r="F45" s="1" t="s">
        <v>325</v>
      </c>
    </row>
    <row r="46" spans="2:23">
      <c r="F46" s="1" t="s">
        <v>326</v>
      </c>
    </row>
    <row r="47" spans="2:23">
      <c r="F47" s="1" t="s">
        <v>327</v>
      </c>
    </row>
    <row r="48" spans="2:23">
      <c r="F48" s="1" t="s">
        <v>328</v>
      </c>
    </row>
    <row r="49" spans="6:19">
      <c r="F49" s="1" t="s">
        <v>329</v>
      </c>
    </row>
    <row r="50" spans="6:19">
      <c r="F50" s="1" t="s">
        <v>330</v>
      </c>
    </row>
    <row r="53" spans="6:19">
      <c r="F53" s="1" t="s">
        <v>331</v>
      </c>
      <c r="G53" t="s">
        <v>332</v>
      </c>
      <c r="H53" t="s">
        <v>333</v>
      </c>
      <c r="I53" t="s">
        <v>334</v>
      </c>
      <c r="J53" t="s">
        <v>335</v>
      </c>
      <c r="K53" t="s">
        <v>336</v>
      </c>
      <c r="L53" t="s">
        <v>337</v>
      </c>
      <c r="M53" t="s">
        <v>338</v>
      </c>
      <c r="N53" t="s">
        <v>339</v>
      </c>
      <c r="O53" t="s">
        <v>340</v>
      </c>
      <c r="P53" t="s">
        <v>341</v>
      </c>
    </row>
    <row r="54" spans="6:19">
      <c r="F54" s="1" t="s">
        <v>342</v>
      </c>
      <c r="G54" t="s">
        <v>343</v>
      </c>
      <c r="H54" t="s">
        <v>344</v>
      </c>
      <c r="I54" t="s">
        <v>345</v>
      </c>
      <c r="J54" t="s">
        <v>346</v>
      </c>
      <c r="K54" t="s">
        <v>338</v>
      </c>
      <c r="L54" t="s">
        <v>339</v>
      </c>
      <c r="M54" t="s">
        <v>347</v>
      </c>
      <c r="N54" t="s">
        <v>348</v>
      </c>
      <c r="O54" t="s">
        <v>349</v>
      </c>
      <c r="P54" t="s">
        <v>350</v>
      </c>
    </row>
    <row r="55" spans="6:19">
      <c r="F55" s="1" t="s">
        <v>177</v>
      </c>
      <c r="G55" t="s">
        <v>332</v>
      </c>
      <c r="H55" t="s">
        <v>333</v>
      </c>
      <c r="I55" t="s">
        <v>351</v>
      </c>
      <c r="J55" t="s">
        <v>352</v>
      </c>
      <c r="K55" t="s">
        <v>345</v>
      </c>
      <c r="L55" t="s">
        <v>353</v>
      </c>
      <c r="M55" t="s">
        <v>336</v>
      </c>
      <c r="N55" t="s">
        <v>354</v>
      </c>
      <c r="O55" t="s">
        <v>338</v>
      </c>
      <c r="P55" t="s">
        <v>339</v>
      </c>
      <c r="Q55" t="s">
        <v>355</v>
      </c>
      <c r="R55" t="s">
        <v>348</v>
      </c>
      <c r="S55" t="s">
        <v>341</v>
      </c>
    </row>
    <row r="56" spans="6:19">
      <c r="F56" s="1" t="s">
        <v>356</v>
      </c>
      <c r="G56" t="s">
        <v>357</v>
      </c>
      <c r="H56" t="s">
        <v>358</v>
      </c>
      <c r="I56" t="s">
        <v>359</v>
      </c>
      <c r="J56" t="s">
        <v>360</v>
      </c>
      <c r="K56" t="s">
        <v>338</v>
      </c>
      <c r="L56" t="s">
        <v>339</v>
      </c>
      <c r="M56" t="s">
        <v>361</v>
      </c>
      <c r="N56" t="s">
        <v>348</v>
      </c>
      <c r="O56" t="s">
        <v>362</v>
      </c>
      <c r="P56" t="s">
        <v>363</v>
      </c>
    </row>
    <row r="57" spans="6:19">
      <c r="F57" s="1" t="s">
        <v>364</v>
      </c>
      <c r="G57" t="s">
        <v>332</v>
      </c>
      <c r="H57" t="s">
        <v>333</v>
      </c>
      <c r="I57" t="s">
        <v>365</v>
      </c>
      <c r="J57" t="s">
        <v>358</v>
      </c>
      <c r="K57" t="s">
        <v>359</v>
      </c>
      <c r="L57" t="s">
        <v>353</v>
      </c>
      <c r="M57" t="s">
        <v>336</v>
      </c>
      <c r="N57" t="s">
        <v>354</v>
      </c>
      <c r="O57" t="s">
        <v>338</v>
      </c>
      <c r="P57" t="s">
        <v>339</v>
      </c>
      <c r="Q57" t="s">
        <v>366</v>
      </c>
      <c r="R57" t="s">
        <v>348</v>
      </c>
      <c r="S57" t="s">
        <v>341</v>
      </c>
    </row>
  </sheetData>
  <sheetProtection algorithmName="SHA-512" hashValue="MJntTUudJbYULsKeJdNmfSTXRQTtSLzmgXi72Lg7W2FQmVm3hXTstyvdcAbsSKSxUymLN5TkLVfo3aF1Z9aRmw==" saltValue="+nL7uCXQc7U84X6v5aaWeQ==" spinCount="100000" sheet="1" selectLockedCells="1" selectUnlockedCell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19a087-1e80-495d-85c4-486fa6b09cae">
      <Terms xmlns="http://schemas.microsoft.com/office/infopath/2007/PartnerControls"/>
    </lcf76f155ced4ddcb4097134ff3c332f>
    <TaxCatchAll xmlns="c37ac4fa-902d-4f29-bbdc-3877ea87d1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D0E9D229717A45A0F014C745A02018" ma:contentTypeVersion="10" ma:contentTypeDescription="Create a new document." ma:contentTypeScope="" ma:versionID="f3d69bc3bfd0aac6724cf821c4b9b5ef">
  <xsd:schema xmlns:xsd="http://www.w3.org/2001/XMLSchema" xmlns:xs="http://www.w3.org/2001/XMLSchema" xmlns:p="http://schemas.microsoft.com/office/2006/metadata/properties" xmlns:ns2="f419a087-1e80-495d-85c4-486fa6b09cae" xmlns:ns3="c37ac4fa-902d-4f29-bbdc-3877ea87d1ce" targetNamespace="http://schemas.microsoft.com/office/2006/metadata/properties" ma:root="true" ma:fieldsID="971f991f8e9e1bdcc84bdb1939d05c3d" ns2:_="" ns3:_="">
    <xsd:import namespace="f419a087-1e80-495d-85c4-486fa6b09cae"/>
    <xsd:import namespace="c37ac4fa-902d-4f29-bbdc-3877ea87d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9a087-1e80-495d-85c4-486fa6b0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ac4fa-902d-4f29-bbdc-3877ea87d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af1a2d-7cff-4f55-99dc-3de56818a427}" ma:internalName="TaxCatchAll" ma:showField="CatchAllData" ma:web="c37ac4fa-902d-4f29-bbdc-3877ea87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145A28-CEBF-4FC8-8628-B36C7ACF1316}"/>
</file>

<file path=customXml/itemProps2.xml><?xml version="1.0" encoding="utf-8"?>
<ds:datastoreItem xmlns:ds="http://schemas.openxmlformats.org/officeDocument/2006/customXml" ds:itemID="{5A988DBB-0BCD-4B65-B034-702BFD2E997D}"/>
</file>

<file path=customXml/itemProps3.xml><?xml version="1.0" encoding="utf-8"?>
<ds:datastoreItem xmlns:ds="http://schemas.openxmlformats.org/officeDocument/2006/customXml" ds:itemID="{3F57E334-A8E6-48AA-A2B9-D7C0F670EB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2026-05-14T15:59:22Z</dcterms:created>
  <dcterms:modified xsi:type="dcterms:W3CDTF">2026-06-04T21:30:57Z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303d7c-e5a3-4cc8-90eb-69bfd7570ac4_Enabled">
    <vt:lpwstr>true</vt:lpwstr>
  </property>
  <property fmtid="{D5CDD505-2E9C-101B-9397-08002B2CF9AE}" pid="3" name="MSIP_Label_83303d7c-e5a3-4cc8-90eb-69bfd7570ac4_SetDate">
    <vt:lpwstr>2026-05-14T15:59:24Z</vt:lpwstr>
  </property>
  <property fmtid="{D5CDD505-2E9C-101B-9397-08002B2CF9AE}" pid="4" name="MSIP_Label_83303d7c-e5a3-4cc8-90eb-69bfd7570ac4_Method">
    <vt:lpwstr>Standard</vt:lpwstr>
  </property>
  <property fmtid="{D5CDD505-2E9C-101B-9397-08002B2CF9AE}" pid="5" name="MSIP_Label_83303d7c-e5a3-4cc8-90eb-69bfd7570ac4_Name">
    <vt:lpwstr>Client Confidential Information-SLV1</vt:lpwstr>
  </property>
  <property fmtid="{D5CDD505-2E9C-101B-9397-08002B2CF9AE}" pid="6" name="MSIP_Label_83303d7c-e5a3-4cc8-90eb-69bfd7570ac4_SiteId">
    <vt:lpwstr>cc8936bc-9382-4fff-87cb-6f55999549e7</vt:lpwstr>
  </property>
  <property fmtid="{D5CDD505-2E9C-101B-9397-08002B2CF9AE}" pid="7" name="MSIP_Label_83303d7c-e5a3-4cc8-90eb-69bfd7570ac4_ActionId">
    <vt:lpwstr>7ccd14f5-d45f-4eec-9f61-d2a28bfd8168</vt:lpwstr>
  </property>
  <property fmtid="{D5CDD505-2E9C-101B-9397-08002B2CF9AE}" pid="8" name="MSIP_Label_83303d7c-e5a3-4cc8-90eb-69bfd7570ac4_ContentBits">
    <vt:lpwstr>0</vt:lpwstr>
  </property>
  <property fmtid="{D5CDD505-2E9C-101B-9397-08002B2CF9AE}" pid="9" name="MSIP_Label_83303d7c-e5a3-4cc8-90eb-69bfd7570ac4_Tag">
    <vt:lpwstr>10, 3, 0, 1</vt:lpwstr>
  </property>
  <property fmtid="{D5CDD505-2E9C-101B-9397-08002B2CF9AE}" pid="10" name="MediaServiceImageTags">
    <vt:lpwstr/>
  </property>
  <property fmtid="{D5CDD505-2E9C-101B-9397-08002B2CF9AE}" pid="11" name="ContentTypeId">
    <vt:lpwstr>0x0101003CD0E9D229717A45A0F014C745A02018</vt:lpwstr>
  </property>
  <property fmtid="{D5CDD505-2E9C-101B-9397-08002B2CF9AE}" pid="12" name="_dlc_DocIdItemGuid">
    <vt:lpwstr>fc2a090a-b423-4e12-959a-9c43fb4f4a0b</vt:lpwstr>
  </property>
  <property fmtid="{D5CDD505-2E9C-101B-9397-08002B2CF9AE}" pid="13" name="MSIP_Label_7084cbda-52b8-46fb-a7b7-cb5bd465ed85_Enabled">
    <vt:lpwstr>true</vt:lpwstr>
  </property>
  <property fmtid="{D5CDD505-2E9C-101B-9397-08002B2CF9AE}" pid="14" name="MSIP_Label_7084cbda-52b8-46fb-a7b7-cb5bd465ed85_SetDate">
    <vt:lpwstr>2026-05-23T16:25:45Z</vt:lpwstr>
  </property>
  <property fmtid="{D5CDD505-2E9C-101B-9397-08002B2CF9AE}" pid="15" name="MSIP_Label_7084cbda-52b8-46fb-a7b7-cb5bd465ed85_Method">
    <vt:lpwstr>Standard</vt:lpwstr>
  </property>
  <property fmtid="{D5CDD505-2E9C-101B-9397-08002B2CF9AE}" pid="16" name="MSIP_Label_7084cbda-52b8-46fb-a7b7-cb5bd465ed85_Name">
    <vt:lpwstr>Internal</vt:lpwstr>
  </property>
  <property fmtid="{D5CDD505-2E9C-101B-9397-08002B2CF9AE}" pid="17" name="MSIP_Label_7084cbda-52b8-46fb-a7b7-cb5bd465ed85_SiteId">
    <vt:lpwstr>0afb747d-bff7-4596-a9fc-950ef9e0ec45</vt:lpwstr>
  </property>
  <property fmtid="{D5CDD505-2E9C-101B-9397-08002B2CF9AE}" pid="18" name="MSIP_Label_7084cbda-52b8-46fb-a7b7-cb5bd465ed85_ActionId">
    <vt:lpwstr>09639dfc-754b-4184-965c-9d123c5c964d</vt:lpwstr>
  </property>
  <property fmtid="{D5CDD505-2E9C-101B-9397-08002B2CF9AE}" pid="19" name="MSIP_Label_7084cbda-52b8-46fb-a7b7-cb5bd465ed85_ContentBits">
    <vt:lpwstr>0</vt:lpwstr>
  </property>
  <property fmtid="{D5CDD505-2E9C-101B-9397-08002B2CF9AE}" pid="20" name="MSIP_Label_7084cbda-52b8-46fb-a7b7-cb5bd465ed85_Tag">
    <vt:lpwstr>10, 3, 0, 2</vt:lpwstr>
  </property>
</Properties>
</file>