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14" documentId="8_{1E136640-F5E9-4994-80AB-AFEC44C6871B}" xr6:coauthVersionLast="47" xr6:coauthVersionMax="47" xr10:uidLastSave="{282AA7DC-157D-41F4-B049-5AD0779547DE}"/>
  <bookViews>
    <workbookView xWindow="45972" yWindow="-300" windowWidth="46296" windowHeight="25416" activeTab="2" xr2:uid="{00000000-000D-0000-FFFF-FFFF00000000}"/>
  </bookViews>
  <sheets>
    <sheet name="Load Zone Info from D &amp; E" sheetId="6" r:id="rId1"/>
    <sheet name="Summary" sheetId="19" r:id="rId2"/>
    <sheet name="Limits &amp; Participation Tracking" sheetId="18" r:id="rId3"/>
    <sheet name="Calculation of % &amp; MW" sheetId="17" r:id="rId4"/>
    <sheet name="data_Energy by Fuel Chart_1" sheetId="10" state="hidden" r:id="rId5"/>
    <sheet name="data_Energy Comparisons_1" sheetId="12" state="hidden" r:id="rId6"/>
    <sheet name="data_Energy Comparisons_2" sheetId="13" state="hidden" r:id="rId7"/>
    <sheet name="data_Demand Comparisons_1" sheetId="15" state="hidden" r:id="rId8"/>
    <sheet name="data_Demand Comparisons_2" sheetId="16" state="hidden" r:id="rId9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'Load Zone Info from D &amp; E'!$A$1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7" l="1"/>
  <c r="N79" i="17"/>
  <c r="N78" i="17"/>
  <c r="N77" i="17"/>
  <c r="N76" i="17"/>
  <c r="N75" i="17"/>
  <c r="N74" i="17"/>
  <c r="N73" i="17"/>
  <c r="N72" i="17"/>
  <c r="E21" i="18"/>
  <c r="F21" i="18"/>
  <c r="G21" i="18"/>
  <c r="H21" i="18"/>
  <c r="C6" i="19" s="1"/>
  <c r="I21" i="18"/>
  <c r="C10" i="19" s="1"/>
  <c r="J21" i="18"/>
  <c r="C14" i="19" s="1"/>
  <c r="K21" i="18"/>
  <c r="D6" i="19" s="1"/>
  <c r="L21" i="18"/>
  <c r="D10" i="19" s="1"/>
  <c r="M21" i="18"/>
  <c r="D14" i="19" s="1"/>
  <c r="N21" i="18"/>
  <c r="E6" i="19" s="1"/>
  <c r="O21" i="18"/>
  <c r="E10" i="19" s="1"/>
  <c r="P21" i="18"/>
  <c r="E14" i="19" s="1"/>
  <c r="Q21" i="18"/>
  <c r="F6" i="19" s="1"/>
  <c r="R21" i="18"/>
  <c r="S21" i="18"/>
  <c r="F14" i="19" s="1"/>
  <c r="T21" i="18"/>
  <c r="G6" i="19" s="1"/>
  <c r="U21" i="18"/>
  <c r="G10" i="19" s="1"/>
  <c r="V21" i="18"/>
  <c r="G14" i="19" s="1"/>
  <c r="W21" i="18"/>
  <c r="H6" i="19" s="1"/>
  <c r="X21" i="18"/>
  <c r="H10" i="19" s="1"/>
  <c r="Y21" i="18"/>
  <c r="H14" i="19" s="1"/>
  <c r="AC21" i="18"/>
  <c r="J6" i="19" s="1"/>
  <c r="AD21" i="18"/>
  <c r="J10" i="19" s="1"/>
  <c r="AE21" i="18"/>
  <c r="J14" i="19" s="1"/>
  <c r="AB21" i="18"/>
  <c r="I14" i="19" s="1"/>
  <c r="AA21" i="18"/>
  <c r="I10" i="19" s="1"/>
  <c r="Z21" i="18"/>
  <c r="I6" i="19" s="1"/>
  <c r="J13" i="19"/>
  <c r="D13" i="19"/>
  <c r="E13" i="19"/>
  <c r="F13" i="19"/>
  <c r="G13" i="19"/>
  <c r="H13" i="19"/>
  <c r="I13" i="19"/>
  <c r="C13" i="19"/>
  <c r="I12" i="17"/>
  <c r="I13" i="17"/>
  <c r="I14" i="17"/>
  <c r="I15" i="17"/>
  <c r="I16" i="17"/>
  <c r="I17" i="17"/>
  <c r="N17" i="17" s="1"/>
  <c r="I18" i="17"/>
  <c r="N18" i="17" s="1"/>
  <c r="I11" i="17"/>
  <c r="N11" i="17" s="1"/>
  <c r="J20" i="17"/>
  <c r="K20" i="17"/>
  <c r="L20" i="17"/>
  <c r="M20" i="17"/>
  <c r="N13" i="17"/>
  <c r="N14" i="17"/>
  <c r="N15" i="17"/>
  <c r="N16" i="17"/>
  <c r="C20" i="17"/>
  <c r="D20" i="17"/>
  <c r="E20" i="17"/>
  <c r="F20" i="17"/>
  <c r="G20" i="17"/>
  <c r="H20" i="17"/>
  <c r="B20" i="17"/>
  <c r="K14" i="19" l="1"/>
  <c r="K16" i="19" s="1"/>
  <c r="F10" i="19"/>
  <c r="K10" i="19" s="1"/>
  <c r="K11" i="19" s="1"/>
  <c r="K6" i="19"/>
  <c r="K7" i="19" s="1"/>
  <c r="I20" i="17"/>
  <c r="I33" i="17" s="1"/>
  <c r="I48" i="17" s="1"/>
  <c r="N48" i="17" s="1"/>
  <c r="N12" i="17"/>
  <c r="N20" i="17" s="1"/>
  <c r="N33" i="17" s="1"/>
  <c r="I32" i="17"/>
  <c r="I64" i="17"/>
  <c r="J5" i="19"/>
  <c r="I31" i="17"/>
  <c r="I29" i="17"/>
  <c r="I28" i="17"/>
  <c r="I59" i="17" s="1"/>
  <c r="I27" i="17"/>
  <c r="I26" i="17"/>
  <c r="I30" i="17"/>
  <c r="K15" i="19" l="1"/>
  <c r="K8" i="19"/>
  <c r="K12" i="19"/>
  <c r="J7" i="19"/>
  <c r="J8" i="19"/>
  <c r="I42" i="17"/>
  <c r="I58" i="17"/>
  <c r="N59" i="17"/>
  <c r="N64" i="17"/>
  <c r="I47" i="17"/>
  <c r="I63" i="17"/>
  <c r="N31" i="17"/>
  <c r="N27" i="17"/>
  <c r="I44" i="17"/>
  <c r="I60" i="17"/>
  <c r="I45" i="17"/>
  <c r="I61" i="17"/>
  <c r="I57" i="17"/>
  <c r="I41" i="17"/>
  <c r="I46" i="17"/>
  <c r="I62" i="17"/>
  <c r="N32" i="17"/>
  <c r="N28" i="17"/>
  <c r="N30" i="17"/>
  <c r="N29" i="17"/>
  <c r="N26" i="17"/>
  <c r="I35" i="17"/>
  <c r="I43" i="17"/>
  <c r="J9" i="19" l="1"/>
  <c r="J12" i="19" s="1"/>
  <c r="E9" i="19"/>
  <c r="E11" i="19" s="1"/>
  <c r="N63" i="17"/>
  <c r="N47" i="17"/>
  <c r="I5" i="19"/>
  <c r="N61" i="17"/>
  <c r="G5" i="19"/>
  <c r="N45" i="17"/>
  <c r="F5" i="19"/>
  <c r="N44" i="17"/>
  <c r="C5" i="19"/>
  <c r="N41" i="17"/>
  <c r="N57" i="17"/>
  <c r="I66" i="17"/>
  <c r="N60" i="17"/>
  <c r="N62" i="17"/>
  <c r="N58" i="17"/>
  <c r="I50" i="17"/>
  <c r="E5" i="19"/>
  <c r="N43" i="17"/>
  <c r="H5" i="19"/>
  <c r="N46" i="17"/>
  <c r="D5" i="19"/>
  <c r="N42" i="17"/>
  <c r="N35" i="17"/>
  <c r="J15" i="19" l="1"/>
  <c r="J16" i="19"/>
  <c r="D9" i="19"/>
  <c r="D11" i="19" s="1"/>
  <c r="G9" i="19"/>
  <c r="G11" i="19" s="1"/>
  <c r="H9" i="19"/>
  <c r="H11" i="19" s="1"/>
  <c r="J11" i="19"/>
  <c r="I9" i="19"/>
  <c r="I12" i="19" s="1"/>
  <c r="F9" i="19"/>
  <c r="F12" i="19" s="1"/>
  <c r="E12" i="19"/>
  <c r="C9" i="19"/>
  <c r="C12" i="19" s="1"/>
  <c r="E15" i="19"/>
  <c r="E16" i="19"/>
  <c r="I8" i="19"/>
  <c r="I7" i="19"/>
  <c r="C7" i="19"/>
  <c r="C8" i="19"/>
  <c r="F8" i="19"/>
  <c r="F7" i="19"/>
  <c r="D8" i="19"/>
  <c r="D7" i="19"/>
  <c r="E8" i="19"/>
  <c r="E7" i="19"/>
  <c r="H7" i="19"/>
  <c r="H8" i="19"/>
  <c r="G8" i="19"/>
  <c r="G7" i="19"/>
  <c r="N50" i="17"/>
  <c r="N66" i="17"/>
  <c r="H12" i="19" l="1"/>
  <c r="G12" i="19"/>
  <c r="F11" i="19"/>
  <c r="I11" i="19"/>
  <c r="I15" i="19"/>
  <c r="I16" i="19"/>
  <c r="C11" i="19"/>
  <c r="D12" i="19"/>
  <c r="H16" i="19"/>
  <c r="H15" i="19"/>
  <c r="C16" i="19"/>
  <c r="C15" i="19"/>
  <c r="F15" i="19"/>
  <c r="F16" i="19"/>
  <c r="G15" i="19"/>
  <c r="G16" i="19"/>
  <c r="D15" i="19"/>
  <c r="D16" i="19"/>
</calcChain>
</file>

<file path=xl/sharedStrings.xml><?xml version="1.0" encoding="utf-8"?>
<sst xmlns="http://schemas.openxmlformats.org/spreadsheetml/2006/main" count="320" uniqueCount="73">
  <si>
    <t>Energy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</si>
  <si>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</si>
  <si>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</si>
  <si>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</si>
  <si>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</si>
  <si>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</si>
  <si>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</si>
  <si>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</si>
  <si>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</si>
  <si>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</si>
  <si>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</si>
  <si>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</si>
  <si>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</si>
  <si>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* Information for this month has been updated based on final settlements.</t>
  </si>
  <si>
    <t>Totals may not match the ERCOT values because of rounding and subsequent settlements.</t>
  </si>
  <si>
    <r>
      <rPr>
        <b/>
        <sz val="14"/>
        <color theme="1"/>
        <rFont val="Andale WT"/>
        <family val="2"/>
      </rPr>
      <t xml:space="preserve">Demand and Energy by Load Settlement Zone for </t>
    </r>
    <r>
      <rPr>
        <b/>
        <sz val="14"/>
        <color theme="1"/>
        <rFont val="Andale WT"/>
        <family val="2"/>
      </rPr>
      <t>2022</t>
    </r>
  </si>
  <si>
    <t>Based on 15-minute Intervals</t>
  </si>
  <si>
    <t>Net Zone Demand Coincident with ERCOT System Peak, MW</t>
  </si>
  <si>
    <t>Settlement Zone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</si>
  <si>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</si>
  <si>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</si>
  <si>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</si>
  <si>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</si>
  <si>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</si>
  <si>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</si>
  <si>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</si>
  <si>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</si>
  <si>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Biomass</t>
  </si>
  <si>
    <t>Coal</t>
  </si>
  <si>
    <t>Gas</t>
  </si>
  <si>
    <t>Gas-CC</t>
  </si>
  <si>
    <t>Hydro</t>
  </si>
  <si>
    <t>Nuclear</t>
  </si>
  <si>
    <t>Other</t>
  </si>
  <si>
    <t>Solar</t>
  </si>
  <si>
    <t>Wind</t>
  </si>
  <si>
    <t>Total</t>
  </si>
  <si>
    <t>2021 Actual</t>
  </si>
  <si>
    <t>2022  Actual</t>
  </si>
  <si>
    <t>2022 Forecast</t>
  </si>
  <si>
    <t>2022 Actual</t>
  </si>
  <si>
    <t>May not "Foot" due to Rounding</t>
  </si>
  <si>
    <t>ERCOT-WIDE ENERGY MW LIMIT</t>
  </si>
  <si>
    <t>ERCOT-WIDE AS MW LIMIT</t>
  </si>
  <si>
    <t>As of 11-3-22, Information for August 2022 has NOT been updated based on final settlements.</t>
  </si>
  <si>
    <t>Resource ID #</t>
  </si>
  <si>
    <t>QSE
(Name is Masked)</t>
  </si>
  <si>
    <t>Jul*</t>
  </si>
  <si>
    <t>This is from the D &amp; E dated October 7, 2022</t>
  </si>
  <si>
    <t>DSP
(Name is Masked)</t>
  </si>
  <si>
    <t>ERCOT Approved Energy MW Quantity</t>
  </si>
  <si>
    <t>ERCOT Approved
Non-Spin MW Quantity</t>
  </si>
  <si>
    <t>Energy MW</t>
  </si>
  <si>
    <t>Non-Spin MW</t>
  </si>
  <si>
    <t>Non-Spin</t>
  </si>
  <si>
    <t>% Full</t>
  </si>
  <si>
    <t>Limit (MW)</t>
  </si>
  <si>
    <t>Approved (MW)</t>
  </si>
  <si>
    <t>Unused (MW)</t>
  </si>
  <si>
    <t>ERCOT-WIDE</t>
  </si>
  <si>
    <t>May not foot due to Rounding.</t>
  </si>
  <si>
    <t>ECRS</t>
  </si>
  <si>
    <t>ECRS MW</t>
  </si>
  <si>
    <t>ERCOT-WIDE ECRS MW LIMIT</t>
  </si>
  <si>
    <t>ERCOT Approved
ECRS 
MW Quantity</t>
  </si>
  <si>
    <t xml:space="preserve">No QSE will be allowed to register more than 50% of these system-wide limits. </t>
  </si>
  <si>
    <t>No QSE will be allowed to register more than 50% of these system-wide limits.</t>
  </si>
  <si>
    <t>200 MW Capacity Limit</t>
  </si>
  <si>
    <t>100 MW 
Non-Spin Limit</t>
  </si>
  <si>
    <t>100 MW 
ECRS 
Limit</t>
  </si>
  <si>
    <t>Limits as of 11-26-25</t>
  </si>
  <si>
    <t>Energy and AS Participation as of 11-26-25</t>
  </si>
  <si>
    <t>ADER Limits and Tracking Summary Table (as of 11-26-25)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</si>
</sst>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#,##0.0"/>
  </numFmts>
  <fonts count="16">
    <font>
      <sz val="10"/>
      <color theme="1"/>
      <name val="Tahoma"/>
      <family val="2"/>
    </font>
    <font>
      <b/>
      <sz val="14"/>
      <color theme="1"/>
      <name val="Andale WT"/>
      <family val="2"/>
    </font>
    <font>
      <b/>
      <sz val="10"/>
      <color rgb="FF890C58"/>
      <name val="Andale WT"/>
      <family val="2"/>
    </font>
    <font>
      <b/>
      <sz val="10"/>
      <color rgb="FF454545"/>
      <name val="Andale WT"/>
      <family val="2"/>
    </font>
    <font>
      <b/>
      <sz val="10"/>
      <color rgb="FF00AEC7"/>
      <name val="Andale WT"/>
      <family val="2"/>
    </font>
    <font>
      <b/>
      <i/>
      <sz val="10"/>
      <color rgb="FF444444"/>
      <name val="Andale WT"/>
      <family val="2"/>
    </font>
    <font>
      <b/>
      <sz val="10"/>
      <color rgb="FF333333"/>
      <name val="Andale WT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0">
    <xf numFmtId="0" fontId="0" fillId="0" borderId="0" xfId="0"/>
    <xf numFmtId="0" fontId="0" fillId="2" borderId="2" xfId="0" applyFill="1" applyBorder="1"/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top"/>
    </xf>
    <xf numFmtId="164" fontId="0" fillId="0" borderId="1" xfId="1" applyNumberFormat="1" applyFont="1" applyBorder="1"/>
    <xf numFmtId="2" fontId="0" fillId="0" borderId="1" xfId="1" applyNumberFormat="1" applyFont="1" applyBorder="1"/>
    <xf numFmtId="165" fontId="0" fillId="0" borderId="1" xfId="1" applyNumberFormat="1" applyFont="1" applyBorder="1"/>
    <xf numFmtId="166" fontId="0" fillId="0" borderId="0" xfId="0" applyNumberFormat="1"/>
    <xf numFmtId="0" fontId="8" fillId="3" borderId="0" xfId="0" applyFont="1" applyFill="1"/>
    <xf numFmtId="3" fontId="3" fillId="2" borderId="2" xfId="0" applyNumberFormat="1" applyFont="1" applyFill="1" applyBorder="1" applyAlignment="1">
      <alignment horizontal="right" vertical="top"/>
    </xf>
    <xf numFmtId="165" fontId="0" fillId="0" borderId="0" xfId="0" applyNumberFormat="1"/>
    <xf numFmtId="167" fontId="3" fillId="2" borderId="2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3" fontId="8" fillId="0" borderId="0" xfId="0" applyNumberFormat="1" applyFont="1"/>
    <xf numFmtId="164" fontId="8" fillId="0" borderId="1" xfId="1" applyNumberFormat="1" applyFont="1" applyBorder="1"/>
    <xf numFmtId="2" fontId="8" fillId="0" borderId="1" xfId="1" applyNumberFormat="1" applyFont="1" applyBorder="1"/>
    <xf numFmtId="0" fontId="8" fillId="0" borderId="0" xfId="0" applyFont="1"/>
    <xf numFmtId="0" fontId="6" fillId="3" borderId="1" xfId="0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right" wrapText="1"/>
    </xf>
    <xf numFmtId="0" fontId="8" fillId="3" borderId="18" xfId="0" applyFont="1" applyFill="1" applyBorder="1" applyAlignment="1">
      <alignment horizontal="right" wrapText="1"/>
    </xf>
    <xf numFmtId="0" fontId="8" fillId="5" borderId="18" xfId="0" applyFont="1" applyFill="1" applyBorder="1" applyAlignment="1">
      <alignment horizontal="right" wrapText="1"/>
    </xf>
    <xf numFmtId="0" fontId="10" fillId="0" borderId="0" xfId="0" applyFont="1"/>
    <xf numFmtId="165" fontId="12" fillId="6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5" fontId="12" fillId="8" borderId="10" xfId="0" applyNumberFormat="1" applyFont="1" applyFill="1" applyBorder="1" applyAlignment="1">
      <alignment horizontal="right"/>
    </xf>
    <xf numFmtId="165" fontId="12" fillId="9" borderId="10" xfId="0" applyNumberFormat="1" applyFont="1" applyFill="1" applyBorder="1" applyAlignment="1">
      <alignment horizontal="right"/>
    </xf>
    <xf numFmtId="165" fontId="12" fillId="10" borderId="10" xfId="0" applyNumberFormat="1" applyFont="1" applyFill="1" applyBorder="1" applyAlignment="1">
      <alignment horizontal="right"/>
    </xf>
    <xf numFmtId="165" fontId="12" fillId="5" borderId="10" xfId="0" applyNumberFormat="1" applyFont="1" applyFill="1" applyBorder="1" applyAlignment="1">
      <alignment horizontal="right"/>
    </xf>
    <xf numFmtId="165" fontId="12" fillId="11" borderId="10" xfId="0" applyNumberFormat="1" applyFont="1" applyFill="1" applyBorder="1" applyAlignment="1">
      <alignment horizontal="right"/>
    </xf>
    <xf numFmtId="165" fontId="12" fillId="12" borderId="10" xfId="0" applyNumberFormat="1" applyFont="1" applyFill="1" applyBorder="1" applyAlignment="1">
      <alignment horizontal="right"/>
    </xf>
    <xf numFmtId="0" fontId="12" fillId="0" borderId="1" xfId="0" applyFont="1" applyBorder="1"/>
    <xf numFmtId="165" fontId="12" fillId="0" borderId="1" xfId="0" applyNumberFormat="1" applyFont="1" applyBorder="1"/>
    <xf numFmtId="9" fontId="12" fillId="0" borderId="1" xfId="1" applyFont="1" applyBorder="1"/>
    <xf numFmtId="0" fontId="13" fillId="6" borderId="1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/>
    </xf>
    <xf numFmtId="0" fontId="13" fillId="10" borderId="10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right"/>
    </xf>
    <xf numFmtId="0" fontId="13" fillId="11" borderId="10" xfId="0" applyFont="1" applyFill="1" applyBorder="1" applyAlignment="1">
      <alignment horizontal="right"/>
    </xf>
    <xf numFmtId="0" fontId="13" fillId="12" borderId="10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12" fillId="0" borderId="11" xfId="0" applyFont="1" applyBorder="1"/>
    <xf numFmtId="0" fontId="12" fillId="4" borderId="12" xfId="0" applyFont="1" applyFill="1" applyBorder="1"/>
    <xf numFmtId="165" fontId="12" fillId="4" borderId="13" xfId="0" applyNumberFormat="1" applyFont="1" applyFill="1" applyBorder="1" applyAlignment="1">
      <alignment horizontal="right"/>
    </xf>
    <xf numFmtId="0" fontId="12" fillId="4" borderId="13" xfId="0" applyFont="1" applyFill="1" applyBorder="1"/>
    <xf numFmtId="0" fontId="14" fillId="0" borderId="1" xfId="0" applyFont="1" applyBorder="1" applyAlignment="1">
      <alignment horizontal="right"/>
    </xf>
    <xf numFmtId="0" fontId="12" fillId="0" borderId="0" xfId="0" applyFont="1"/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4" borderId="12" xfId="0" applyFont="1" applyFill="1" applyBorder="1" applyAlignment="1">
      <alignment horizontal="right" wrapText="1"/>
    </xf>
    <xf numFmtId="0" fontId="14" fillId="4" borderId="13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5" fontId="13" fillId="10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165" fontId="13" fillId="5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165" fontId="13" fillId="11" borderId="1" xfId="0" applyNumberFormat="1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165" fontId="13" fillId="12" borderId="1" xfId="0" applyNumberFormat="1" applyFont="1" applyFill="1" applyBorder="1" applyAlignment="1">
      <alignment horizontal="right"/>
    </xf>
    <xf numFmtId="165" fontId="12" fillId="0" borderId="11" xfId="0" applyNumberFormat="1" applyFont="1" applyBorder="1"/>
    <xf numFmtId="165" fontId="12" fillId="8" borderId="12" xfId="0" applyNumberFormat="1" applyFont="1" applyFill="1" applyBorder="1"/>
    <xf numFmtId="165" fontId="12" fillId="8" borderId="13" xfId="0" applyNumberFormat="1" applyFont="1" applyFill="1" applyBorder="1" applyAlignment="1">
      <alignment horizontal="right"/>
    </xf>
    <xf numFmtId="165" fontId="12" fillId="8" borderId="13" xfId="0" applyNumberFormat="1" applyFont="1" applyFill="1" applyBorder="1"/>
    <xf numFmtId="0" fontId="12" fillId="10" borderId="12" xfId="0" applyFont="1" applyFill="1" applyBorder="1"/>
    <xf numFmtId="165" fontId="12" fillId="10" borderId="13" xfId="0" applyNumberFormat="1" applyFont="1" applyFill="1" applyBorder="1" applyAlignment="1">
      <alignment horizontal="right"/>
    </xf>
    <xf numFmtId="0" fontId="12" fillId="10" borderId="13" xfId="0" applyFont="1" applyFill="1" applyBorder="1"/>
    <xf numFmtId="0" fontId="12" fillId="11" borderId="12" xfId="0" applyFont="1" applyFill="1" applyBorder="1"/>
    <xf numFmtId="165" fontId="12" fillId="11" borderId="13" xfId="0" applyNumberFormat="1" applyFont="1" applyFill="1" applyBorder="1" applyAlignment="1">
      <alignment horizontal="right"/>
    </xf>
    <xf numFmtId="0" fontId="12" fillId="11" borderId="13" xfId="0" applyFont="1" applyFill="1" applyBorder="1"/>
    <xf numFmtId="165" fontId="12" fillId="4" borderId="9" xfId="0" applyNumberFormat="1" applyFont="1" applyFill="1" applyBorder="1"/>
    <xf numFmtId="165" fontId="12" fillId="8" borderId="9" xfId="0" applyNumberFormat="1" applyFont="1" applyFill="1" applyBorder="1"/>
    <xf numFmtId="165" fontId="12" fillId="10" borderId="9" xfId="0" applyNumberFormat="1" applyFont="1" applyFill="1" applyBorder="1"/>
    <xf numFmtId="165" fontId="12" fillId="11" borderId="9" xfId="0" applyNumberFormat="1" applyFont="1" applyFill="1" applyBorder="1"/>
    <xf numFmtId="165" fontId="12" fillId="14" borderId="1" xfId="0" applyNumberFormat="1" applyFont="1" applyFill="1" applyBorder="1"/>
    <xf numFmtId="165" fontId="12" fillId="14" borderId="11" xfId="0" applyNumberFormat="1" applyFont="1" applyFill="1" applyBorder="1"/>
    <xf numFmtId="0" fontId="8" fillId="4" borderId="18" xfId="0" applyFont="1" applyFill="1" applyBorder="1" applyAlignment="1">
      <alignment horizontal="right" wrapText="1"/>
    </xf>
    <xf numFmtId="0" fontId="14" fillId="4" borderId="11" xfId="0" applyFont="1" applyFill="1" applyBorder="1" applyAlignment="1">
      <alignment horizontal="right" wrapText="1"/>
    </xf>
    <xf numFmtId="165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/>
    <xf numFmtId="165" fontId="12" fillId="8" borderId="20" xfId="0" applyNumberFormat="1" applyFont="1" applyFill="1" applyBorder="1"/>
    <xf numFmtId="165" fontId="12" fillId="8" borderId="11" xfId="0" applyNumberFormat="1" applyFont="1" applyFill="1" applyBorder="1" applyAlignment="1">
      <alignment horizontal="right"/>
    </xf>
    <xf numFmtId="165" fontId="12" fillId="8" borderId="11" xfId="0" applyNumberFormat="1" applyFont="1" applyFill="1" applyBorder="1"/>
    <xf numFmtId="165" fontId="12" fillId="10" borderId="11" xfId="0" applyNumberFormat="1" applyFont="1" applyFill="1" applyBorder="1" applyAlignment="1">
      <alignment horizontal="right"/>
    </xf>
    <xf numFmtId="0" fontId="12" fillId="10" borderId="11" xfId="0" applyFont="1" applyFill="1" applyBorder="1"/>
    <xf numFmtId="165" fontId="12" fillId="11" borderId="11" xfId="0" applyNumberFormat="1" applyFont="1" applyFill="1" applyBorder="1" applyAlignment="1">
      <alignment horizontal="right"/>
    </xf>
    <xf numFmtId="0" fontId="12" fillId="11" borderId="11" xfId="0" applyFont="1" applyFill="1" applyBorder="1"/>
    <xf numFmtId="0" fontId="12" fillId="0" borderId="13" xfId="0" applyFont="1" applyBorder="1"/>
    <xf numFmtId="165" fontId="12" fillId="0" borderId="13" xfId="0" applyNumberFormat="1" applyFont="1" applyBorder="1"/>
    <xf numFmtId="0" fontId="13" fillId="8" borderId="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2" fillId="4" borderId="23" xfId="0" applyFont="1" applyFill="1" applyBorder="1"/>
    <xf numFmtId="0" fontId="12" fillId="4" borderId="5" xfId="0" applyFont="1" applyFill="1" applyBorder="1"/>
    <xf numFmtId="0" fontId="12" fillId="4" borderId="24" xfId="0" applyFont="1" applyFill="1" applyBorder="1"/>
    <xf numFmtId="165" fontId="12" fillId="8" borderId="23" xfId="0" applyNumberFormat="1" applyFont="1" applyFill="1" applyBorder="1"/>
    <xf numFmtId="165" fontId="12" fillId="8" borderId="5" xfId="0" applyNumberFormat="1" applyFont="1" applyFill="1" applyBorder="1"/>
    <xf numFmtId="165" fontId="12" fillId="8" borderId="24" xfId="0" applyNumberFormat="1" applyFont="1" applyFill="1" applyBorder="1"/>
    <xf numFmtId="0" fontId="12" fillId="10" borderId="23" xfId="0" applyFont="1" applyFill="1" applyBorder="1"/>
    <xf numFmtId="0" fontId="12" fillId="10" borderId="5" xfId="0" applyFont="1" applyFill="1" applyBorder="1"/>
    <xf numFmtId="0" fontId="12" fillId="10" borderId="24" xfId="0" applyFont="1" applyFill="1" applyBorder="1"/>
    <xf numFmtId="0" fontId="12" fillId="11" borderId="23" xfId="0" applyFont="1" applyFill="1" applyBorder="1"/>
    <xf numFmtId="0" fontId="12" fillId="11" borderId="5" xfId="0" applyFont="1" applyFill="1" applyBorder="1"/>
    <xf numFmtId="0" fontId="12" fillId="11" borderId="24" xfId="0" applyFont="1" applyFill="1" applyBorder="1"/>
    <xf numFmtId="165" fontId="12" fillId="10" borderId="11" xfId="0" applyNumberFormat="1" applyFont="1" applyFill="1" applyBorder="1"/>
    <xf numFmtId="165" fontId="12" fillId="11" borderId="11" xfId="0" applyNumberFormat="1" applyFont="1" applyFill="1" applyBorder="1"/>
    <xf numFmtId="165" fontId="12" fillId="4" borderId="5" xfId="0" applyNumberFormat="1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2" fillId="4" borderId="29" xfId="0" applyFont="1" applyFill="1" applyBorder="1"/>
    <xf numFmtId="165" fontId="12" fillId="8" borderId="27" xfId="0" applyNumberFormat="1" applyFont="1" applyFill="1" applyBorder="1"/>
    <xf numFmtId="165" fontId="12" fillId="8" borderId="28" xfId="0" applyNumberFormat="1" applyFont="1" applyFill="1" applyBorder="1"/>
    <xf numFmtId="165" fontId="12" fillId="8" borderId="29" xfId="0" applyNumberFormat="1" applyFont="1" applyFill="1" applyBorder="1"/>
    <xf numFmtId="165" fontId="12" fillId="4" borderId="28" xfId="0" applyNumberFormat="1" applyFont="1" applyFill="1" applyBorder="1"/>
    <xf numFmtId="0" fontId="12" fillId="10" borderId="27" xfId="0" applyFont="1" applyFill="1" applyBorder="1"/>
    <xf numFmtId="0" fontId="12" fillId="10" borderId="28" xfId="0" applyFont="1" applyFill="1" applyBorder="1"/>
    <xf numFmtId="0" fontId="12" fillId="10" borderId="29" xfId="0" applyFont="1" applyFill="1" applyBorder="1"/>
    <xf numFmtId="0" fontId="12" fillId="11" borderId="27" xfId="0" applyFont="1" applyFill="1" applyBorder="1"/>
    <xf numFmtId="0" fontId="12" fillId="11" borderId="28" xfId="0" applyFont="1" applyFill="1" applyBorder="1"/>
    <xf numFmtId="0" fontId="12" fillId="11" borderId="29" xfId="0" applyFont="1" applyFill="1" applyBorder="1"/>
    <xf numFmtId="165" fontId="12" fillId="4" borderId="11" xfId="0" applyNumberFormat="1" applyFont="1" applyFill="1" applyBorder="1"/>
    <xf numFmtId="0" fontId="12" fillId="0" borderId="31" xfId="0" applyFont="1" applyBorder="1"/>
    <xf numFmtId="165" fontId="12" fillId="0" borderId="31" xfId="0" applyNumberFormat="1" applyFont="1" applyBorder="1"/>
    <xf numFmtId="165" fontId="12" fillId="0" borderId="28" xfId="0" applyNumberFormat="1" applyFont="1" applyBorder="1"/>
    <xf numFmtId="165" fontId="12" fillId="0" borderId="29" xfId="0" applyNumberFormat="1" applyFont="1" applyBorder="1"/>
    <xf numFmtId="0" fontId="13" fillId="8" borderId="30" xfId="0" applyFont="1" applyFill="1" applyBorder="1" applyAlignment="1">
      <alignment horizontal="center"/>
    </xf>
    <xf numFmtId="165" fontId="12" fillId="10" borderId="13" xfId="0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0" fillId="0" borderId="6" xfId="0" applyBorder="1"/>
    <xf numFmtId="0" fontId="11" fillId="3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0" fillId="0" borderId="8" xfId="0" applyBorder="1"/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4" fillId="10" borderId="21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0" fontId="14" fillId="8" borderId="21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workbookViewId="0">
      <selection activeCell="I14" sqref="I14"/>
    </sheetView>
  </sheetViews>
  <sheetFormatPr defaultRowHeight="12.75" customHeight="1"/>
  <cols>
    <col min="1" max="1" width="18.90625" bestFit="1" customWidth="1"/>
    <col min="2" max="2" width="16.36328125" bestFit="1" customWidth="1"/>
    <col min="3" max="13" width="13.6328125" bestFit="1" customWidth="1"/>
  </cols>
  <sheetData>
    <row r="1" spans="1:13" ht="12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2.75" customHeigh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12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12.7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2.75" customHeight="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12.7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ht="24" customHeight="1">
      <c r="A7" s="143" t="s">
        <v>15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9" spans="1:13" ht="13">
      <c r="A9" s="144" t="s">
        <v>16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12.7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ht="13">
      <c r="A11" s="145" t="s">
        <v>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12.7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13">
      <c r="A13" s="2" t="s">
        <v>18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47</v>
      </c>
      <c r="I13" s="19" t="s">
        <v>8</v>
      </c>
      <c r="J13" s="3" t="s">
        <v>9</v>
      </c>
      <c r="K13" s="3" t="s">
        <v>10</v>
      </c>
      <c r="L13" s="3" t="s">
        <v>11</v>
      </c>
      <c r="M13" s="3" t="s">
        <v>12</v>
      </c>
    </row>
    <row r="14" spans="1:13" ht="13">
      <c r="A14" s="4" t="s">
        <v>19</v>
      </c>
      <c r="B14" s="5">
        <v>2134.2738639999998</v>
      </c>
      <c r="C14" s="5">
        <v>2388.6458360000001</v>
      </c>
      <c r="D14" s="5">
        <v>1837.307984</v>
      </c>
      <c r="E14" s="5">
        <v>2219.3317999999999</v>
      </c>
      <c r="F14" s="5">
        <v>2525.907256</v>
      </c>
      <c r="G14" s="5">
        <v>2741.41428</v>
      </c>
      <c r="H14" s="5">
        <v>2849.0462360000001</v>
      </c>
      <c r="I14" s="20">
        <v>2781.2131239999999</v>
      </c>
      <c r="J14" s="5">
        <v>2592.0828999999999</v>
      </c>
      <c r="K14" s="1"/>
      <c r="L14" s="1"/>
      <c r="M14" s="1"/>
    </row>
    <row r="15" spans="1:13" ht="13">
      <c r="A15" s="4" t="s">
        <v>20</v>
      </c>
      <c r="B15" s="5">
        <v>3928.7048359999999</v>
      </c>
      <c r="C15" s="5">
        <v>4736.4177680000003</v>
      </c>
      <c r="D15" s="5">
        <v>3597.4494159999999</v>
      </c>
      <c r="E15" s="5">
        <v>4091.2348040000002</v>
      </c>
      <c r="F15" s="5">
        <v>4870.3035879999998</v>
      </c>
      <c r="G15" s="5">
        <v>5031.5446320000001</v>
      </c>
      <c r="H15" s="5">
        <v>5239.0978519999999</v>
      </c>
      <c r="I15" s="20">
        <v>5232.6798920000001</v>
      </c>
      <c r="J15" s="5">
        <v>4771.7029400000001</v>
      </c>
      <c r="K15" s="1"/>
      <c r="L15" s="1"/>
      <c r="M15" s="1"/>
    </row>
    <row r="16" spans="1:13" ht="13">
      <c r="A16" s="4" t="s">
        <v>21</v>
      </c>
      <c r="B16" s="5">
        <v>14144.005655999999</v>
      </c>
      <c r="C16" s="5">
        <v>16132.135205</v>
      </c>
      <c r="D16" s="5">
        <v>12797.983190999999</v>
      </c>
      <c r="E16" s="5">
        <v>15613.023243</v>
      </c>
      <c r="F16" s="5">
        <v>19193.363066000002</v>
      </c>
      <c r="G16" s="5">
        <v>19967.494756</v>
      </c>
      <c r="H16" s="5">
        <v>20031.706738000001</v>
      </c>
      <c r="I16" s="20">
        <v>19920.204358999999</v>
      </c>
      <c r="J16" s="5">
        <v>18508.995577000002</v>
      </c>
      <c r="K16" s="1"/>
      <c r="L16" s="1"/>
      <c r="M16" s="1"/>
    </row>
    <row r="17" spans="1:13" ht="13">
      <c r="A17" s="4" t="s">
        <v>22</v>
      </c>
      <c r="B17" s="5">
        <v>2859.7407119999998</v>
      </c>
      <c r="C17" s="5">
        <v>3495.036376</v>
      </c>
      <c r="D17" s="5">
        <v>2591.396804</v>
      </c>
      <c r="E17" s="5">
        <v>2245.3802559999999</v>
      </c>
      <c r="F17" s="5">
        <v>2699.9766760000002</v>
      </c>
      <c r="G17" s="5">
        <v>3091.6814639999998</v>
      </c>
      <c r="H17" s="5">
        <v>3213.2599439999999</v>
      </c>
      <c r="I17" s="20">
        <v>3094.079084</v>
      </c>
      <c r="J17" s="5">
        <v>2626.1362239999999</v>
      </c>
      <c r="K17" s="1"/>
      <c r="L17" s="1"/>
      <c r="M17" s="1"/>
    </row>
    <row r="18" spans="1:13" ht="13">
      <c r="A18" s="4" t="s">
        <v>23</v>
      </c>
      <c r="B18" s="5">
        <v>23347.62356</v>
      </c>
      <c r="C18" s="5">
        <v>24209.012153</v>
      </c>
      <c r="D18" s="5">
        <v>20225.802231999998</v>
      </c>
      <c r="E18" s="5">
        <v>18803.169387000002</v>
      </c>
      <c r="F18" s="5">
        <v>24111.293736</v>
      </c>
      <c r="G18" s="5">
        <v>27500.78657</v>
      </c>
      <c r="H18" s="5">
        <v>29760.977490000001</v>
      </c>
      <c r="I18" s="20">
        <v>28206.698982000002</v>
      </c>
      <c r="J18" s="5">
        <v>25131.619992</v>
      </c>
      <c r="K18" s="1"/>
      <c r="L18" s="1"/>
      <c r="M18" s="1"/>
    </row>
    <row r="19" spans="1:13" ht="13">
      <c r="A19" s="4" t="s">
        <v>24</v>
      </c>
      <c r="B19" s="5">
        <v>1161.2914519999999</v>
      </c>
      <c r="C19" s="5">
        <v>1261.9595079999999</v>
      </c>
      <c r="D19" s="5">
        <v>1045.5627199999999</v>
      </c>
      <c r="E19" s="5">
        <v>654.14651200000003</v>
      </c>
      <c r="F19" s="5">
        <v>929.832716</v>
      </c>
      <c r="G19" s="5">
        <v>1166.1612600000001</v>
      </c>
      <c r="H19" s="5">
        <v>1278.507732</v>
      </c>
      <c r="I19" s="20">
        <v>1220.2817279999999</v>
      </c>
      <c r="J19" s="5">
        <v>1023.601552</v>
      </c>
      <c r="K19" s="1"/>
      <c r="L19" s="1"/>
      <c r="M19" s="1"/>
    </row>
    <row r="20" spans="1:13" ht="13">
      <c r="A20" s="4" t="s">
        <v>25</v>
      </c>
      <c r="B20" s="5">
        <v>8992.2538010000007</v>
      </c>
      <c r="C20" s="5">
        <v>10479.622638999999</v>
      </c>
      <c r="D20" s="5">
        <v>7902.9808510000003</v>
      </c>
      <c r="E20" s="5">
        <v>8327.4013919999998</v>
      </c>
      <c r="F20" s="5">
        <v>9634.1438139999991</v>
      </c>
      <c r="G20" s="5">
        <v>9577.7106559999993</v>
      </c>
      <c r="H20" s="5">
        <v>9888.2347809999992</v>
      </c>
      <c r="I20" s="20">
        <v>10158.030264999999</v>
      </c>
      <c r="J20" s="5">
        <v>8869.9597460000005</v>
      </c>
      <c r="K20" s="1"/>
      <c r="L20" s="1"/>
      <c r="M20" s="1"/>
    </row>
    <row r="21" spans="1:13" ht="13">
      <c r="A21" s="4" t="s">
        <v>26</v>
      </c>
      <c r="B21" s="5">
        <v>7086.876303</v>
      </c>
      <c r="C21" s="5">
        <v>6388.660347</v>
      </c>
      <c r="D21" s="5">
        <v>6742.3290589999997</v>
      </c>
      <c r="E21" s="5">
        <v>6534.9605620000002</v>
      </c>
      <c r="F21" s="5">
        <v>7812.4653070000004</v>
      </c>
      <c r="G21" s="5">
        <v>7726.6646810000002</v>
      </c>
      <c r="H21" s="5">
        <v>7972.3985389999998</v>
      </c>
      <c r="I21" s="20">
        <v>8014.0164180000002</v>
      </c>
      <c r="J21" s="5">
        <v>7587.0992210000004</v>
      </c>
      <c r="K21" s="1"/>
      <c r="L21" s="1"/>
      <c r="M21" s="1"/>
    </row>
    <row r="22" spans="1:13" ht="12.7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 ht="13">
      <c r="A23" s="141" t="s">
        <v>13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 ht="13">
      <c r="A24" s="141" t="s">
        <v>14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 ht="12.75" customHeight="1">
      <c r="A25" t="s">
        <v>48</v>
      </c>
    </row>
  </sheetData>
  <mergeCells count="9">
    <mergeCell ref="A23:M23"/>
    <mergeCell ref="A24:M24"/>
    <mergeCell ref="A12:M12"/>
    <mergeCell ref="A22:M22"/>
    <mergeCell ref="A1:M6"/>
    <mergeCell ref="A7:M7"/>
    <mergeCell ref="A9:M9"/>
    <mergeCell ref="A10:M10"/>
    <mergeCell ref="A11:M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B42-370B-4837-9B85-7C513B4C3BA5}">
  <dimension ref="A2:K20"/>
  <sheetViews>
    <sheetView zoomScale="85" zoomScaleNormal="85" workbookViewId="0">
      <selection activeCell="C3" sqref="C3"/>
    </sheetView>
  </sheetViews>
  <sheetFormatPr defaultRowHeight="12.5"/>
  <cols>
    <col min="2" max="2" width="11.54296875" customWidth="1"/>
    <col min="3" max="4" width="12.6328125" customWidth="1"/>
    <col min="5" max="5" width="17" customWidth="1"/>
    <col min="6" max="6" width="14.453125" customWidth="1"/>
    <col min="7" max="7" width="14.36328125" customWidth="1"/>
    <col min="8" max="10" width="12.6328125" customWidth="1"/>
    <col min="11" max="11" width="15.36328125" customWidth="1"/>
  </cols>
  <sheetData>
    <row r="2" spans="1:11" ht="20">
      <c r="C2" s="24" t="s">
        <v>72</v>
      </c>
    </row>
    <row r="3" spans="1:11" ht="13" thickBot="1"/>
    <row r="4" spans="1:11" ht="27" customHeight="1" thickTop="1" thickBot="1">
      <c r="A4" s="155"/>
      <c r="B4" s="156"/>
      <c r="C4" s="36" t="s">
        <v>19</v>
      </c>
      <c r="D4" s="37" t="s">
        <v>20</v>
      </c>
      <c r="E4" s="38" t="s">
        <v>21</v>
      </c>
      <c r="F4" s="39" t="s">
        <v>22</v>
      </c>
      <c r="G4" s="40" t="s">
        <v>23</v>
      </c>
      <c r="H4" s="41" t="s">
        <v>24</v>
      </c>
      <c r="I4" s="42" t="s">
        <v>25</v>
      </c>
      <c r="J4" s="43" t="s">
        <v>26</v>
      </c>
      <c r="K4" s="44" t="s">
        <v>59</v>
      </c>
    </row>
    <row r="5" spans="1:11" ht="30" customHeight="1" thickTop="1" thickBot="1">
      <c r="A5" s="146" t="s">
        <v>0</v>
      </c>
      <c r="B5" s="21" t="s">
        <v>56</v>
      </c>
      <c r="C5" s="25">
        <f>'Limits &amp; Participation Tracking'!D5</f>
        <v>7</v>
      </c>
      <c r="D5" s="26">
        <f>'Limits &amp; Participation Tracking'!D6</f>
        <v>13.3</v>
      </c>
      <c r="E5" s="27">
        <f>'Limits &amp; Participation Tracking'!D7</f>
        <v>50.9</v>
      </c>
      <c r="F5" s="28">
        <f>'Limits &amp; Participation Tracking'!D8</f>
        <v>7.8</v>
      </c>
      <c r="G5" s="29">
        <f>'Limits &amp; Participation Tracking'!D9</f>
        <v>71.900000000000006</v>
      </c>
      <c r="H5" s="30">
        <f>'Limits &amp; Participation Tracking'!D10</f>
        <v>3.1</v>
      </c>
      <c r="I5" s="31">
        <f>'Limits &amp; Participation Tracking'!D11</f>
        <v>25.8</v>
      </c>
      <c r="J5" s="32">
        <f>'Limits &amp; Participation Tracking'!D12</f>
        <v>20.5</v>
      </c>
      <c r="K5" s="32">
        <v>200</v>
      </c>
    </row>
    <row r="6" spans="1:11" ht="30" customHeight="1" thickTop="1" thickBot="1">
      <c r="A6" s="147"/>
      <c r="B6" s="22" t="s">
        <v>57</v>
      </c>
      <c r="C6" s="34">
        <f>'Limits &amp; Participation Tracking'!H21</f>
        <v>0</v>
      </c>
      <c r="D6" s="34">
        <f>'Limits &amp; Participation Tracking'!K21</f>
        <v>0</v>
      </c>
      <c r="E6" s="34">
        <f>'Limits &amp; Participation Tracking'!N21</f>
        <v>47.5</v>
      </c>
      <c r="F6" s="34">
        <f>'Limits &amp; Participation Tracking'!Q21</f>
        <v>1.6</v>
      </c>
      <c r="G6" s="34">
        <f>'Limits &amp; Participation Tracking'!T21</f>
        <v>53.8</v>
      </c>
      <c r="H6" s="34">
        <f>'Limits &amp; Participation Tracking'!W21</f>
        <v>0</v>
      </c>
      <c r="I6" s="34">
        <f>'Limits &amp; Participation Tracking'!Z21</f>
        <v>21.6</v>
      </c>
      <c r="J6" s="34">
        <f>'Limits &amp; Participation Tracking'!AC21</f>
        <v>0</v>
      </c>
      <c r="K6" s="34">
        <f>SUM(C6:J6)</f>
        <v>124.5</v>
      </c>
    </row>
    <row r="7" spans="1:11" ht="30" customHeight="1" thickTop="1" thickBot="1">
      <c r="A7" s="147"/>
      <c r="B7" s="22" t="s">
        <v>58</v>
      </c>
      <c r="C7" s="34">
        <f>C5-C6</f>
        <v>7</v>
      </c>
      <c r="D7" s="34">
        <f t="shared" ref="D7:J7" si="0">D5-D6</f>
        <v>13.3</v>
      </c>
      <c r="E7" s="34">
        <f t="shared" si="0"/>
        <v>3.3999999999999986</v>
      </c>
      <c r="F7" s="34">
        <f t="shared" si="0"/>
        <v>6.1999999999999993</v>
      </c>
      <c r="G7" s="34">
        <f t="shared" si="0"/>
        <v>18.100000000000009</v>
      </c>
      <c r="H7" s="34">
        <f t="shared" si="0"/>
        <v>3.1</v>
      </c>
      <c r="I7" s="34">
        <f t="shared" si="0"/>
        <v>4.1999999999999993</v>
      </c>
      <c r="J7" s="34">
        <f t="shared" si="0"/>
        <v>20.5</v>
      </c>
      <c r="K7" s="34">
        <f t="shared" ref="K7" si="1">K5-K6</f>
        <v>75.5</v>
      </c>
    </row>
    <row r="8" spans="1:11" ht="30" customHeight="1" thickTop="1" thickBot="1">
      <c r="A8" s="148"/>
      <c r="B8" s="22" t="s">
        <v>55</v>
      </c>
      <c r="C8" s="35">
        <f>C6/C5</f>
        <v>0</v>
      </c>
      <c r="D8" s="35">
        <f t="shared" ref="D8:J8" si="2">D6/D5</f>
        <v>0</v>
      </c>
      <c r="E8" s="35">
        <f t="shared" si="2"/>
        <v>0.93320235756385073</v>
      </c>
      <c r="F8" s="35">
        <f t="shared" si="2"/>
        <v>0.20512820512820515</v>
      </c>
      <c r="G8" s="35">
        <f t="shared" si="2"/>
        <v>0.74826147426981915</v>
      </c>
      <c r="H8" s="35">
        <f t="shared" si="2"/>
        <v>0</v>
      </c>
      <c r="I8" s="35">
        <f t="shared" si="2"/>
        <v>0.83720930232558144</v>
      </c>
      <c r="J8" s="35">
        <f t="shared" si="2"/>
        <v>0</v>
      </c>
      <c r="K8" s="35">
        <f t="shared" ref="K8" si="3">K6/K5</f>
        <v>0.62250000000000005</v>
      </c>
    </row>
    <row r="9" spans="1:11" ht="30" customHeight="1" thickTop="1" thickBot="1">
      <c r="A9" s="149" t="s">
        <v>54</v>
      </c>
      <c r="B9" s="23" t="s">
        <v>56</v>
      </c>
      <c r="C9" s="25">
        <f>'Limits &amp; Participation Tracking'!E5</f>
        <v>3.5</v>
      </c>
      <c r="D9" s="26">
        <f>'Limits &amp; Participation Tracking'!E6</f>
        <v>6.8</v>
      </c>
      <c r="E9" s="27">
        <f>'Limits &amp; Participation Tracking'!E7</f>
        <v>25.3</v>
      </c>
      <c r="F9" s="28">
        <f>'Limits &amp; Participation Tracking'!E8</f>
        <v>4</v>
      </c>
      <c r="G9" s="29">
        <f>'Limits &amp; Participation Tracking'!E9</f>
        <v>35.799999999999997</v>
      </c>
      <c r="H9" s="30">
        <f>'Limits &amp; Participation Tracking'!E10</f>
        <v>1.5</v>
      </c>
      <c r="I9" s="31">
        <f>'Limits &amp; Participation Tracking'!E11</f>
        <v>13</v>
      </c>
      <c r="J9" s="32">
        <f>'Limits &amp; Participation Tracking'!E12</f>
        <v>10.3</v>
      </c>
      <c r="K9" s="32">
        <v>100</v>
      </c>
    </row>
    <row r="10" spans="1:11" ht="30" customHeight="1" thickTop="1" thickBot="1">
      <c r="A10" s="150"/>
      <c r="B10" s="23" t="s">
        <v>57</v>
      </c>
      <c r="C10" s="34">
        <f>'Limits &amp; Participation Tracking'!I21</f>
        <v>0</v>
      </c>
      <c r="D10" s="34">
        <f>'Limits &amp; Participation Tracking'!L21</f>
        <v>0</v>
      </c>
      <c r="E10" s="34">
        <f>'Limits &amp; Participation Tracking'!O21</f>
        <v>11.7</v>
      </c>
      <c r="F10" s="34">
        <f>'Limits &amp; Participation Tracking'!R21</f>
        <v>0</v>
      </c>
      <c r="G10" s="34">
        <f>'Limits &amp; Participation Tracking'!U21</f>
        <v>16.600000000000001</v>
      </c>
      <c r="H10" s="34">
        <f>'Limits &amp; Participation Tracking'!X21</f>
        <v>0</v>
      </c>
      <c r="I10" s="34">
        <f>'Limits &amp; Participation Tracking'!AA21</f>
        <v>9</v>
      </c>
      <c r="J10" s="34">
        <f>'Limits &amp; Participation Tracking'!AD21</f>
        <v>0</v>
      </c>
      <c r="K10" s="34">
        <f>SUM(C10:J10)</f>
        <v>37.299999999999997</v>
      </c>
    </row>
    <row r="11" spans="1:11" ht="30" customHeight="1" thickTop="1" thickBot="1">
      <c r="A11" s="150"/>
      <c r="B11" s="23" t="s">
        <v>58</v>
      </c>
      <c r="C11" s="34">
        <f>C9-C10</f>
        <v>3.5</v>
      </c>
      <c r="D11" s="34">
        <f t="shared" ref="D11" si="4">D9-D10</f>
        <v>6.8</v>
      </c>
      <c r="E11" s="34">
        <f t="shared" ref="E11" si="5">E9-E10</f>
        <v>13.600000000000001</v>
      </c>
      <c r="F11" s="34">
        <f t="shared" ref="F11" si="6">F9-F10</f>
        <v>4</v>
      </c>
      <c r="G11" s="34">
        <f t="shared" ref="G11" si="7">G9-G10</f>
        <v>19.199999999999996</v>
      </c>
      <c r="H11" s="34">
        <f t="shared" ref="H11" si="8">H9-H10</f>
        <v>1.5</v>
      </c>
      <c r="I11" s="34">
        <f t="shared" ref="I11" si="9">I9-I10</f>
        <v>4</v>
      </c>
      <c r="J11" s="34">
        <f t="shared" ref="J11:K11" si="10">J9-J10</f>
        <v>10.3</v>
      </c>
      <c r="K11" s="34">
        <f t="shared" si="10"/>
        <v>62.7</v>
      </c>
    </row>
    <row r="12" spans="1:11" ht="30" customHeight="1" thickTop="1" thickBot="1">
      <c r="A12" s="151"/>
      <c r="B12" s="23" t="s">
        <v>55</v>
      </c>
      <c r="C12" s="35">
        <f>C10/C9</f>
        <v>0</v>
      </c>
      <c r="D12" s="35">
        <f t="shared" ref="D12:J12" si="11">D10/D9</f>
        <v>0</v>
      </c>
      <c r="E12" s="35">
        <f t="shared" si="11"/>
        <v>0.46245059288537543</v>
      </c>
      <c r="F12" s="35">
        <f t="shared" si="11"/>
        <v>0</v>
      </c>
      <c r="G12" s="35">
        <f t="shared" si="11"/>
        <v>0.46368715083798889</v>
      </c>
      <c r="H12" s="35">
        <f t="shared" si="11"/>
        <v>0</v>
      </c>
      <c r="I12" s="35">
        <f t="shared" si="11"/>
        <v>0.69230769230769229</v>
      </c>
      <c r="J12" s="35">
        <f t="shared" si="11"/>
        <v>0</v>
      </c>
      <c r="K12" s="35">
        <f t="shared" ref="K12" si="12">K10/K9</f>
        <v>0.373</v>
      </c>
    </row>
    <row r="13" spans="1:11" ht="18.5" thickTop="1" thickBot="1">
      <c r="A13" s="152" t="s">
        <v>61</v>
      </c>
      <c r="B13" s="89" t="s">
        <v>56</v>
      </c>
      <c r="C13" s="25">
        <f>'Limits &amp; Participation Tracking'!F5</f>
        <v>3.5</v>
      </c>
      <c r="D13" s="26">
        <f>'Limits &amp; Participation Tracking'!F6</f>
        <v>6.8</v>
      </c>
      <c r="E13" s="27">
        <f>'Limits &amp; Participation Tracking'!F7</f>
        <v>25.3</v>
      </c>
      <c r="F13" s="28">
        <f>'Limits &amp; Participation Tracking'!F8</f>
        <v>4</v>
      </c>
      <c r="G13" s="29">
        <f>'Limits &amp; Participation Tracking'!F9</f>
        <v>35.799999999999997</v>
      </c>
      <c r="H13" s="30">
        <f>'Limits &amp; Participation Tracking'!F10</f>
        <v>1.5</v>
      </c>
      <c r="I13" s="31">
        <f>'Limits &amp; Participation Tracking'!F11</f>
        <v>13</v>
      </c>
      <c r="J13" s="32">
        <f>'Limits &amp; Participation Tracking'!F12</f>
        <v>10.3</v>
      </c>
      <c r="K13" s="32">
        <v>100</v>
      </c>
    </row>
    <row r="14" spans="1:11" ht="27" thickTop="1" thickBot="1">
      <c r="A14" s="153"/>
      <c r="B14" s="89" t="s">
        <v>57</v>
      </c>
      <c r="C14" s="34">
        <f>'Limits &amp; Participation Tracking'!J21</f>
        <v>0</v>
      </c>
      <c r="D14" s="34">
        <f>'Limits &amp; Participation Tracking'!M21</f>
        <v>0</v>
      </c>
      <c r="E14" s="34">
        <f>'Limits &amp; Participation Tracking'!P21</f>
        <v>9.8999999999999986</v>
      </c>
      <c r="F14" s="34">
        <f>'Limits &amp; Participation Tracking'!S21</f>
        <v>0.8</v>
      </c>
      <c r="G14" s="34">
        <f>'Limits &amp; Participation Tracking'!V21</f>
        <v>16.600000000000001</v>
      </c>
      <c r="H14" s="34">
        <f>'Limits &amp; Participation Tracking'!Y21</f>
        <v>0</v>
      </c>
      <c r="I14" s="34">
        <f>'Limits &amp; Participation Tracking'!AB21</f>
        <v>9.6</v>
      </c>
      <c r="J14" s="34">
        <f>'Limits &amp; Participation Tracking'!AE21</f>
        <v>0</v>
      </c>
      <c r="K14" s="34">
        <f>SUM(C14:J14)</f>
        <v>36.9</v>
      </c>
    </row>
    <row r="15" spans="1:11" ht="27" thickTop="1" thickBot="1">
      <c r="A15" s="153"/>
      <c r="B15" s="89" t="s">
        <v>58</v>
      </c>
      <c r="C15" s="34">
        <f>C13-C14</f>
        <v>3.5</v>
      </c>
      <c r="D15" s="34">
        <f t="shared" ref="D15:K15" si="13">D13-D14</f>
        <v>6.8</v>
      </c>
      <c r="E15" s="34">
        <f t="shared" si="13"/>
        <v>15.400000000000002</v>
      </c>
      <c r="F15" s="34">
        <f t="shared" si="13"/>
        <v>3.2</v>
      </c>
      <c r="G15" s="34">
        <f t="shared" si="13"/>
        <v>19.199999999999996</v>
      </c>
      <c r="H15" s="34">
        <f t="shared" si="13"/>
        <v>1.5</v>
      </c>
      <c r="I15" s="34">
        <f t="shared" si="13"/>
        <v>3.4000000000000004</v>
      </c>
      <c r="J15" s="34">
        <f t="shared" si="13"/>
        <v>10.3</v>
      </c>
      <c r="K15" s="34">
        <f t="shared" si="13"/>
        <v>63.1</v>
      </c>
    </row>
    <row r="16" spans="1:11" ht="18.5" thickTop="1" thickBot="1">
      <c r="A16" s="154"/>
      <c r="B16" s="89" t="s">
        <v>55</v>
      </c>
      <c r="C16" s="35">
        <f>C14/C13</f>
        <v>0</v>
      </c>
      <c r="D16" s="35">
        <f t="shared" ref="D16:K16" si="14">D14/D13</f>
        <v>0</v>
      </c>
      <c r="E16" s="35">
        <f t="shared" si="14"/>
        <v>0.39130434782608686</v>
      </c>
      <c r="F16" s="35">
        <f t="shared" si="14"/>
        <v>0.2</v>
      </c>
      <c r="G16" s="35">
        <f t="shared" si="14"/>
        <v>0.46368715083798889</v>
      </c>
      <c r="H16" s="35">
        <f t="shared" si="14"/>
        <v>0</v>
      </c>
      <c r="I16" s="35">
        <f t="shared" si="14"/>
        <v>0.73846153846153839</v>
      </c>
      <c r="J16" s="35">
        <f t="shared" si="14"/>
        <v>0</v>
      </c>
      <c r="K16" s="35">
        <f t="shared" si="14"/>
        <v>0.36899999999999999</v>
      </c>
    </row>
    <row r="17" spans="1:1" ht="13" thickTop="1"/>
    <row r="19" spans="1:1">
      <c r="A19" t="s">
        <v>66</v>
      </c>
    </row>
    <row r="20" spans="1:1">
      <c r="A20" t="s">
        <v>60</v>
      </c>
    </row>
  </sheetData>
  <mergeCells count="4">
    <mergeCell ref="A5:A8"/>
    <mergeCell ref="A9:A12"/>
    <mergeCell ref="A13:A16"/>
    <mergeCell ref="A4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48"/>
  <sheetViews>
    <sheetView tabSelected="1" zoomScale="70" zoomScaleNormal="70" workbookViewId="0">
      <selection activeCell="E31" sqref="E31"/>
    </sheetView>
  </sheetViews>
  <sheetFormatPr defaultRowHeight="12.5"/>
  <cols>
    <col min="1" max="1" width="14" customWidth="1"/>
    <col min="2" max="2" width="17.36328125" customWidth="1"/>
    <col min="3" max="3" width="17.6328125" customWidth="1"/>
    <col min="4" max="4" width="15.36328125" customWidth="1"/>
    <col min="5" max="5" width="14.54296875" customWidth="1"/>
    <col min="6" max="7" width="14.453125" customWidth="1"/>
    <col min="8" max="30" width="10.6328125" customWidth="1"/>
  </cols>
  <sheetData>
    <row r="1" spans="3:21" ht="21.75" customHeight="1"/>
    <row r="2" spans="3:21" ht="14.25" customHeight="1">
      <c r="C2" s="163" t="s">
        <v>70</v>
      </c>
      <c r="D2" s="164"/>
      <c r="E2" s="164"/>
      <c r="F2" s="159"/>
    </row>
    <row r="3" spans="3:21">
      <c r="C3" s="165"/>
      <c r="D3" s="166"/>
      <c r="E3" s="166"/>
      <c r="F3" s="162"/>
    </row>
    <row r="4" spans="3:21" ht="48.75" customHeight="1">
      <c r="C4" s="56" t="s">
        <v>18</v>
      </c>
      <c r="D4" s="56" t="s">
        <v>67</v>
      </c>
      <c r="E4" s="56" t="s">
        <v>68</v>
      </c>
      <c r="F4" s="56" t="s">
        <v>69</v>
      </c>
    </row>
    <row r="5" spans="3:21" ht="15">
      <c r="C5" s="57" t="s">
        <v>19</v>
      </c>
      <c r="D5" s="58">
        <v>7</v>
      </c>
      <c r="E5" s="58">
        <v>3.5</v>
      </c>
      <c r="F5" s="58">
        <v>3.5</v>
      </c>
    </row>
    <row r="6" spans="3:21" ht="15">
      <c r="C6" s="59" t="s">
        <v>20</v>
      </c>
      <c r="D6" s="60">
        <v>13.3</v>
      </c>
      <c r="E6" s="60">
        <v>6.8</v>
      </c>
      <c r="F6" s="60">
        <v>6.8</v>
      </c>
    </row>
    <row r="7" spans="3:21" ht="15">
      <c r="C7" s="61" t="s">
        <v>21</v>
      </c>
      <c r="D7" s="62">
        <v>50.9</v>
      </c>
      <c r="E7" s="62">
        <v>25.3</v>
      </c>
      <c r="F7" s="62">
        <v>25.3</v>
      </c>
    </row>
    <row r="8" spans="3:21" ht="15">
      <c r="C8" s="63" t="s">
        <v>22</v>
      </c>
      <c r="D8" s="64">
        <v>7.8</v>
      </c>
      <c r="E8" s="64">
        <v>4</v>
      </c>
      <c r="F8" s="64">
        <v>4</v>
      </c>
    </row>
    <row r="9" spans="3:21" ht="15">
      <c r="C9" s="65" t="s">
        <v>23</v>
      </c>
      <c r="D9" s="66">
        <v>71.900000000000006</v>
      </c>
      <c r="E9" s="66">
        <v>35.799999999999997</v>
      </c>
      <c r="F9" s="66">
        <v>35.799999999999997</v>
      </c>
    </row>
    <row r="10" spans="3:21" ht="15">
      <c r="C10" s="67" t="s">
        <v>24</v>
      </c>
      <c r="D10" s="68">
        <v>3.1</v>
      </c>
      <c r="E10" s="68">
        <v>1.5</v>
      </c>
      <c r="F10" s="68">
        <v>1.5</v>
      </c>
    </row>
    <row r="11" spans="3:21" ht="15">
      <c r="C11" s="69" t="s">
        <v>25</v>
      </c>
      <c r="D11" s="70">
        <v>25.8</v>
      </c>
      <c r="E11" s="70">
        <v>13</v>
      </c>
      <c r="F11" s="70">
        <v>13</v>
      </c>
    </row>
    <row r="12" spans="3:21" ht="15">
      <c r="C12" s="71" t="s">
        <v>26</v>
      </c>
      <c r="D12" s="72">
        <v>20.5</v>
      </c>
      <c r="E12" s="72">
        <v>10.3</v>
      </c>
      <c r="F12" s="72">
        <v>10.3</v>
      </c>
      <c r="U12" s="12"/>
    </row>
    <row r="13" spans="3:21" ht="13.25" customHeight="1">
      <c r="C13" s="157" t="s">
        <v>65</v>
      </c>
      <c r="D13" s="158"/>
      <c r="E13" s="158"/>
      <c r="F13" s="159"/>
    </row>
    <row r="14" spans="3:21" ht="16.5" customHeight="1">
      <c r="C14" s="160"/>
      <c r="D14" s="161"/>
      <c r="E14" s="161"/>
      <c r="F14" s="162"/>
    </row>
    <row r="15" spans="3:21" ht="9.75" customHeight="1"/>
    <row r="16" spans="3:21" ht="9.75" customHeight="1"/>
    <row r="19" spans="1:31" ht="13.25" customHeight="1">
      <c r="H19" s="174" t="s">
        <v>71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59"/>
    </row>
    <row r="20" spans="1:31" ht="13.25" customHeight="1">
      <c r="F20" s="18"/>
      <c r="G20" s="18"/>
      <c r="H20" s="176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62"/>
    </row>
    <row r="21" spans="1:31" ht="18" thickBot="1">
      <c r="D21" s="49" t="s">
        <v>36</v>
      </c>
      <c r="E21" s="34">
        <f t="shared" ref="E21:AE21" si="0">SUM(E24:E37)</f>
        <v>124.50000000000003</v>
      </c>
      <c r="F21" s="34">
        <f t="shared" si="0"/>
        <v>37.300000000000004</v>
      </c>
      <c r="G21" s="34">
        <f t="shared" si="0"/>
        <v>36.886500000000005</v>
      </c>
      <c r="H21" s="83">
        <f t="shared" si="0"/>
        <v>0</v>
      </c>
      <c r="I21" s="83">
        <f t="shared" si="0"/>
        <v>0</v>
      </c>
      <c r="J21" s="83">
        <f t="shared" si="0"/>
        <v>0</v>
      </c>
      <c r="K21" s="83">
        <f t="shared" si="0"/>
        <v>0</v>
      </c>
      <c r="L21" s="83">
        <f t="shared" si="0"/>
        <v>0</v>
      </c>
      <c r="M21" s="83">
        <f t="shared" si="0"/>
        <v>0</v>
      </c>
      <c r="N21" s="84">
        <f t="shared" si="0"/>
        <v>47.5</v>
      </c>
      <c r="O21" s="84">
        <f t="shared" si="0"/>
        <v>11.7</v>
      </c>
      <c r="P21" s="84">
        <f t="shared" si="0"/>
        <v>9.8999999999999986</v>
      </c>
      <c r="Q21" s="83">
        <f t="shared" si="0"/>
        <v>1.6</v>
      </c>
      <c r="R21" s="83">
        <f t="shared" si="0"/>
        <v>0</v>
      </c>
      <c r="S21" s="83">
        <f t="shared" si="0"/>
        <v>0.8</v>
      </c>
      <c r="T21" s="85">
        <f t="shared" si="0"/>
        <v>53.8</v>
      </c>
      <c r="U21" s="85">
        <f t="shared" si="0"/>
        <v>16.600000000000001</v>
      </c>
      <c r="V21" s="85">
        <f t="shared" si="0"/>
        <v>16.600000000000001</v>
      </c>
      <c r="W21" s="83">
        <f t="shared" si="0"/>
        <v>0</v>
      </c>
      <c r="X21" s="83">
        <f t="shared" si="0"/>
        <v>0</v>
      </c>
      <c r="Y21" s="83">
        <f t="shared" si="0"/>
        <v>0</v>
      </c>
      <c r="Z21" s="86">
        <f t="shared" si="0"/>
        <v>21.6</v>
      </c>
      <c r="AA21" s="86">
        <f t="shared" si="0"/>
        <v>9</v>
      </c>
      <c r="AB21" s="86">
        <f t="shared" si="0"/>
        <v>9.6</v>
      </c>
      <c r="AC21" s="83">
        <f t="shared" si="0"/>
        <v>0</v>
      </c>
      <c r="AD21" s="83">
        <f t="shared" si="0"/>
        <v>0</v>
      </c>
      <c r="AE21" s="83">
        <f t="shared" si="0"/>
        <v>0</v>
      </c>
    </row>
    <row r="22" spans="1:31" ht="18" thickTop="1">
      <c r="A22" s="50"/>
      <c r="B22" s="50"/>
      <c r="C22" s="50"/>
      <c r="D22" s="49"/>
      <c r="E22" s="33"/>
      <c r="F22" s="45"/>
      <c r="G22" s="100"/>
      <c r="H22" s="167" t="s">
        <v>19</v>
      </c>
      <c r="I22" s="168"/>
      <c r="J22" s="169"/>
      <c r="K22" s="167" t="s">
        <v>20</v>
      </c>
      <c r="L22" s="168"/>
      <c r="M22" s="169"/>
      <c r="N22" s="172" t="s">
        <v>21</v>
      </c>
      <c r="O22" s="173"/>
      <c r="P22" s="169"/>
      <c r="Q22" s="167" t="s">
        <v>22</v>
      </c>
      <c r="R22" s="168"/>
      <c r="S22" s="169"/>
      <c r="T22" s="170" t="s">
        <v>23</v>
      </c>
      <c r="U22" s="171"/>
      <c r="V22" s="169"/>
      <c r="W22" s="167" t="s">
        <v>24</v>
      </c>
      <c r="X22" s="168"/>
      <c r="Y22" s="169"/>
      <c r="Z22" s="178" t="s">
        <v>25</v>
      </c>
      <c r="AA22" s="179"/>
      <c r="AB22" s="169"/>
      <c r="AC22" s="167" t="s">
        <v>26</v>
      </c>
      <c r="AD22" s="168"/>
      <c r="AE22" s="169"/>
    </row>
    <row r="23" spans="1:31" ht="87.5">
      <c r="A23" s="51" t="s">
        <v>45</v>
      </c>
      <c r="B23" s="51" t="s">
        <v>18</v>
      </c>
      <c r="C23" s="51" t="s">
        <v>49</v>
      </c>
      <c r="D23" s="52" t="s">
        <v>46</v>
      </c>
      <c r="E23" s="52" t="s">
        <v>50</v>
      </c>
      <c r="F23" s="53" t="s">
        <v>51</v>
      </c>
      <c r="G23" s="53" t="s">
        <v>64</v>
      </c>
      <c r="H23" s="54" t="s">
        <v>52</v>
      </c>
      <c r="I23" s="90" t="s">
        <v>53</v>
      </c>
      <c r="J23" s="55" t="s">
        <v>62</v>
      </c>
      <c r="K23" s="54" t="s">
        <v>52</v>
      </c>
      <c r="L23" s="90" t="s">
        <v>53</v>
      </c>
      <c r="M23" s="55" t="s">
        <v>62</v>
      </c>
      <c r="N23" s="54" t="s">
        <v>52</v>
      </c>
      <c r="O23" s="90" t="s">
        <v>53</v>
      </c>
      <c r="P23" s="55" t="s">
        <v>62</v>
      </c>
      <c r="Q23" s="54" t="s">
        <v>52</v>
      </c>
      <c r="R23" s="90" t="s">
        <v>53</v>
      </c>
      <c r="S23" s="55" t="s">
        <v>62</v>
      </c>
      <c r="T23" s="54" t="s">
        <v>52</v>
      </c>
      <c r="U23" s="90" t="s">
        <v>53</v>
      </c>
      <c r="V23" s="55" t="s">
        <v>62</v>
      </c>
      <c r="W23" s="54" t="s">
        <v>52</v>
      </c>
      <c r="X23" s="90" t="s">
        <v>53</v>
      </c>
      <c r="Y23" s="55" t="s">
        <v>62</v>
      </c>
      <c r="Z23" s="54" t="s">
        <v>52</v>
      </c>
      <c r="AA23" s="90" t="s">
        <v>53</v>
      </c>
      <c r="AB23" s="55" t="s">
        <v>62</v>
      </c>
      <c r="AC23" s="54" t="s">
        <v>52</v>
      </c>
      <c r="AD23" s="90" t="s">
        <v>53</v>
      </c>
      <c r="AE23" s="55" t="s">
        <v>62</v>
      </c>
    </row>
    <row r="24" spans="1:31" ht="17.5">
      <c r="A24" s="33">
        <v>1</v>
      </c>
      <c r="B24" s="102" t="s">
        <v>21</v>
      </c>
      <c r="C24" s="33"/>
      <c r="D24" s="33"/>
      <c r="E24" s="34">
        <v>0.2</v>
      </c>
      <c r="F24" s="73">
        <v>0.2</v>
      </c>
      <c r="G24" s="101">
        <v>0</v>
      </c>
      <c r="H24" s="46"/>
      <c r="I24" s="91"/>
      <c r="J24" s="47"/>
      <c r="K24" s="46"/>
      <c r="L24" s="91"/>
      <c r="M24" s="47"/>
      <c r="N24" s="74">
        <v>0.2</v>
      </c>
      <c r="O24" s="94">
        <v>0.2</v>
      </c>
      <c r="P24" s="75"/>
      <c r="Q24" s="46"/>
      <c r="R24" s="91"/>
      <c r="S24" s="47"/>
      <c r="T24" s="77"/>
      <c r="U24" s="96"/>
      <c r="V24" s="78"/>
      <c r="W24" s="46"/>
      <c r="X24" s="91"/>
      <c r="Y24" s="47"/>
      <c r="Z24" s="80"/>
      <c r="AA24" s="98"/>
      <c r="AB24" s="81"/>
      <c r="AC24" s="46"/>
      <c r="AD24" s="91"/>
      <c r="AE24" s="48"/>
    </row>
    <row r="25" spans="1:31" ht="17.5">
      <c r="A25" s="33">
        <v>2</v>
      </c>
      <c r="B25" s="102" t="s">
        <v>21</v>
      </c>
      <c r="C25" s="33"/>
      <c r="D25" s="33"/>
      <c r="E25" s="34">
        <v>0.5</v>
      </c>
      <c r="F25" s="73">
        <v>0.2</v>
      </c>
      <c r="G25" s="101">
        <v>0.2</v>
      </c>
      <c r="H25" s="46"/>
      <c r="I25" s="92"/>
      <c r="J25" s="48"/>
      <c r="K25" s="46"/>
      <c r="L25" s="92"/>
      <c r="M25" s="48"/>
      <c r="N25" s="74">
        <v>0.5</v>
      </c>
      <c r="O25" s="94">
        <v>0.2</v>
      </c>
      <c r="P25" s="75">
        <v>0.2</v>
      </c>
      <c r="Q25" s="46"/>
      <c r="R25" s="92"/>
      <c r="S25" s="48"/>
      <c r="T25" s="77"/>
      <c r="U25" s="97"/>
      <c r="V25" s="79"/>
      <c r="W25" s="46"/>
      <c r="X25" s="92"/>
      <c r="Y25" s="48"/>
      <c r="Z25" s="80"/>
      <c r="AA25" s="99"/>
      <c r="AB25" s="82"/>
      <c r="AC25" s="46"/>
      <c r="AD25" s="92"/>
      <c r="AE25" s="48"/>
    </row>
    <row r="26" spans="1:31" ht="17.5">
      <c r="A26" s="33">
        <v>3</v>
      </c>
      <c r="B26" s="102" t="s">
        <v>21</v>
      </c>
      <c r="C26" s="33"/>
      <c r="D26" s="33"/>
      <c r="E26" s="34">
        <v>22.6</v>
      </c>
      <c r="F26" s="73">
        <v>8.5</v>
      </c>
      <c r="G26" s="101">
        <v>8.5</v>
      </c>
      <c r="H26" s="46"/>
      <c r="I26" s="92"/>
      <c r="J26" s="48"/>
      <c r="K26" s="46"/>
      <c r="L26" s="92"/>
      <c r="M26" s="48"/>
      <c r="N26" s="74">
        <v>22.6</v>
      </c>
      <c r="O26" s="93">
        <v>8.5</v>
      </c>
      <c r="P26" s="76">
        <v>8.5</v>
      </c>
      <c r="Q26" s="46"/>
      <c r="R26" s="92"/>
      <c r="S26" s="48"/>
      <c r="T26" s="77"/>
      <c r="U26" s="97"/>
      <c r="V26" s="79"/>
      <c r="W26" s="46"/>
      <c r="X26" s="92"/>
      <c r="Y26" s="48"/>
      <c r="Z26" s="80"/>
      <c r="AA26" s="99"/>
      <c r="AB26" s="82"/>
      <c r="AC26" s="46"/>
      <c r="AD26" s="92"/>
      <c r="AE26" s="48"/>
    </row>
    <row r="27" spans="1:31" ht="17.5">
      <c r="A27" s="33">
        <v>4</v>
      </c>
      <c r="B27" s="104" t="s">
        <v>23</v>
      </c>
      <c r="C27" s="33"/>
      <c r="D27" s="33"/>
      <c r="E27" s="34">
        <v>22.2</v>
      </c>
      <c r="F27" s="73">
        <v>8</v>
      </c>
      <c r="G27" s="101">
        <v>8</v>
      </c>
      <c r="H27" s="46"/>
      <c r="I27" s="92"/>
      <c r="J27" s="48"/>
      <c r="K27" s="46"/>
      <c r="L27" s="92"/>
      <c r="M27" s="48"/>
      <c r="N27" s="74"/>
      <c r="O27" s="95"/>
      <c r="P27" s="76"/>
      <c r="Q27" s="46"/>
      <c r="R27" s="92"/>
      <c r="S27" s="48"/>
      <c r="T27" s="77">
        <v>22.2</v>
      </c>
      <c r="U27" s="118">
        <v>8</v>
      </c>
      <c r="V27" s="140">
        <v>8</v>
      </c>
      <c r="W27" s="46"/>
      <c r="X27" s="92"/>
      <c r="Y27" s="48"/>
      <c r="Z27" s="80"/>
      <c r="AA27" s="99"/>
      <c r="AB27" s="82"/>
      <c r="AC27" s="46"/>
      <c r="AD27" s="92"/>
      <c r="AE27" s="48"/>
    </row>
    <row r="28" spans="1:31" ht="17.5">
      <c r="A28" s="33">
        <v>5</v>
      </c>
      <c r="B28" s="105" t="s">
        <v>25</v>
      </c>
      <c r="C28" s="33"/>
      <c r="D28" s="33"/>
      <c r="E28" s="87">
        <v>6.7</v>
      </c>
      <c r="F28" s="88">
        <v>2.8</v>
      </c>
      <c r="G28" s="101">
        <v>2.8</v>
      </c>
      <c r="H28" s="46"/>
      <c r="I28" s="92"/>
      <c r="J28" s="48"/>
      <c r="K28" s="46"/>
      <c r="L28" s="92"/>
      <c r="M28" s="48"/>
      <c r="N28" s="74"/>
      <c r="O28" s="95"/>
      <c r="P28" s="76"/>
      <c r="Q28" s="46"/>
      <c r="R28" s="92"/>
      <c r="S28" s="48"/>
      <c r="T28" s="77"/>
      <c r="U28" s="97"/>
      <c r="V28" s="79"/>
      <c r="W28" s="46"/>
      <c r="X28" s="92"/>
      <c r="Y28" s="48"/>
      <c r="Z28" s="80">
        <v>6.7</v>
      </c>
      <c r="AA28" s="99">
        <v>2.8</v>
      </c>
      <c r="AB28" s="82">
        <v>2.8</v>
      </c>
      <c r="AC28" s="46"/>
      <c r="AD28" s="92"/>
      <c r="AE28" s="48"/>
    </row>
    <row r="29" spans="1:31" ht="17.5">
      <c r="A29" s="33">
        <v>6</v>
      </c>
      <c r="B29" s="105" t="s">
        <v>25</v>
      </c>
      <c r="C29" s="33"/>
      <c r="D29" s="33"/>
      <c r="E29" s="34">
        <v>0.2</v>
      </c>
      <c r="F29" s="88">
        <v>0</v>
      </c>
      <c r="G29" s="101">
        <v>0</v>
      </c>
      <c r="H29" s="46"/>
      <c r="I29" s="92"/>
      <c r="J29" s="48"/>
      <c r="K29" s="46"/>
      <c r="L29" s="92"/>
      <c r="M29" s="48"/>
      <c r="N29" s="74"/>
      <c r="O29" s="95"/>
      <c r="P29" s="76"/>
      <c r="Q29" s="46"/>
      <c r="R29" s="92"/>
      <c r="S29" s="48"/>
      <c r="T29" s="77"/>
      <c r="U29" s="97"/>
      <c r="V29" s="79"/>
      <c r="W29" s="46"/>
      <c r="X29" s="92"/>
      <c r="Y29" s="48"/>
      <c r="Z29" s="80">
        <v>0.2</v>
      </c>
      <c r="AA29" s="119"/>
      <c r="AB29" s="82"/>
      <c r="AC29" s="46"/>
      <c r="AD29" s="92"/>
      <c r="AE29" s="48"/>
    </row>
    <row r="30" spans="1:31" ht="17.5">
      <c r="A30" s="33">
        <v>7</v>
      </c>
      <c r="B30" s="102" t="s">
        <v>21</v>
      </c>
      <c r="C30" s="33"/>
      <c r="D30" s="33"/>
      <c r="E30" s="34">
        <v>0.2</v>
      </c>
      <c r="F30" s="73">
        <v>0.1</v>
      </c>
      <c r="G30" s="101">
        <v>0</v>
      </c>
      <c r="H30" s="46"/>
      <c r="I30" s="92"/>
      <c r="J30" s="48"/>
      <c r="K30" s="46"/>
      <c r="L30" s="92"/>
      <c r="M30" s="48"/>
      <c r="N30" s="74">
        <v>0.2</v>
      </c>
      <c r="O30" s="95">
        <v>0.1</v>
      </c>
      <c r="P30" s="76"/>
      <c r="Q30" s="46"/>
      <c r="R30" s="92"/>
      <c r="S30" s="48"/>
      <c r="T30" s="77"/>
      <c r="U30" s="97"/>
      <c r="V30" s="79"/>
      <c r="W30" s="46"/>
      <c r="X30" s="92"/>
      <c r="Y30" s="48"/>
      <c r="Z30" s="80"/>
      <c r="AA30" s="99"/>
      <c r="AB30" s="82"/>
      <c r="AC30" s="46"/>
      <c r="AD30" s="92"/>
      <c r="AE30" s="48"/>
    </row>
    <row r="31" spans="1:31" ht="17.5">
      <c r="A31" s="33">
        <v>8</v>
      </c>
      <c r="B31" s="102" t="s">
        <v>21</v>
      </c>
      <c r="C31" s="33"/>
      <c r="D31" s="33"/>
      <c r="E31" s="34">
        <v>5.8</v>
      </c>
      <c r="F31" s="73">
        <v>1.5</v>
      </c>
      <c r="G31" s="101">
        <v>0</v>
      </c>
      <c r="H31" s="46"/>
      <c r="I31" s="92"/>
      <c r="J31" s="48"/>
      <c r="K31" s="46"/>
      <c r="L31" s="92"/>
      <c r="M31" s="48"/>
      <c r="N31" s="74">
        <v>5.8</v>
      </c>
      <c r="O31" s="95">
        <v>1.5</v>
      </c>
      <c r="P31" s="76"/>
      <c r="Q31" s="46"/>
      <c r="R31" s="92"/>
      <c r="S31" s="48"/>
      <c r="T31" s="77"/>
      <c r="U31" s="97"/>
      <c r="V31" s="79"/>
      <c r="W31" s="46"/>
      <c r="X31" s="92"/>
      <c r="Y31" s="48"/>
      <c r="Z31" s="80"/>
      <c r="AA31" s="99"/>
      <c r="AB31" s="82"/>
      <c r="AC31" s="46"/>
      <c r="AD31" s="92"/>
      <c r="AE31" s="48"/>
    </row>
    <row r="32" spans="1:31" ht="17.5">
      <c r="A32" s="33">
        <v>9</v>
      </c>
      <c r="B32" s="102" t="s">
        <v>21</v>
      </c>
      <c r="C32" s="33"/>
      <c r="D32" s="33"/>
      <c r="E32" s="34">
        <v>0.3</v>
      </c>
      <c r="F32" s="73">
        <v>0</v>
      </c>
      <c r="G32" s="101">
        <v>0</v>
      </c>
      <c r="H32" s="106"/>
      <c r="I32" s="107"/>
      <c r="J32" s="108"/>
      <c r="K32" s="106"/>
      <c r="L32" s="107"/>
      <c r="M32" s="108"/>
      <c r="N32" s="109">
        <v>0.3</v>
      </c>
      <c r="O32" s="110"/>
      <c r="P32" s="111"/>
      <c r="Q32" s="106"/>
      <c r="R32" s="107"/>
      <c r="S32" s="108"/>
      <c r="T32" s="112"/>
      <c r="U32" s="113"/>
      <c r="V32" s="114"/>
      <c r="W32" s="106"/>
      <c r="X32" s="107"/>
      <c r="Y32" s="108"/>
      <c r="Z32" s="115"/>
      <c r="AA32" s="116"/>
      <c r="AB32" s="117"/>
      <c r="AC32" s="106"/>
      <c r="AD32" s="107"/>
      <c r="AE32" s="108"/>
    </row>
    <row r="33" spans="1:31" ht="17.5">
      <c r="A33" s="33">
        <v>10</v>
      </c>
      <c r="B33" s="103" t="s">
        <v>22</v>
      </c>
      <c r="C33" s="33"/>
      <c r="D33" s="33"/>
      <c r="E33" s="34">
        <v>1.6</v>
      </c>
      <c r="F33" s="73">
        <v>0</v>
      </c>
      <c r="G33" s="101">
        <v>0.78649999999999998</v>
      </c>
      <c r="H33" s="106"/>
      <c r="I33" s="107"/>
      <c r="J33" s="108"/>
      <c r="K33" s="106"/>
      <c r="L33" s="107"/>
      <c r="M33" s="108"/>
      <c r="N33" s="109"/>
      <c r="O33" s="110"/>
      <c r="P33" s="111"/>
      <c r="Q33" s="106">
        <v>1.6</v>
      </c>
      <c r="R33" s="120"/>
      <c r="S33" s="108">
        <v>0.8</v>
      </c>
      <c r="T33" s="112"/>
      <c r="U33" s="113"/>
      <c r="V33" s="114"/>
      <c r="W33" s="106"/>
      <c r="X33" s="107"/>
      <c r="Y33" s="108"/>
      <c r="Z33" s="115"/>
      <c r="AA33" s="116"/>
      <c r="AB33" s="117"/>
      <c r="AC33" s="106"/>
      <c r="AD33" s="107"/>
      <c r="AE33" s="108"/>
    </row>
    <row r="34" spans="1:31" ht="17.5">
      <c r="A34" s="33">
        <v>11</v>
      </c>
      <c r="B34" s="105" t="s">
        <v>25</v>
      </c>
      <c r="C34" s="33"/>
      <c r="D34" s="33"/>
      <c r="E34" s="34">
        <v>11.3</v>
      </c>
      <c r="F34" s="73">
        <v>5.7</v>
      </c>
      <c r="G34" s="101">
        <v>5.7</v>
      </c>
      <c r="H34" s="46"/>
      <c r="I34" s="92"/>
      <c r="J34" s="48"/>
      <c r="K34" s="46"/>
      <c r="L34" s="92"/>
      <c r="M34" s="48"/>
      <c r="N34" s="74"/>
      <c r="O34" s="95"/>
      <c r="P34" s="76"/>
      <c r="Q34" s="46"/>
      <c r="R34" s="134"/>
      <c r="S34" s="48"/>
      <c r="T34" s="77"/>
      <c r="U34" s="97"/>
      <c r="V34" s="79"/>
      <c r="W34" s="46"/>
      <c r="X34" s="92"/>
      <c r="Y34" s="48"/>
      <c r="Z34" s="80">
        <v>11.3</v>
      </c>
      <c r="AA34" s="99">
        <v>5.7</v>
      </c>
      <c r="AB34" s="82">
        <v>5.7</v>
      </c>
      <c r="AC34" s="46"/>
      <c r="AD34" s="92"/>
      <c r="AE34" s="48"/>
    </row>
    <row r="35" spans="1:31" ht="17.5">
      <c r="A35" s="33">
        <v>12</v>
      </c>
      <c r="B35" s="103" t="s">
        <v>23</v>
      </c>
      <c r="C35" s="33"/>
      <c r="D35" s="33"/>
      <c r="E35" s="34">
        <v>31.6</v>
      </c>
      <c r="F35" s="73">
        <v>8.6</v>
      </c>
      <c r="G35" s="101">
        <v>8.6</v>
      </c>
      <c r="H35" s="46"/>
      <c r="I35" s="92"/>
      <c r="J35" s="48"/>
      <c r="K35" s="46"/>
      <c r="L35" s="92"/>
      <c r="M35" s="48"/>
      <c r="N35" s="74"/>
      <c r="O35" s="95"/>
      <c r="P35" s="76"/>
      <c r="Q35" s="46"/>
      <c r="R35" s="134"/>
      <c r="S35" s="48"/>
      <c r="T35" s="77">
        <v>31.6</v>
      </c>
      <c r="U35" s="97">
        <v>8.6</v>
      </c>
      <c r="V35" s="79">
        <v>8.6</v>
      </c>
      <c r="W35" s="46"/>
      <c r="X35" s="92"/>
      <c r="Y35" s="48"/>
      <c r="Z35" s="80"/>
      <c r="AA35" s="99"/>
      <c r="AB35" s="82"/>
      <c r="AC35" s="46"/>
      <c r="AD35" s="92"/>
      <c r="AE35" s="48"/>
    </row>
    <row r="36" spans="1:31" ht="17.5">
      <c r="A36" s="33">
        <v>13</v>
      </c>
      <c r="B36" s="105" t="s">
        <v>25</v>
      </c>
      <c r="C36" s="33"/>
      <c r="D36" s="33"/>
      <c r="E36" s="34">
        <v>3.4</v>
      </c>
      <c r="F36" s="73">
        <v>0.5</v>
      </c>
      <c r="G36" s="101">
        <v>1.1000000000000001</v>
      </c>
      <c r="H36" s="46"/>
      <c r="I36" s="92"/>
      <c r="J36" s="48"/>
      <c r="K36" s="46"/>
      <c r="L36" s="92"/>
      <c r="M36" s="48"/>
      <c r="N36" s="74"/>
      <c r="O36" s="95"/>
      <c r="P36" s="76"/>
      <c r="Q36" s="46"/>
      <c r="R36" s="134"/>
      <c r="S36" s="48"/>
      <c r="T36" s="77"/>
      <c r="U36" s="97"/>
      <c r="V36" s="79"/>
      <c r="W36" s="46"/>
      <c r="X36" s="92"/>
      <c r="Y36" s="48"/>
      <c r="Z36" s="80">
        <v>3.4</v>
      </c>
      <c r="AA36" s="99">
        <v>0.5</v>
      </c>
      <c r="AB36" s="82">
        <v>1.1000000000000001</v>
      </c>
      <c r="AC36" s="46"/>
      <c r="AD36" s="92"/>
      <c r="AE36" s="48"/>
    </row>
    <row r="37" spans="1:31" ht="18" thickBot="1">
      <c r="A37" s="135">
        <v>14</v>
      </c>
      <c r="B37" s="139" t="s">
        <v>21</v>
      </c>
      <c r="C37" s="135"/>
      <c r="D37" s="135"/>
      <c r="E37" s="136">
        <v>17.899999999999999</v>
      </c>
      <c r="F37" s="137">
        <v>1.2</v>
      </c>
      <c r="G37" s="138">
        <v>1.2</v>
      </c>
      <c r="H37" s="121"/>
      <c r="I37" s="122"/>
      <c r="J37" s="123"/>
      <c r="K37" s="121"/>
      <c r="L37" s="122"/>
      <c r="M37" s="123"/>
      <c r="N37" s="124">
        <v>17.899999999999999</v>
      </c>
      <c r="O37" s="125">
        <v>1.2</v>
      </c>
      <c r="P37" s="126">
        <v>1.2</v>
      </c>
      <c r="Q37" s="121"/>
      <c r="R37" s="127"/>
      <c r="S37" s="123"/>
      <c r="T37" s="128"/>
      <c r="U37" s="129"/>
      <c r="V37" s="130"/>
      <c r="W37" s="121"/>
      <c r="X37" s="122"/>
      <c r="Y37" s="123"/>
      <c r="Z37" s="131"/>
      <c r="AA37" s="132"/>
      <c r="AB37" s="133"/>
      <c r="AC37" s="121"/>
      <c r="AD37" s="122"/>
      <c r="AE37" s="123"/>
    </row>
    <row r="38" spans="1:31" ht="13" thickTop="1"/>
    <row r="42" spans="1:31" ht="12.75" customHeight="1"/>
    <row r="43" spans="1:31" ht="13.5" customHeight="1"/>
    <row r="45" spans="1:31" ht="13.5" customHeight="1"/>
    <row r="47" spans="1:31" ht="26.25" customHeight="1"/>
    <row r="48" spans="1:31" ht="33" customHeight="1"/>
  </sheetData>
  <mergeCells count="11">
    <mergeCell ref="C13:F14"/>
    <mergeCell ref="C2:F3"/>
    <mergeCell ref="Q22:S22"/>
    <mergeCell ref="T22:V22"/>
    <mergeCell ref="W22:Y22"/>
    <mergeCell ref="H22:J22"/>
    <mergeCell ref="K22:M22"/>
    <mergeCell ref="N22:P22"/>
    <mergeCell ref="H19:AE20"/>
    <mergeCell ref="AC22:AE22"/>
    <mergeCell ref="Z22:AB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5A56-7465-49D5-843E-15CF48310C17}">
  <dimension ref="A2:P81"/>
  <sheetViews>
    <sheetView topLeftCell="A35" workbookViewId="0">
      <selection activeCell="I43" sqref="I43"/>
    </sheetView>
  </sheetViews>
  <sheetFormatPr defaultRowHeight="12.5"/>
  <cols>
    <col min="1" max="1" width="29.36328125" customWidth="1"/>
    <col min="2" max="2" width="11.54296875" customWidth="1"/>
    <col min="14" max="14" width="10.54296875" bestFit="1" customWidth="1"/>
    <col min="16" max="16" width="22.54296875" customWidth="1"/>
  </cols>
  <sheetData>
    <row r="2" spans="1:14" ht="13">
      <c r="A2" s="141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4" spans="1:14" ht="18">
      <c r="A4" s="143" t="s">
        <v>15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6" spans="1:14" ht="13">
      <c r="A6" s="144" t="s">
        <v>16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4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4" ht="13">
      <c r="A8" s="145" t="s">
        <v>17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4" ht="13">
      <c r="A10" s="2" t="s">
        <v>18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47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36</v>
      </c>
    </row>
    <row r="11" spans="1:14" ht="13">
      <c r="A11" s="4" t="s">
        <v>19</v>
      </c>
      <c r="B11" s="5"/>
      <c r="C11" s="5"/>
      <c r="D11" s="5"/>
      <c r="E11" s="5"/>
      <c r="F11" s="5"/>
      <c r="G11" s="5"/>
      <c r="H11" s="5"/>
      <c r="I11" s="11">
        <f>'Load Zone Info from D &amp; E'!I14</f>
        <v>2781.2131239999999</v>
      </c>
      <c r="J11" s="5"/>
      <c r="K11" s="1"/>
      <c r="L11" s="1"/>
      <c r="M11" s="1"/>
      <c r="N11" s="11">
        <f>SUM(B11:M11)</f>
        <v>2781.2131239999999</v>
      </c>
    </row>
    <row r="12" spans="1:14" ht="13">
      <c r="A12" s="4" t="s">
        <v>20</v>
      </c>
      <c r="B12" s="5"/>
      <c r="C12" s="5"/>
      <c r="D12" s="5"/>
      <c r="E12" s="5"/>
      <c r="F12" s="5"/>
      <c r="G12" s="5"/>
      <c r="H12" s="5"/>
      <c r="I12" s="11">
        <f>'Load Zone Info from D &amp; E'!I15</f>
        <v>5232.6798920000001</v>
      </c>
      <c r="J12" s="5"/>
      <c r="K12" s="1"/>
      <c r="L12" s="1"/>
      <c r="M12" s="1"/>
      <c r="N12" s="11">
        <f t="shared" ref="N12:N18" si="0">SUM(B12:M12)</f>
        <v>5232.6798920000001</v>
      </c>
    </row>
    <row r="13" spans="1:14" ht="13">
      <c r="A13" s="4" t="s">
        <v>21</v>
      </c>
      <c r="B13" s="5"/>
      <c r="C13" s="5"/>
      <c r="D13" s="5"/>
      <c r="E13" s="5"/>
      <c r="F13" s="5"/>
      <c r="G13" s="5"/>
      <c r="H13" s="5"/>
      <c r="I13" s="11">
        <f>'Load Zone Info from D &amp; E'!I16</f>
        <v>19920.204358999999</v>
      </c>
      <c r="J13" s="5"/>
      <c r="K13" s="1"/>
      <c r="L13" s="1"/>
      <c r="M13" s="1"/>
      <c r="N13" s="11">
        <f t="shared" si="0"/>
        <v>19920.204358999999</v>
      </c>
    </row>
    <row r="14" spans="1:14" ht="13">
      <c r="A14" s="4" t="s">
        <v>22</v>
      </c>
      <c r="B14" s="5"/>
      <c r="C14" s="5"/>
      <c r="D14" s="5"/>
      <c r="E14" s="5"/>
      <c r="F14" s="5"/>
      <c r="G14" s="5"/>
      <c r="H14" s="5"/>
      <c r="I14" s="11">
        <f>'Load Zone Info from D &amp; E'!I17</f>
        <v>3094.079084</v>
      </c>
      <c r="J14" s="5"/>
      <c r="K14" s="1"/>
      <c r="L14" s="1"/>
      <c r="M14" s="1"/>
      <c r="N14" s="11">
        <f t="shared" si="0"/>
        <v>3094.079084</v>
      </c>
    </row>
    <row r="15" spans="1:14" ht="13">
      <c r="A15" s="4" t="s">
        <v>23</v>
      </c>
      <c r="B15" s="5"/>
      <c r="C15" s="5"/>
      <c r="D15" s="5"/>
      <c r="E15" s="5"/>
      <c r="F15" s="5"/>
      <c r="G15" s="5"/>
      <c r="H15" s="5"/>
      <c r="I15" s="11">
        <f>'Load Zone Info from D &amp; E'!I18</f>
        <v>28206.698982000002</v>
      </c>
      <c r="J15" s="5"/>
      <c r="K15" s="1"/>
      <c r="L15" s="1"/>
      <c r="M15" s="1"/>
      <c r="N15" s="11">
        <f t="shared" si="0"/>
        <v>28206.698982000002</v>
      </c>
    </row>
    <row r="16" spans="1:14" ht="13">
      <c r="A16" s="4" t="s">
        <v>24</v>
      </c>
      <c r="B16" s="5"/>
      <c r="C16" s="5"/>
      <c r="D16" s="5"/>
      <c r="E16" s="5"/>
      <c r="F16" s="5"/>
      <c r="G16" s="5"/>
      <c r="H16" s="5"/>
      <c r="I16" s="11">
        <f>'Load Zone Info from D &amp; E'!I19</f>
        <v>1220.2817279999999</v>
      </c>
      <c r="J16" s="5"/>
      <c r="K16" s="1"/>
      <c r="L16" s="1"/>
      <c r="M16" s="1"/>
      <c r="N16" s="11">
        <f t="shared" si="0"/>
        <v>1220.2817279999999</v>
      </c>
    </row>
    <row r="17" spans="1:14" ht="13">
      <c r="A17" s="4" t="s">
        <v>25</v>
      </c>
      <c r="B17" s="5"/>
      <c r="C17" s="5"/>
      <c r="D17" s="5"/>
      <c r="E17" s="5"/>
      <c r="F17" s="5"/>
      <c r="G17" s="5"/>
      <c r="H17" s="5"/>
      <c r="I17" s="11">
        <f>'Load Zone Info from D &amp; E'!I20</f>
        <v>10158.030264999999</v>
      </c>
      <c r="J17" s="5"/>
      <c r="K17" s="1"/>
      <c r="L17" s="1"/>
      <c r="M17" s="1"/>
      <c r="N17" s="11">
        <f t="shared" si="0"/>
        <v>10158.030264999999</v>
      </c>
    </row>
    <row r="18" spans="1:14" ht="13">
      <c r="A18" s="4" t="s">
        <v>26</v>
      </c>
      <c r="B18" s="5"/>
      <c r="C18" s="5"/>
      <c r="D18" s="5"/>
      <c r="E18" s="5"/>
      <c r="F18" s="5"/>
      <c r="G18" s="5"/>
      <c r="H18" s="5"/>
      <c r="I18" s="11">
        <f>'Load Zone Info from D &amp; E'!I21</f>
        <v>8014.0164180000002</v>
      </c>
      <c r="J18" s="5"/>
      <c r="K18" s="1"/>
      <c r="L18" s="1"/>
      <c r="M18" s="1"/>
      <c r="N18" s="11">
        <f t="shared" si="0"/>
        <v>8014.0164180000002</v>
      </c>
    </row>
    <row r="19" spans="1:14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"/>
    </row>
    <row r="20" spans="1:14">
      <c r="B20" s="15">
        <f>SUM(B11:B18)</f>
        <v>0</v>
      </c>
      <c r="C20" s="15">
        <f t="shared" ref="C20:N20" si="1">SUM(C11:C18)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78627.203851999991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78627.203851999991</v>
      </c>
    </row>
    <row r="25" spans="1:14" ht="13">
      <c r="A25" s="2" t="s">
        <v>18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47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36</v>
      </c>
    </row>
    <row r="26" spans="1:14" ht="13">
      <c r="A26" s="4" t="s">
        <v>19</v>
      </c>
      <c r="B26" s="6"/>
      <c r="C26" s="6"/>
      <c r="D26" s="6"/>
      <c r="E26" s="6"/>
      <c r="F26" s="6"/>
      <c r="G26" s="6"/>
      <c r="H26" s="6"/>
      <c r="I26" s="6">
        <f t="shared" ref="I26:I33" si="2">I11/I$20</f>
        <v>3.5372148413608577E-2</v>
      </c>
      <c r="J26" s="6"/>
      <c r="K26" s="6"/>
      <c r="L26" s="6"/>
      <c r="M26" s="6"/>
      <c r="N26" s="16">
        <f t="shared" ref="N26:N33" si="3">N11/N$20</f>
        <v>3.5372148413608577E-2</v>
      </c>
    </row>
    <row r="27" spans="1:14" ht="13">
      <c r="A27" s="4" t="s">
        <v>20</v>
      </c>
      <c r="B27" s="6"/>
      <c r="C27" s="6"/>
      <c r="D27" s="6"/>
      <c r="E27" s="6"/>
      <c r="F27" s="6"/>
      <c r="G27" s="6"/>
      <c r="H27" s="6"/>
      <c r="I27" s="6">
        <f t="shared" si="2"/>
        <v>6.6550502060959402E-2</v>
      </c>
      <c r="J27" s="6"/>
      <c r="K27" s="6"/>
      <c r="L27" s="6"/>
      <c r="M27" s="6"/>
      <c r="N27" s="16">
        <f t="shared" si="3"/>
        <v>6.6550502060959402E-2</v>
      </c>
    </row>
    <row r="28" spans="1:14" ht="13">
      <c r="A28" s="4" t="s">
        <v>21</v>
      </c>
      <c r="B28" s="6"/>
      <c r="C28" s="6"/>
      <c r="D28" s="6"/>
      <c r="E28" s="6"/>
      <c r="F28" s="6"/>
      <c r="G28" s="6"/>
      <c r="H28" s="6"/>
      <c r="I28" s="6">
        <f t="shared" si="2"/>
        <v>0.25335002878260565</v>
      </c>
      <c r="J28" s="6"/>
      <c r="K28" s="6"/>
      <c r="L28" s="6"/>
      <c r="M28" s="6"/>
      <c r="N28" s="16">
        <f t="shared" si="3"/>
        <v>0.25335002878260565</v>
      </c>
    </row>
    <row r="29" spans="1:14" ht="13">
      <c r="A29" s="4" t="s">
        <v>22</v>
      </c>
      <c r="B29" s="6"/>
      <c r="C29" s="6"/>
      <c r="D29" s="6"/>
      <c r="E29" s="6"/>
      <c r="F29" s="6"/>
      <c r="G29" s="6"/>
      <c r="H29" s="6"/>
      <c r="I29" s="6">
        <f t="shared" si="2"/>
        <v>3.9351254176912938E-2</v>
      </c>
      <c r="J29" s="6"/>
      <c r="K29" s="6"/>
      <c r="L29" s="6"/>
      <c r="M29" s="6"/>
      <c r="N29" s="16">
        <f t="shared" si="3"/>
        <v>3.9351254176912938E-2</v>
      </c>
    </row>
    <row r="30" spans="1:14" ht="13">
      <c r="A30" s="4" t="s">
        <v>23</v>
      </c>
      <c r="B30" s="6"/>
      <c r="C30" s="6"/>
      <c r="D30" s="6"/>
      <c r="E30" s="6"/>
      <c r="F30" s="6"/>
      <c r="G30" s="6"/>
      <c r="H30" s="6"/>
      <c r="I30" s="6">
        <f t="shared" si="2"/>
        <v>0.35873969313589582</v>
      </c>
      <c r="J30" s="6"/>
      <c r="K30" s="6"/>
      <c r="L30" s="6"/>
      <c r="M30" s="6"/>
      <c r="N30" s="16">
        <f t="shared" si="3"/>
        <v>0.35873969313589582</v>
      </c>
    </row>
    <row r="31" spans="1:14" ht="13">
      <c r="A31" s="4" t="s">
        <v>24</v>
      </c>
      <c r="B31" s="6"/>
      <c r="C31" s="6"/>
      <c r="D31" s="6"/>
      <c r="E31" s="6"/>
      <c r="F31" s="6"/>
      <c r="G31" s="6"/>
      <c r="H31" s="6"/>
      <c r="I31" s="6">
        <f t="shared" si="2"/>
        <v>1.5519841329941437E-2</v>
      </c>
      <c r="J31" s="6"/>
      <c r="K31" s="6"/>
      <c r="L31" s="6"/>
      <c r="M31" s="6"/>
      <c r="N31" s="16">
        <f t="shared" si="3"/>
        <v>1.5519841329941437E-2</v>
      </c>
    </row>
    <row r="32" spans="1:14" ht="13">
      <c r="A32" s="4" t="s">
        <v>25</v>
      </c>
      <c r="B32" s="6"/>
      <c r="C32" s="6"/>
      <c r="D32" s="6"/>
      <c r="E32" s="6"/>
      <c r="F32" s="6"/>
      <c r="G32" s="6"/>
      <c r="H32" s="6"/>
      <c r="I32" s="6">
        <f t="shared" si="2"/>
        <v>0.12919231216870516</v>
      </c>
      <c r="J32" s="6"/>
      <c r="K32" s="6"/>
      <c r="L32" s="6"/>
      <c r="M32" s="6"/>
      <c r="N32" s="16">
        <f t="shared" si="3"/>
        <v>0.12919231216870516</v>
      </c>
    </row>
    <row r="33" spans="1:16" ht="13">
      <c r="A33" s="4" t="s">
        <v>26</v>
      </c>
      <c r="B33" s="6"/>
      <c r="C33" s="6"/>
      <c r="D33" s="6"/>
      <c r="E33" s="6"/>
      <c r="F33" s="6"/>
      <c r="G33" s="6"/>
      <c r="H33" s="6"/>
      <c r="I33" s="6">
        <f t="shared" si="2"/>
        <v>0.10192421993137116</v>
      </c>
      <c r="J33" s="6"/>
      <c r="K33" s="6"/>
      <c r="L33" s="6"/>
      <c r="M33" s="6"/>
      <c r="N33" s="16">
        <f t="shared" si="3"/>
        <v>0.10192421993137116</v>
      </c>
    </row>
    <row r="34" spans="1:16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/>
    </row>
    <row r="35" spans="1:16">
      <c r="B35" s="6"/>
      <c r="C35" s="6"/>
      <c r="D35" s="6"/>
      <c r="E35" s="6"/>
      <c r="F35" s="6"/>
      <c r="G35" s="6"/>
      <c r="H35" s="6"/>
      <c r="I35" s="16">
        <f>SUM(I26:I33)</f>
        <v>1.0000000000000002</v>
      </c>
      <c r="J35" s="6"/>
      <c r="K35" s="6"/>
      <c r="L35" s="6"/>
      <c r="M35" s="6"/>
      <c r="N35" s="16">
        <f>SUM(N26:N33)</f>
        <v>1.0000000000000002</v>
      </c>
    </row>
    <row r="39" spans="1:16" ht="25.5" customHeight="1">
      <c r="A39" s="10" t="s">
        <v>42</v>
      </c>
      <c r="B39" s="10">
        <v>200</v>
      </c>
    </row>
    <row r="40" spans="1:16" ht="13">
      <c r="A40" s="2" t="s">
        <v>18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47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36</v>
      </c>
    </row>
    <row r="41" spans="1:16" ht="13">
      <c r="A41" s="4" t="s">
        <v>19</v>
      </c>
      <c r="B41" s="8"/>
      <c r="C41" s="8"/>
      <c r="D41" s="8"/>
      <c r="E41" s="8"/>
      <c r="F41" s="8"/>
      <c r="G41" s="8"/>
      <c r="H41" s="8"/>
      <c r="I41" s="8">
        <f>I26*$B$39</f>
        <v>7.074429682721715</v>
      </c>
      <c r="J41" s="6"/>
      <c r="K41" s="6"/>
      <c r="L41" s="6"/>
      <c r="M41" s="6"/>
      <c r="N41" s="13">
        <f>SUM(B41:M41)</f>
        <v>7.074429682721715</v>
      </c>
      <c r="P41" s="12"/>
    </row>
    <row r="42" spans="1:16" ht="13">
      <c r="A42" s="4" t="s">
        <v>20</v>
      </c>
      <c r="B42" s="8"/>
      <c r="C42" s="8"/>
      <c r="D42" s="8"/>
      <c r="E42" s="8"/>
      <c r="F42" s="8"/>
      <c r="G42" s="8"/>
      <c r="H42" s="8"/>
      <c r="I42" s="8">
        <f t="shared" ref="I42:I48" si="4">I27*$B$39</f>
        <v>13.310100412191881</v>
      </c>
      <c r="J42" s="6"/>
      <c r="K42" s="6"/>
      <c r="L42" s="6"/>
      <c r="M42" s="6"/>
      <c r="N42" s="13">
        <f t="shared" ref="N42:N48" si="5">SUM(B42:M42)</f>
        <v>13.310100412191881</v>
      </c>
      <c r="P42" s="12"/>
    </row>
    <row r="43" spans="1:16" ht="13">
      <c r="A43" s="4" t="s">
        <v>21</v>
      </c>
      <c r="B43" s="8"/>
      <c r="C43" s="8"/>
      <c r="D43" s="8"/>
      <c r="E43" s="8"/>
      <c r="F43" s="8"/>
      <c r="G43" s="8"/>
      <c r="H43" s="8"/>
      <c r="I43" s="8">
        <f t="shared" si="4"/>
        <v>50.670005756521128</v>
      </c>
      <c r="J43" s="6"/>
      <c r="K43" s="6"/>
      <c r="L43" s="6"/>
      <c r="M43" s="6"/>
      <c r="N43" s="13">
        <f t="shared" si="5"/>
        <v>50.670005756521128</v>
      </c>
      <c r="P43" s="12"/>
    </row>
    <row r="44" spans="1:16" ht="13">
      <c r="A44" s="4" t="s">
        <v>22</v>
      </c>
      <c r="B44" s="8"/>
      <c r="C44" s="8"/>
      <c r="D44" s="8"/>
      <c r="E44" s="8"/>
      <c r="F44" s="8"/>
      <c r="G44" s="8"/>
      <c r="H44" s="8"/>
      <c r="I44" s="8">
        <f t="shared" si="4"/>
        <v>7.8702508353825875</v>
      </c>
      <c r="J44" s="6"/>
      <c r="K44" s="6"/>
      <c r="L44" s="6"/>
      <c r="M44" s="6"/>
      <c r="N44" s="13">
        <f t="shared" si="5"/>
        <v>7.8702508353825875</v>
      </c>
      <c r="P44" s="12"/>
    </row>
    <row r="45" spans="1:16" ht="13">
      <c r="A45" s="4" t="s">
        <v>23</v>
      </c>
      <c r="B45" s="8"/>
      <c r="C45" s="8"/>
      <c r="D45" s="8"/>
      <c r="E45" s="8"/>
      <c r="F45" s="8"/>
      <c r="G45" s="8"/>
      <c r="H45" s="8"/>
      <c r="I45" s="8">
        <f t="shared" si="4"/>
        <v>71.747938627179167</v>
      </c>
      <c r="J45" s="6"/>
      <c r="K45" s="6"/>
      <c r="L45" s="6"/>
      <c r="M45" s="6"/>
      <c r="N45" s="13">
        <f t="shared" si="5"/>
        <v>71.747938627179167</v>
      </c>
      <c r="P45" s="12"/>
    </row>
    <row r="46" spans="1:16" ht="13">
      <c r="A46" s="4" t="s">
        <v>24</v>
      </c>
      <c r="B46" s="8"/>
      <c r="C46" s="8"/>
      <c r="D46" s="8"/>
      <c r="E46" s="8"/>
      <c r="F46" s="8"/>
      <c r="G46" s="8"/>
      <c r="H46" s="8"/>
      <c r="I46" s="8">
        <f t="shared" si="4"/>
        <v>3.1039682659882875</v>
      </c>
      <c r="J46" s="6"/>
      <c r="K46" s="6"/>
      <c r="L46" s="6"/>
      <c r="M46" s="6"/>
      <c r="N46" s="13">
        <f t="shared" si="5"/>
        <v>3.1039682659882875</v>
      </c>
      <c r="P46" s="12"/>
    </row>
    <row r="47" spans="1:16" ht="13">
      <c r="A47" s="4" t="s">
        <v>25</v>
      </c>
      <c r="B47" s="8"/>
      <c r="C47" s="8"/>
      <c r="D47" s="8"/>
      <c r="E47" s="8"/>
      <c r="F47" s="8"/>
      <c r="G47" s="8"/>
      <c r="H47" s="8"/>
      <c r="I47" s="8">
        <f t="shared" si="4"/>
        <v>25.838462433741032</v>
      </c>
      <c r="J47" s="6"/>
      <c r="K47" s="6"/>
      <c r="L47" s="6"/>
      <c r="M47" s="6"/>
      <c r="N47" s="13">
        <f t="shared" si="5"/>
        <v>25.838462433741032</v>
      </c>
      <c r="P47" s="12"/>
    </row>
    <row r="48" spans="1:16" ht="13">
      <c r="A48" s="4" t="s">
        <v>26</v>
      </c>
      <c r="B48" s="8"/>
      <c r="C48" s="8"/>
      <c r="D48" s="8"/>
      <c r="E48" s="8"/>
      <c r="F48" s="8"/>
      <c r="G48" s="8"/>
      <c r="H48" s="8"/>
      <c r="I48" s="8">
        <f t="shared" si="4"/>
        <v>20.38484398627423</v>
      </c>
      <c r="J48" s="6"/>
      <c r="K48" s="6"/>
      <c r="L48" s="6"/>
      <c r="M48" s="6"/>
      <c r="N48" s="13">
        <f t="shared" si="5"/>
        <v>20.38484398627423</v>
      </c>
    </row>
    <row r="49" spans="1:16" ht="1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"/>
    </row>
    <row r="50" spans="1:16">
      <c r="A50" t="s">
        <v>41</v>
      </c>
      <c r="B50" s="7"/>
      <c r="C50" s="7"/>
      <c r="D50" s="7"/>
      <c r="E50" s="7"/>
      <c r="F50" s="7"/>
      <c r="G50" s="7"/>
      <c r="H50" s="7"/>
      <c r="I50" s="7">
        <f t="shared" ref="I50:N50" si="6">SUM(I41:I48)</f>
        <v>200.00000000000003</v>
      </c>
      <c r="J50" s="7"/>
      <c r="K50" s="7"/>
      <c r="L50" s="7"/>
      <c r="M50" s="7"/>
      <c r="N50" s="17">
        <f t="shared" si="6"/>
        <v>200.00000000000003</v>
      </c>
      <c r="P50" s="9"/>
    </row>
    <row r="55" spans="1:16">
      <c r="A55" s="10" t="s">
        <v>43</v>
      </c>
      <c r="B55" s="10">
        <v>100</v>
      </c>
    </row>
    <row r="56" spans="1:16" ht="13">
      <c r="A56" s="2" t="s">
        <v>18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47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36</v>
      </c>
    </row>
    <row r="57" spans="1:16" ht="13">
      <c r="A57" s="4" t="s">
        <v>19</v>
      </c>
      <c r="B57" s="8"/>
      <c r="C57" s="8"/>
      <c r="D57" s="8"/>
      <c r="E57" s="8"/>
      <c r="F57" s="8"/>
      <c r="G57" s="8"/>
      <c r="H57" s="8"/>
      <c r="I57" s="8">
        <f>I26*$B$55</f>
        <v>3.5372148413608575</v>
      </c>
      <c r="J57" s="6"/>
      <c r="K57" s="6"/>
      <c r="L57" s="6"/>
      <c r="M57" s="6"/>
      <c r="N57" s="13">
        <f>SUM(B57:M57)</f>
        <v>3.5372148413608575</v>
      </c>
    </row>
    <row r="58" spans="1:16" ht="13">
      <c r="A58" s="4" t="s">
        <v>20</v>
      </c>
      <c r="B58" s="8"/>
      <c r="C58" s="8"/>
      <c r="D58" s="8"/>
      <c r="E58" s="8"/>
      <c r="F58" s="8"/>
      <c r="G58" s="8"/>
      <c r="H58" s="8"/>
      <c r="I58" s="8">
        <f t="shared" ref="I58:I64" si="7">I27*$B$55</f>
        <v>6.6550502060959404</v>
      </c>
      <c r="J58" s="6"/>
      <c r="K58" s="6"/>
      <c r="L58" s="6"/>
      <c r="M58" s="6"/>
      <c r="N58" s="13">
        <f t="shared" ref="N58:N64" si="8">SUM(B58:M58)</f>
        <v>6.6550502060959404</v>
      </c>
    </row>
    <row r="59" spans="1:16" ht="13">
      <c r="A59" s="4" t="s">
        <v>21</v>
      </c>
      <c r="B59" s="8"/>
      <c r="C59" s="8"/>
      <c r="D59" s="8"/>
      <c r="E59" s="8"/>
      <c r="F59" s="8"/>
      <c r="G59" s="8"/>
      <c r="H59" s="8"/>
      <c r="I59" s="8">
        <f t="shared" si="7"/>
        <v>25.335002878260564</v>
      </c>
      <c r="J59" s="6"/>
      <c r="K59" s="6"/>
      <c r="L59" s="6"/>
      <c r="M59" s="6"/>
      <c r="N59" s="13">
        <f t="shared" si="8"/>
        <v>25.335002878260564</v>
      </c>
    </row>
    <row r="60" spans="1:16" ht="13">
      <c r="A60" s="4" t="s">
        <v>22</v>
      </c>
      <c r="B60" s="8"/>
      <c r="C60" s="8"/>
      <c r="D60" s="8"/>
      <c r="E60" s="8"/>
      <c r="F60" s="8"/>
      <c r="G60" s="8"/>
      <c r="H60" s="8"/>
      <c r="I60" s="8">
        <f t="shared" si="7"/>
        <v>3.9351254176912938</v>
      </c>
      <c r="J60" s="6"/>
      <c r="K60" s="6"/>
      <c r="L60" s="6"/>
      <c r="M60" s="6"/>
      <c r="N60" s="13">
        <f t="shared" si="8"/>
        <v>3.9351254176912938</v>
      </c>
    </row>
    <row r="61" spans="1:16" ht="13">
      <c r="A61" s="4" t="s">
        <v>23</v>
      </c>
      <c r="B61" s="8"/>
      <c r="C61" s="8"/>
      <c r="D61" s="8"/>
      <c r="E61" s="8"/>
      <c r="F61" s="8"/>
      <c r="G61" s="8"/>
      <c r="H61" s="8"/>
      <c r="I61" s="8">
        <f t="shared" si="7"/>
        <v>35.873969313589583</v>
      </c>
      <c r="J61" s="6"/>
      <c r="K61" s="6"/>
      <c r="L61" s="6"/>
      <c r="M61" s="6"/>
      <c r="N61" s="13">
        <f t="shared" si="8"/>
        <v>35.873969313589583</v>
      </c>
    </row>
    <row r="62" spans="1:16" ht="13">
      <c r="A62" s="4" t="s">
        <v>24</v>
      </c>
      <c r="B62" s="8"/>
      <c r="C62" s="8"/>
      <c r="D62" s="8"/>
      <c r="E62" s="8"/>
      <c r="F62" s="8"/>
      <c r="G62" s="8"/>
      <c r="H62" s="8"/>
      <c r="I62" s="8">
        <f t="shared" si="7"/>
        <v>1.5519841329941437</v>
      </c>
      <c r="J62" s="6"/>
      <c r="K62" s="6"/>
      <c r="L62" s="6"/>
      <c r="M62" s="6"/>
      <c r="N62" s="13">
        <f t="shared" si="8"/>
        <v>1.5519841329941437</v>
      </c>
    </row>
    <row r="63" spans="1:16" ht="13">
      <c r="A63" s="4" t="s">
        <v>25</v>
      </c>
      <c r="B63" s="8"/>
      <c r="C63" s="8"/>
      <c r="D63" s="8"/>
      <c r="E63" s="8"/>
      <c r="F63" s="8"/>
      <c r="G63" s="8"/>
      <c r="H63" s="8"/>
      <c r="I63" s="8">
        <f t="shared" si="7"/>
        <v>12.919231216870516</v>
      </c>
      <c r="J63" s="6"/>
      <c r="K63" s="6"/>
      <c r="L63" s="6"/>
      <c r="M63" s="6"/>
      <c r="N63" s="13">
        <f t="shared" si="8"/>
        <v>12.919231216870516</v>
      </c>
    </row>
    <row r="64" spans="1:16" ht="13">
      <c r="A64" s="4" t="s">
        <v>26</v>
      </c>
      <c r="B64" s="8"/>
      <c r="C64" s="8"/>
      <c r="D64" s="8"/>
      <c r="E64" s="8"/>
      <c r="F64" s="8"/>
      <c r="G64" s="8"/>
      <c r="H64" s="8"/>
      <c r="I64" s="8">
        <f t="shared" si="7"/>
        <v>10.192421993137115</v>
      </c>
      <c r="J64" s="6"/>
      <c r="K64" s="6"/>
      <c r="L64" s="6"/>
      <c r="M64" s="6"/>
      <c r="N64" s="13">
        <f t="shared" si="8"/>
        <v>10.192421993137115</v>
      </c>
    </row>
    <row r="65" spans="1:14" ht="1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</row>
    <row r="66" spans="1:14">
      <c r="A66" t="s">
        <v>41</v>
      </c>
      <c r="B66" s="7"/>
      <c r="C66" s="7"/>
      <c r="D66" s="7"/>
      <c r="E66" s="7"/>
      <c r="F66" s="7"/>
      <c r="G66" s="7"/>
      <c r="H66" s="7"/>
      <c r="I66" s="7">
        <f t="shared" ref="I66" si="9">SUM(I57:I64)</f>
        <v>100.00000000000001</v>
      </c>
      <c r="J66" s="7"/>
      <c r="K66" s="7"/>
      <c r="L66" s="7"/>
      <c r="M66" s="7"/>
      <c r="N66" s="17">
        <f t="shared" ref="N66" si="10">SUM(N57:N64)</f>
        <v>100.00000000000001</v>
      </c>
    </row>
    <row r="70" spans="1:14">
      <c r="A70" s="10" t="s">
        <v>63</v>
      </c>
      <c r="B70" s="10">
        <v>100</v>
      </c>
    </row>
    <row r="71" spans="1:14" ht="13">
      <c r="A71" s="2" t="s">
        <v>18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47</v>
      </c>
      <c r="I71" s="3" t="s">
        <v>8</v>
      </c>
      <c r="J71" s="3" t="s">
        <v>9</v>
      </c>
      <c r="K71" s="3" t="s">
        <v>10</v>
      </c>
      <c r="L71" s="3" t="s">
        <v>11</v>
      </c>
      <c r="M71" s="3" t="s">
        <v>12</v>
      </c>
      <c r="N71" s="3" t="s">
        <v>36</v>
      </c>
    </row>
    <row r="72" spans="1:14" ht="13">
      <c r="A72" s="4" t="s">
        <v>19</v>
      </c>
      <c r="B72" s="8"/>
      <c r="C72" s="8"/>
      <c r="D72" s="8"/>
      <c r="E72" s="8"/>
      <c r="F72" s="8"/>
      <c r="G72" s="8"/>
      <c r="H72" s="8"/>
      <c r="I72" s="8">
        <v>3.5372148413608575</v>
      </c>
      <c r="J72" s="6"/>
      <c r="K72" s="6"/>
      <c r="L72" s="6"/>
      <c r="M72" s="6"/>
      <c r="N72" s="13">
        <f>SUM(B72:M72)</f>
        <v>3.5372148413608575</v>
      </c>
    </row>
    <row r="73" spans="1:14" ht="13">
      <c r="A73" s="4" t="s">
        <v>20</v>
      </c>
      <c r="B73" s="8"/>
      <c r="C73" s="8"/>
      <c r="D73" s="8"/>
      <c r="E73" s="8"/>
      <c r="F73" s="8"/>
      <c r="G73" s="8"/>
      <c r="H73" s="8"/>
      <c r="I73" s="8">
        <v>6.6550502060959404</v>
      </c>
      <c r="J73" s="6"/>
      <c r="K73" s="6"/>
      <c r="L73" s="6"/>
      <c r="M73" s="6"/>
      <c r="N73" s="13">
        <f t="shared" ref="N73:N79" si="11">SUM(B73:M73)</f>
        <v>6.6550502060959404</v>
      </c>
    </row>
    <row r="74" spans="1:14" ht="13">
      <c r="A74" s="4" t="s">
        <v>21</v>
      </c>
      <c r="B74" s="8"/>
      <c r="C74" s="8"/>
      <c r="D74" s="8"/>
      <c r="E74" s="8"/>
      <c r="F74" s="8"/>
      <c r="G74" s="8"/>
      <c r="H74" s="8"/>
      <c r="I74" s="8">
        <v>25.335002878260564</v>
      </c>
      <c r="J74" s="6"/>
      <c r="K74" s="6"/>
      <c r="L74" s="6"/>
      <c r="M74" s="6"/>
      <c r="N74" s="13">
        <f t="shared" si="11"/>
        <v>25.335002878260564</v>
      </c>
    </row>
    <row r="75" spans="1:14" ht="13">
      <c r="A75" s="4" t="s">
        <v>22</v>
      </c>
      <c r="B75" s="8"/>
      <c r="C75" s="8"/>
      <c r="D75" s="8"/>
      <c r="E75" s="8"/>
      <c r="F75" s="8"/>
      <c r="G75" s="8"/>
      <c r="H75" s="8"/>
      <c r="I75" s="8">
        <v>3.9351254176912938</v>
      </c>
      <c r="J75" s="6"/>
      <c r="K75" s="6"/>
      <c r="L75" s="6"/>
      <c r="M75" s="6"/>
      <c r="N75" s="13">
        <f t="shared" si="11"/>
        <v>3.9351254176912938</v>
      </c>
    </row>
    <row r="76" spans="1:14" ht="13">
      <c r="A76" s="4" t="s">
        <v>23</v>
      </c>
      <c r="B76" s="8"/>
      <c r="C76" s="8"/>
      <c r="D76" s="8"/>
      <c r="E76" s="8"/>
      <c r="F76" s="8"/>
      <c r="G76" s="8"/>
      <c r="H76" s="8"/>
      <c r="I76" s="8">
        <v>35.873969313589583</v>
      </c>
      <c r="J76" s="6"/>
      <c r="K76" s="6"/>
      <c r="L76" s="6"/>
      <c r="M76" s="6"/>
      <c r="N76" s="13">
        <f t="shared" si="11"/>
        <v>35.873969313589583</v>
      </c>
    </row>
    <row r="77" spans="1:14" ht="13">
      <c r="A77" s="4" t="s">
        <v>24</v>
      </c>
      <c r="B77" s="8"/>
      <c r="C77" s="8"/>
      <c r="D77" s="8"/>
      <c r="E77" s="8"/>
      <c r="F77" s="8"/>
      <c r="G77" s="8"/>
      <c r="H77" s="8"/>
      <c r="I77" s="8">
        <v>1.5519841329941437</v>
      </c>
      <c r="J77" s="6"/>
      <c r="K77" s="6"/>
      <c r="L77" s="6"/>
      <c r="M77" s="6"/>
      <c r="N77" s="13">
        <f t="shared" si="11"/>
        <v>1.5519841329941437</v>
      </c>
    </row>
    <row r="78" spans="1:14" ht="13">
      <c r="A78" s="4" t="s">
        <v>25</v>
      </c>
      <c r="B78" s="8"/>
      <c r="C78" s="8"/>
      <c r="D78" s="8"/>
      <c r="E78" s="8"/>
      <c r="F78" s="8"/>
      <c r="G78" s="8"/>
      <c r="H78" s="8"/>
      <c r="I78" s="8">
        <v>12.919231216870516</v>
      </c>
      <c r="J78" s="6"/>
      <c r="K78" s="6"/>
      <c r="L78" s="6"/>
      <c r="M78" s="6"/>
      <c r="N78" s="13">
        <f t="shared" si="11"/>
        <v>12.919231216870516</v>
      </c>
    </row>
    <row r="79" spans="1:14" ht="13">
      <c r="A79" s="4" t="s">
        <v>26</v>
      </c>
      <c r="B79" s="8"/>
      <c r="C79" s="8"/>
      <c r="D79" s="8"/>
      <c r="E79" s="8"/>
      <c r="F79" s="8"/>
      <c r="G79" s="8"/>
      <c r="H79" s="8"/>
      <c r="I79" s="8">
        <v>10.192421993137115</v>
      </c>
      <c r="J79" s="6"/>
      <c r="K79" s="6"/>
      <c r="L79" s="6"/>
      <c r="M79" s="6"/>
      <c r="N79" s="13">
        <f t="shared" si="11"/>
        <v>10.192421993137115</v>
      </c>
    </row>
    <row r="80" spans="1:14" ht="13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</row>
    <row r="81" spans="1:14">
      <c r="A81" t="s">
        <v>41</v>
      </c>
      <c r="B81" s="7"/>
      <c r="C81" s="7"/>
      <c r="D81" s="7"/>
      <c r="E81" s="7"/>
      <c r="F81" s="7"/>
      <c r="G81" s="7"/>
      <c r="H81" s="7"/>
      <c r="I81" s="7">
        <v>40</v>
      </c>
      <c r="J81" s="7"/>
      <c r="K81" s="7"/>
      <c r="L81" s="7"/>
      <c r="M81" s="7"/>
      <c r="N81" s="17">
        <f t="shared" ref="N81" si="12">SUM(N72:N79)</f>
        <v>100.00000000000001</v>
      </c>
    </row>
  </sheetData>
  <mergeCells count="7">
    <mergeCell ref="A2:N2"/>
    <mergeCell ref="A19:M19"/>
    <mergeCell ref="A4:M4"/>
    <mergeCell ref="A6:M6"/>
    <mergeCell ref="A7:M7"/>
    <mergeCell ref="A8:M8"/>
    <mergeCell ref="A9:M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/>
  <sheetData>
    <row r="1" spans="1:10" ht="12.75" customHeight="1">
      <c r="B1" t="s">
        <v>32</v>
      </c>
      <c r="C1" t="s">
        <v>28</v>
      </c>
      <c r="D1" t="s">
        <v>35</v>
      </c>
      <c r="E1" t="s">
        <v>34</v>
      </c>
      <c r="F1" t="s">
        <v>31</v>
      </c>
      <c r="G1" t="s">
        <v>27</v>
      </c>
      <c r="H1" t="s">
        <v>33</v>
      </c>
      <c r="I1" t="s">
        <v>30</v>
      </c>
      <c r="J1" t="s">
        <v>29</v>
      </c>
    </row>
    <row r="2" spans="1:10" ht="12.75" customHeight="1">
      <c r="A2" t="s">
        <v>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>
      <c r="A3" t="s">
        <v>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>
      <c r="A4" t="s">
        <v>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>
      <c r="A5" t="s">
        <v>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>
      <c r="A6" t="s">
        <v>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>
      <c r="A7" t="s">
        <v>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>
      <c r="A8" t="s">
        <v>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>
      <c r="A9" t="s">
        <v>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>
      <c r="A10" t="s">
        <v>9</v>
      </c>
    </row>
    <row r="11" spans="1:10" ht="12.75" customHeight="1">
      <c r="A11" t="s">
        <v>10</v>
      </c>
    </row>
    <row r="12" spans="1:10" ht="12.75" customHeight="1">
      <c r="A12" t="s">
        <v>11</v>
      </c>
    </row>
    <row r="13" spans="1:10" ht="12.75" customHeight="1">
      <c r="A13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30822</v>
      </c>
      <c r="C2">
        <v>33400</v>
      </c>
    </row>
    <row r="3" spans="1:3" ht="12.75" customHeight="1">
      <c r="A3" t="s">
        <v>2</v>
      </c>
      <c r="B3">
        <v>29096</v>
      </c>
      <c r="C3">
        <v>31279</v>
      </c>
    </row>
    <row r="4" spans="1:3" ht="12.75" customHeight="1">
      <c r="A4" t="s">
        <v>3</v>
      </c>
      <c r="B4">
        <v>27328</v>
      </c>
      <c r="C4">
        <v>30457</v>
      </c>
    </row>
    <row r="5" spans="1:3" ht="12.75" customHeight="1">
      <c r="A5" t="s">
        <v>4</v>
      </c>
      <c r="B5">
        <v>28090</v>
      </c>
      <c r="C5">
        <v>30790</v>
      </c>
    </row>
    <row r="6" spans="1:3" ht="12.75" customHeight="1">
      <c r="A6" t="s">
        <v>5</v>
      </c>
      <c r="B6">
        <v>31785</v>
      </c>
      <c r="C6">
        <v>38535</v>
      </c>
    </row>
    <row r="7" spans="1:3" ht="12.75" customHeight="1">
      <c r="A7" t="s">
        <v>6</v>
      </c>
      <c r="B7">
        <v>37346</v>
      </c>
      <c r="C7">
        <v>42039</v>
      </c>
    </row>
    <row r="8" spans="1:3" ht="12.75" customHeight="1">
      <c r="A8" t="s">
        <v>7</v>
      </c>
      <c r="B8">
        <v>39577</v>
      </c>
      <c r="C8">
        <v>45971</v>
      </c>
    </row>
    <row r="9" spans="1:3" ht="12.75" customHeight="1">
      <c r="A9" t="s">
        <v>8</v>
      </c>
      <c r="B9">
        <v>41396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40</v>
      </c>
    </row>
    <row r="2" spans="1:3" ht="12.75" customHeight="1">
      <c r="A2" t="s">
        <v>1</v>
      </c>
      <c r="B2">
        <v>33434</v>
      </c>
      <c r="C2">
        <v>33400</v>
      </c>
    </row>
    <row r="3" spans="1:3" ht="12.75" customHeight="1">
      <c r="A3" t="s">
        <v>2</v>
      </c>
      <c r="B3">
        <v>29318</v>
      </c>
      <c r="C3">
        <v>31279</v>
      </c>
    </row>
    <row r="4" spans="1:3" ht="12.75" customHeight="1">
      <c r="A4" t="s">
        <v>3</v>
      </c>
      <c r="B4">
        <v>30811</v>
      </c>
      <c r="C4">
        <v>30457</v>
      </c>
    </row>
    <row r="5" spans="1:3" ht="12.75" customHeight="1">
      <c r="A5" t="s">
        <v>4</v>
      </c>
      <c r="B5">
        <v>30795</v>
      </c>
      <c r="C5">
        <v>30790</v>
      </c>
    </row>
    <row r="6" spans="1:3" ht="12.75" customHeight="1">
      <c r="A6" t="s">
        <v>5</v>
      </c>
      <c r="B6">
        <v>35460</v>
      </c>
      <c r="C6">
        <v>38535</v>
      </c>
    </row>
    <row r="7" spans="1:3" ht="12.75" customHeight="1">
      <c r="A7" t="s">
        <v>6</v>
      </c>
      <c r="B7">
        <v>39832</v>
      </c>
      <c r="C7">
        <v>42039</v>
      </c>
    </row>
    <row r="8" spans="1:3" ht="12.75" customHeight="1">
      <c r="A8" t="s">
        <v>7</v>
      </c>
      <c r="B8">
        <v>42871</v>
      </c>
      <c r="C8">
        <v>45971</v>
      </c>
    </row>
    <row r="9" spans="1:3" ht="12.75" customHeight="1">
      <c r="A9" t="s">
        <v>8</v>
      </c>
      <c r="B9">
        <v>43830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58606</v>
      </c>
      <c r="C2">
        <v>63541</v>
      </c>
    </row>
    <row r="3" spans="1:3" ht="12.75" customHeight="1">
      <c r="A3" t="s">
        <v>2</v>
      </c>
      <c r="B3">
        <v>69812</v>
      </c>
      <c r="C3">
        <v>68968</v>
      </c>
    </row>
    <row r="4" spans="1:3" ht="12.75" customHeight="1">
      <c r="A4" t="s">
        <v>3</v>
      </c>
      <c r="B4">
        <v>45380</v>
      </c>
      <c r="C4">
        <v>56463</v>
      </c>
    </row>
    <row r="5" spans="1:3" ht="12.75" customHeight="1">
      <c r="A5" t="s">
        <v>4</v>
      </c>
      <c r="B5">
        <v>52814</v>
      </c>
      <c r="C5">
        <v>58419</v>
      </c>
    </row>
    <row r="6" spans="1:3" ht="12.75" customHeight="1">
      <c r="A6" t="s">
        <v>5</v>
      </c>
      <c r="B6">
        <v>62832</v>
      </c>
      <c r="C6">
        <v>71645</v>
      </c>
    </row>
    <row r="7" spans="1:3" ht="12.75" customHeight="1">
      <c r="A7" t="s">
        <v>6</v>
      </c>
      <c r="B7">
        <v>70257</v>
      </c>
      <c r="C7">
        <v>76718</v>
      </c>
    </row>
    <row r="8" spans="1:3" ht="12.75" customHeight="1">
      <c r="A8" t="s">
        <v>7</v>
      </c>
      <c r="B8">
        <v>73145</v>
      </c>
      <c r="C8">
        <v>80038</v>
      </c>
    </row>
    <row r="9" spans="1:3" ht="12.75" customHeight="1">
      <c r="A9" t="s">
        <v>8</v>
      </c>
      <c r="B9">
        <v>73687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38</v>
      </c>
    </row>
    <row r="2" spans="1:3" ht="12.75" customHeight="1">
      <c r="A2" t="s">
        <v>1</v>
      </c>
      <c r="B2">
        <v>59218</v>
      </c>
      <c r="C2">
        <v>63541</v>
      </c>
    </row>
    <row r="3" spans="1:3" ht="12.75" customHeight="1">
      <c r="A3" t="s">
        <v>2</v>
      </c>
      <c r="B3">
        <v>59429</v>
      </c>
      <c r="C3">
        <v>68968</v>
      </c>
    </row>
    <row r="4" spans="1:3" ht="12.75" customHeight="1">
      <c r="A4" t="s">
        <v>3</v>
      </c>
      <c r="B4">
        <v>53275</v>
      </c>
      <c r="C4">
        <v>56463</v>
      </c>
    </row>
    <row r="5" spans="1:3" ht="12.75" customHeight="1">
      <c r="A5" t="s">
        <v>4</v>
      </c>
      <c r="B5">
        <v>57493</v>
      </c>
      <c r="C5">
        <v>58419</v>
      </c>
    </row>
    <row r="6" spans="1:3" ht="12.75" customHeight="1">
      <c r="A6" t="s">
        <v>5</v>
      </c>
      <c r="B6">
        <v>65858</v>
      </c>
      <c r="C6">
        <v>71645</v>
      </c>
    </row>
    <row r="7" spans="1:3" ht="12.75" customHeight="1">
      <c r="A7" t="s">
        <v>6</v>
      </c>
      <c r="B7">
        <v>72356</v>
      </c>
      <c r="C7">
        <v>76718</v>
      </c>
    </row>
    <row r="8" spans="1:3" ht="12.75" customHeight="1">
      <c r="A8" t="s">
        <v>7</v>
      </c>
      <c r="B8">
        <v>74984</v>
      </c>
      <c r="C8">
        <v>80038</v>
      </c>
    </row>
    <row r="9" spans="1:3" ht="12.75" customHeight="1">
      <c r="A9" t="s">
        <v>8</v>
      </c>
      <c r="B9">
        <v>77579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Load Zone Info from D &amp; E</vt:lpstr>
      <vt:lpstr>Summary</vt:lpstr>
      <vt:lpstr>Limits &amp; Participation Tracking</vt:lpstr>
      <vt:lpstr>Calculation of % &amp; MW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  <vt:lpstr>TOC_5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Ragsdale, Kenneth</dc:creator>
  <cp:lastModifiedBy>El-Madhoun, Mohamed</cp:lastModifiedBy>
  <dcterms:created xsi:type="dcterms:W3CDTF">2022-09-12T19:50:05Z</dcterms:created>
  <dcterms:modified xsi:type="dcterms:W3CDTF">2025-12-09T21:59:52Z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