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ml.chartshape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R:\Operations Analysis\Ancillary Services\AS Methodology\2025\5_Charts\2026\"/>
    </mc:Choice>
  </mc:AlternateContent>
  <xr:revisionPtr revIDLastSave="0" documentId="13_ncr:1_{05C6AAF4-8D59-441A-B328-D399EEBB38DB}" xr6:coauthVersionLast="47" xr6:coauthVersionMax="47" xr10:uidLastSave="{00000000-0000-0000-0000-000000000000}"/>
  <bookViews>
    <workbookView xWindow="28680" yWindow="-120" windowWidth="29040" windowHeight="15720" tabRatio="740" firstSheet="1" activeTab="4" xr2:uid="{00000000-000D-0000-FFFF-FFFF00000000}"/>
  </bookViews>
  <sheets>
    <sheet name="20XX ECRS" sheetId="7" state="hidden" r:id="rId1"/>
    <sheet name="Regulation" sheetId="15" r:id="rId2"/>
    <sheet name="RRS" sheetId="16" r:id="rId3"/>
    <sheet name="ECRS" sheetId="6" r:id="rId4"/>
    <sheet name="NSRS" sheetId="14" r:id="rId5"/>
  </sheets>
  <definedNames>
    <definedName name="_xlnm._FilterDatabase" localSheetId="3" hidden="1">ECRS!$A$1:$C$289</definedName>
    <definedName name="_xlnm._FilterDatabase" localSheetId="4" hidden="1">NSRS!$A$1:$C$289</definedName>
    <definedName name="_xlnm._FilterDatabase" localSheetId="1" hidden="1">Regulation!$A$1:$E$577</definedName>
    <definedName name="_xlnm._FilterDatabase" localSheetId="2" hidden="1">RRS!$A$1:$F$289</definedName>
  </definedNames>
  <calcPr calcId="191028"/>
  <pivotCaches>
    <pivotCache cacheId="95" r:id="rId6"/>
    <pivotCache cacheId="101" r:id="rId7"/>
    <pivotCache cacheId="107" r:id="rId8"/>
    <pivotCache cacheId="113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9" i="16" l="1"/>
  <c r="B288" i="16"/>
  <c r="B287" i="16"/>
  <c r="B286" i="16"/>
  <c r="B285" i="16"/>
  <c r="B284" i="16"/>
  <c r="B283" i="16"/>
  <c r="B282" i="16"/>
  <c r="B281" i="16"/>
  <c r="B280" i="16"/>
  <c r="B279" i="16"/>
  <c r="B278" i="16"/>
  <c r="B277" i="16"/>
  <c r="B276" i="16"/>
  <c r="B275" i="16"/>
  <c r="B274" i="16"/>
  <c r="B273" i="16"/>
  <c r="B272" i="16"/>
  <c r="B271" i="16"/>
  <c r="B270" i="16"/>
  <c r="B269" i="16"/>
  <c r="B268" i="16"/>
  <c r="B267" i="16"/>
  <c r="B266" i="16"/>
  <c r="B265" i="16"/>
  <c r="B264" i="16"/>
  <c r="B263" i="16"/>
  <c r="B262" i="16"/>
  <c r="B261" i="16"/>
  <c r="B260" i="16"/>
  <c r="B259" i="16"/>
  <c r="B258" i="16"/>
  <c r="B257" i="16"/>
  <c r="B256" i="16"/>
  <c r="B255" i="16"/>
  <c r="B254" i="16"/>
  <c r="B253" i="16"/>
  <c r="B252" i="16"/>
  <c r="B251" i="16"/>
  <c r="B250" i="16"/>
  <c r="B249" i="16"/>
  <c r="B248" i="16"/>
  <c r="B247" i="16"/>
  <c r="B246" i="16"/>
  <c r="B245" i="16"/>
  <c r="B244" i="16"/>
  <c r="B243" i="16"/>
  <c r="B242" i="16"/>
  <c r="B241" i="16"/>
  <c r="B240" i="16"/>
  <c r="B239" i="16"/>
  <c r="B238" i="16"/>
  <c r="B237" i="16"/>
  <c r="B236" i="16"/>
  <c r="B235" i="16"/>
  <c r="B234" i="16"/>
  <c r="B233" i="16"/>
  <c r="B232" i="16"/>
  <c r="B231" i="16"/>
  <c r="B230" i="16"/>
  <c r="B229" i="16"/>
  <c r="B228" i="16"/>
  <c r="B227" i="16"/>
  <c r="B226" i="16"/>
  <c r="B225" i="16"/>
  <c r="B224" i="16"/>
  <c r="B223" i="16"/>
  <c r="B222" i="16"/>
  <c r="B221" i="16"/>
  <c r="B220" i="16"/>
  <c r="B219" i="16"/>
  <c r="B218" i="16"/>
  <c r="B217" i="16"/>
  <c r="B216" i="16"/>
  <c r="B215" i="16"/>
  <c r="B214" i="16"/>
  <c r="B213" i="16"/>
  <c r="B212" i="16"/>
  <c r="B211" i="16"/>
  <c r="B210" i="16"/>
  <c r="B209" i="16"/>
  <c r="B208" i="16"/>
  <c r="B207" i="16"/>
  <c r="B206" i="16"/>
  <c r="B205" i="16"/>
  <c r="B204" i="16"/>
  <c r="B203" i="16"/>
  <c r="B202" i="16"/>
  <c r="B201" i="16"/>
  <c r="B200" i="16"/>
  <c r="B199" i="16"/>
  <c r="B198" i="16"/>
  <c r="B197" i="16"/>
  <c r="B196" i="16"/>
  <c r="B195" i="16"/>
  <c r="B194" i="16"/>
  <c r="B193" i="16"/>
  <c r="B192" i="16"/>
  <c r="B191" i="16"/>
  <c r="B190" i="16"/>
  <c r="B189" i="16"/>
  <c r="B188" i="16"/>
  <c r="B187" i="16"/>
  <c r="B186" i="16"/>
  <c r="B185" i="16"/>
  <c r="B184" i="16"/>
  <c r="B183" i="16"/>
  <c r="B182" i="16"/>
  <c r="B181" i="16"/>
  <c r="B180" i="16"/>
  <c r="B179" i="16"/>
  <c r="B178" i="16"/>
  <c r="B177" i="16"/>
  <c r="B176" i="16"/>
  <c r="B175" i="16"/>
  <c r="B174" i="16"/>
  <c r="B173" i="16"/>
  <c r="B172" i="16"/>
  <c r="B171" i="16"/>
  <c r="B170" i="16"/>
  <c r="B169" i="16"/>
  <c r="B168" i="16"/>
  <c r="B167" i="16"/>
  <c r="B166" i="16"/>
  <c r="B165" i="16"/>
  <c r="B164" i="16"/>
  <c r="B163" i="16"/>
  <c r="B162" i="16"/>
  <c r="B161" i="16"/>
  <c r="B160" i="16"/>
  <c r="B159" i="16"/>
  <c r="B158" i="16"/>
  <c r="B157" i="16"/>
  <c r="B156" i="16"/>
  <c r="B155" i="16"/>
  <c r="B154" i="16"/>
  <c r="B153" i="16"/>
  <c r="B152" i="16"/>
  <c r="B151" i="16"/>
  <c r="B150" i="16"/>
  <c r="B149" i="16"/>
  <c r="B148" i="16"/>
  <c r="B147" i="16"/>
  <c r="B146" i="16"/>
  <c r="B145" i="16"/>
  <c r="B144" i="16"/>
  <c r="B143" i="16"/>
  <c r="B142" i="16"/>
  <c r="B141" i="16"/>
  <c r="B140" i="16"/>
  <c r="B139" i="16"/>
  <c r="B138" i="16"/>
  <c r="B137" i="16"/>
  <c r="B136" i="16"/>
  <c r="B135" i="16"/>
  <c r="B134" i="16"/>
  <c r="B133" i="16"/>
  <c r="B132" i="16"/>
  <c r="B131" i="16"/>
  <c r="B130" i="16"/>
  <c r="B129" i="16"/>
  <c r="B128" i="16"/>
  <c r="B127" i="16"/>
  <c r="B126" i="16"/>
  <c r="B125" i="16"/>
  <c r="B124" i="16"/>
  <c r="B123" i="16"/>
  <c r="B122" i="16"/>
  <c r="B121" i="16"/>
  <c r="B120" i="16"/>
  <c r="B119" i="16"/>
  <c r="B118" i="16"/>
  <c r="B117" i="16"/>
  <c r="B116" i="16"/>
  <c r="B115" i="16"/>
  <c r="B114" i="16"/>
  <c r="B113" i="16"/>
  <c r="B112" i="16"/>
  <c r="B111" i="16"/>
  <c r="B110" i="16"/>
  <c r="B109" i="16"/>
  <c r="B108" i="16"/>
  <c r="B107" i="16"/>
  <c r="B106" i="16"/>
  <c r="B105" i="16"/>
  <c r="B104" i="16"/>
  <c r="B103" i="16"/>
  <c r="B102" i="16"/>
  <c r="B101" i="16"/>
  <c r="B100" i="16"/>
  <c r="B99" i="16"/>
  <c r="B98" i="16"/>
  <c r="B97" i="16"/>
  <c r="B96" i="16"/>
  <c r="B95" i="16"/>
  <c r="B94" i="16"/>
  <c r="B93" i="16"/>
  <c r="B92" i="16"/>
  <c r="B91" i="16"/>
  <c r="B90" i="16"/>
  <c r="B89" i="16"/>
  <c r="B88" i="16"/>
  <c r="B87" i="16"/>
  <c r="B86" i="16"/>
  <c r="B85" i="16"/>
  <c r="B84" i="16"/>
  <c r="B83" i="16"/>
  <c r="B82" i="16"/>
  <c r="B81" i="16"/>
  <c r="B80" i="16"/>
  <c r="B79" i="16"/>
  <c r="B78" i="16"/>
  <c r="B77" i="16"/>
  <c r="B76" i="16"/>
  <c r="B75" i="16"/>
  <c r="B74" i="16"/>
  <c r="B73" i="16"/>
  <c r="B72" i="16"/>
  <c r="B71" i="16"/>
  <c r="B70" i="16"/>
  <c r="B69" i="16"/>
  <c r="B68" i="16"/>
  <c r="B67" i="16"/>
  <c r="B66" i="16"/>
  <c r="B65" i="16"/>
  <c r="B64" i="16"/>
  <c r="B63" i="16"/>
  <c r="B62" i="16"/>
  <c r="B61" i="16"/>
  <c r="B60" i="16"/>
  <c r="B59" i="16"/>
  <c r="B58" i="16"/>
  <c r="B57" i="16"/>
  <c r="B56" i="16"/>
  <c r="B55" i="16"/>
  <c r="B54" i="16"/>
  <c r="B53" i="16"/>
  <c r="B52" i="16"/>
  <c r="B51" i="16"/>
  <c r="B50" i="16"/>
  <c r="B49" i="16"/>
  <c r="B48" i="16"/>
  <c r="B47" i="16"/>
  <c r="B46" i="16"/>
  <c r="B45" i="16"/>
  <c r="M44" i="16"/>
  <c r="B44" i="16"/>
  <c r="M43" i="16"/>
  <c r="B43" i="16"/>
  <c r="M42" i="16"/>
  <c r="B42" i="16"/>
  <c r="M41" i="16"/>
  <c r="B41" i="16"/>
  <c r="M40" i="16"/>
  <c r="B40" i="16"/>
  <c r="M39" i="16"/>
  <c r="B39" i="16"/>
  <c r="M38" i="16"/>
  <c r="B38" i="16"/>
  <c r="M37" i="16"/>
  <c r="B37" i="16"/>
  <c r="M36" i="16"/>
  <c r="B36" i="16"/>
  <c r="M35" i="16"/>
  <c r="B35" i="16"/>
  <c r="M34" i="16"/>
  <c r="B34" i="16"/>
  <c r="M33" i="16"/>
  <c r="B33" i="16"/>
  <c r="B32" i="16"/>
  <c r="B31" i="16"/>
  <c r="O30" i="16"/>
  <c r="B30" i="16"/>
  <c r="B29" i="16"/>
  <c r="B28" i="16"/>
  <c r="B27" i="16"/>
  <c r="B26" i="16"/>
  <c r="B25" i="16"/>
  <c r="B24" i="16"/>
  <c r="B23" i="16"/>
  <c r="B22" i="16"/>
  <c r="B21" i="16"/>
  <c r="B20" i="16"/>
  <c r="B19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O6" i="16"/>
  <c r="O7" i="16" s="1"/>
  <c r="B6" i="16"/>
  <c r="O5" i="16"/>
  <c r="B5" i="16"/>
  <c r="O4" i="16"/>
  <c r="B4" i="16"/>
  <c r="B3" i="16"/>
  <c r="B2" i="16"/>
  <c r="M1" i="16"/>
  <c r="O46" i="15"/>
  <c r="N46" i="15"/>
  <c r="O45" i="15"/>
  <c r="N45" i="15"/>
  <c r="O44" i="15"/>
  <c r="N44" i="15"/>
  <c r="O43" i="15"/>
  <c r="N43" i="15"/>
  <c r="O42" i="15"/>
  <c r="N42" i="15"/>
  <c r="O41" i="15"/>
  <c r="N41" i="15"/>
  <c r="O40" i="15"/>
  <c r="N40" i="15"/>
  <c r="O39" i="15"/>
  <c r="N39" i="15"/>
  <c r="O38" i="15"/>
  <c r="N38" i="15"/>
  <c r="O37" i="15"/>
  <c r="N37" i="15"/>
  <c r="O36" i="15"/>
  <c r="N36" i="15"/>
  <c r="O35" i="15"/>
  <c r="N35" i="15"/>
  <c r="N32" i="15"/>
  <c r="O6" i="15"/>
  <c r="O7" i="15" s="1"/>
  <c r="O5" i="15"/>
  <c r="O4" i="15"/>
  <c r="M2" i="15"/>
  <c r="O44" i="14"/>
  <c r="N44" i="14"/>
  <c r="O43" i="14"/>
  <c r="N43" i="14"/>
  <c r="O42" i="14"/>
  <c r="N42" i="14"/>
  <c r="O41" i="14"/>
  <c r="N41" i="14"/>
  <c r="O40" i="14"/>
  <c r="N40" i="14"/>
  <c r="O39" i="14"/>
  <c r="N39" i="14"/>
  <c r="O38" i="14"/>
  <c r="N38" i="14"/>
  <c r="O37" i="14"/>
  <c r="N37" i="14"/>
  <c r="O36" i="14"/>
  <c r="N36" i="14"/>
  <c r="O35" i="14"/>
  <c r="N35" i="14"/>
  <c r="O34" i="14"/>
  <c r="N34" i="14"/>
  <c r="O33" i="14"/>
  <c r="N33" i="14"/>
  <c r="Q30" i="14"/>
  <c r="Q7" i="14"/>
  <c r="S6" i="14"/>
  <c r="R6" i="14"/>
  <c r="Q6" i="14"/>
  <c r="S5" i="14"/>
  <c r="R5" i="14"/>
  <c r="Q5" i="14"/>
  <c r="S4" i="14"/>
  <c r="R4" i="14"/>
  <c r="Q4" i="14"/>
  <c r="Q3" i="14"/>
  <c r="P2" i="14"/>
  <c r="Q1" i="14"/>
  <c r="Q35" i="6"/>
  <c r="Q36" i="6"/>
  <c r="Q37" i="6"/>
  <c r="Q38" i="6"/>
  <c r="Q39" i="6"/>
  <c r="Q40" i="6"/>
  <c r="Q41" i="6"/>
  <c r="Q42" i="6"/>
  <c r="Q43" i="6"/>
  <c r="Q44" i="6"/>
  <c r="Q45" i="6"/>
  <c r="Q34" i="6"/>
  <c r="R6" i="6"/>
  <c r="R7" i="6" s="1"/>
  <c r="R5" i="6"/>
  <c r="R4" i="6"/>
  <c r="Q36" i="15" l="1"/>
  <c r="Q35" i="15"/>
  <c r="R35" i="15" s="1"/>
  <c r="Q35" i="16"/>
  <c r="T32" i="14"/>
  <c r="U32" i="14" s="1"/>
  <c r="M3" i="15"/>
  <c r="T34" i="14"/>
  <c r="R32" i="14"/>
  <c r="S32" i="14" s="1"/>
  <c r="Q34" i="15"/>
  <c r="R34" i="15" s="1"/>
  <c r="Q34" i="16"/>
  <c r="R34" i="16" s="1"/>
  <c r="M2" i="16"/>
  <c r="T33" i="14"/>
  <c r="U33" i="14" s="1"/>
  <c r="O2" i="6"/>
  <c r="R34" i="14"/>
  <c r="V43" i="14"/>
  <c r="V40" i="14"/>
  <c r="R33" i="14"/>
  <c r="S33" i="14" s="1"/>
  <c r="R1" i="14"/>
  <c r="S8" i="14"/>
  <c r="V36" i="14"/>
  <c r="R7" i="14"/>
  <c r="R3" i="14" s="1"/>
  <c r="Q2" i="14" s="1"/>
  <c r="V39" i="14"/>
  <c r="V42" i="14"/>
  <c r="Q33" i="16"/>
  <c r="R33" i="16" s="1"/>
  <c r="V34" i="14"/>
  <c r="V37" i="14"/>
  <c r="S7" i="14"/>
  <c r="V35" i="14"/>
  <c r="V41" i="14"/>
  <c r="V38" i="14"/>
  <c r="V44" i="14"/>
  <c r="V33" i="14"/>
  <c r="V33" i="6"/>
  <c r="W33" i="6" s="1"/>
  <c r="O31" i="16" l="1"/>
  <c r="N33" i="15"/>
  <c r="R31" i="14"/>
  <c r="Q31" i="14" s="1"/>
  <c r="T4" i="14"/>
  <c r="O1" i="6"/>
  <c r="V35" i="6" l="1"/>
  <c r="V34" i="6"/>
  <c r="W34" i="6" l="1"/>
  <c r="O31" i="6" s="1"/>
  <c r="O30" i="6"/>
  <c r="B4" i="7" l="1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</calcChain>
</file>

<file path=xl/sharedStrings.xml><?xml version="1.0" encoding="utf-8"?>
<sst xmlns="http://schemas.openxmlformats.org/spreadsheetml/2006/main" count="3050" uniqueCount="54">
  <si>
    <t>20XX ECRS</t>
  </si>
  <si>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</si>
  <si>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</si>
  <si>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</si>
  <si>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</si>
  <si>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</si>
  <si>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</si>
  <si>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</si>
  <si>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</si>
  <si>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</si>
  <si>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</si>
  <si>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</si>
  <si>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</si>
  <si>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</si>
  <si>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Month</t>
  </si>
  <si>
    <t>Type</t>
  </si>
  <si>
    <t>Reg Up</t>
  </si>
  <si>
    <t>Row Labels</t>
  </si>
  <si>
    <t>min</t>
  </si>
  <si>
    <t>max</t>
  </si>
  <si>
    <t>avg</t>
  </si>
  <si>
    <t>Change</t>
  </si>
  <si>
    <t>Reg Down</t>
  </si>
  <si>
    <t>min-change</t>
  </si>
  <si>
    <t>max-change</t>
  </si>
  <si>
    <t>AVG-CHANGE</t>
  </si>
  <si>
    <t>Oct</t>
  </si>
  <si>
    <t>Nov</t>
  </si>
  <si>
    <t>Dec</t>
  </si>
  <si>
    <t>Group</t>
  </si>
  <si>
    <t>2025 RRS</t>
  </si>
  <si>
    <t>2026 RRS</t>
  </si>
  <si>
    <t>RRS</t>
  </si>
  <si>
    <t>(All)</t>
  </si>
  <si>
    <t xml:space="preserve">2025 RRS </t>
  </si>
  <si>
    <t xml:space="preserve">2026 RRS </t>
  </si>
  <si>
    <t>a. HE1-2 &amp; HE23-24</t>
  </si>
  <si>
    <t>b. HE3-6</t>
  </si>
  <si>
    <t>c. HE7-10</t>
  </si>
  <si>
    <t>d. HE11-14</t>
  </si>
  <si>
    <t>e. HE15-18</t>
  </si>
  <si>
    <t>f. HE19-22</t>
  </si>
  <si>
    <t>ECRS</t>
  </si>
  <si>
    <t>req</t>
  </si>
  <si>
    <t>remove</t>
  </si>
  <si>
    <t>30MA</t>
  </si>
  <si>
    <t>Method</t>
  </si>
  <si>
    <t>NSRS</t>
  </si>
  <si>
    <t>`</t>
  </si>
  <si>
    <t>2026 Methodology</t>
  </si>
  <si>
    <t>2025 Posted</t>
  </si>
  <si>
    <t>2025</t>
  </si>
  <si>
    <t xml:space="preserve">2026 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</si>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</sst>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7" x14ac:knownFonts="1"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4"/>
      <color theme="0"/>
      <name val="Arial"/>
      <family val="2"/>
      <scheme val="minor"/>
    </font>
    <font>
      <sz val="1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" fontId="0" fillId="0" borderId="0" xfId="0" applyNumberFormat="1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left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vertical="center"/>
    </xf>
    <xf numFmtId="165" fontId="0" fillId="0" borderId="0" xfId="0" applyNumberFormat="1"/>
    <xf numFmtId="0" fontId="5" fillId="0" borderId="0" xfId="0" applyFont="1" applyAlignment="1">
      <alignment vertical="center" textRotation="90"/>
    </xf>
    <xf numFmtId="1" fontId="6" fillId="0" borderId="0" xfId="0" applyNumberFormat="1" applyFont="1"/>
    <xf numFmtId="0" fontId="4" fillId="0" borderId="0" xfId="0" applyFont="1" applyAlignment="1">
      <alignment horizontal="center" vertical="center"/>
    </xf>
    <xf numFmtId="0" fontId="0" fillId="0" borderId="0" xfId="0" applyNumberFormat="1"/>
  </cellXfs>
  <cellStyles count="1">
    <cellStyle name="Normal" xfId="0" builtinId="0"/>
  </cellStyles>
  <dxfs count="3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alignment vertical="center"/>
    </dxf>
    <dxf>
      <alignment vertical="center"/>
    </dxf>
    <dxf>
      <numFmt numFmtId="1" formatCode="0"/>
    </dxf>
    <dxf>
      <alignment horizontal="center"/>
    </dxf>
    <dxf>
      <alignment vertical="center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alignment vertical="center"/>
    </dxf>
    <dxf>
      <alignment horizontal="center"/>
    </dxf>
    <dxf>
      <numFmt numFmtId="1" formatCode="0"/>
    </dxf>
    <dxf>
      <alignment vertical="center"/>
    </dxf>
    <dxf>
      <alignment vertical="center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alignment horizontal="center"/>
    </dxf>
    <dxf>
      <alignment horizontal="center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[2026_Preliminary_AS_Quantity_Charts_Oct.xlsx]Regulation!PivotTable1</c:name>
    <c:fmtId val="386"/>
  </c:pivotSource>
  <c:chart>
    <c:title>
      <c:tx>
        <c:strRef>
          <c:f>Regulation!$M$2</c:f>
          <c:strCache>
            <c:ptCount val="1"/>
            <c:pt idx="0">
              <c:v>Regulation Up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521412248952533E-2"/>
          <c:y val="0.19760036330399428"/>
          <c:w val="0.90513161374491446"/>
          <c:h val="0.659874334345580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Regulation!$M$2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299</c:v>
                </c:pt>
                <c:pt idx="1">
                  <c:v>248</c:v>
                </c:pt>
                <c:pt idx="2">
                  <c:v>240</c:v>
                </c:pt>
                <c:pt idx="3">
                  <c:v>243</c:v>
                </c:pt>
                <c:pt idx="4">
                  <c:v>264</c:v>
                </c:pt>
                <c:pt idx="5">
                  <c:v>285</c:v>
                </c:pt>
                <c:pt idx="6">
                  <c:v>318</c:v>
                </c:pt>
                <c:pt idx="7">
                  <c:v>283</c:v>
                </c:pt>
                <c:pt idx="8">
                  <c:v>366</c:v>
                </c:pt>
                <c:pt idx="9">
                  <c:v>520</c:v>
                </c:pt>
                <c:pt idx="10">
                  <c:v>509</c:v>
                </c:pt>
                <c:pt idx="11">
                  <c:v>474</c:v>
                </c:pt>
                <c:pt idx="12">
                  <c:v>459</c:v>
                </c:pt>
                <c:pt idx="13">
                  <c:v>472</c:v>
                </c:pt>
                <c:pt idx="14">
                  <c:v>574</c:v>
                </c:pt>
                <c:pt idx="15">
                  <c:v>565</c:v>
                </c:pt>
                <c:pt idx="16">
                  <c:v>593</c:v>
                </c:pt>
                <c:pt idx="17">
                  <c:v>614</c:v>
                </c:pt>
                <c:pt idx="18">
                  <c:v>624</c:v>
                </c:pt>
                <c:pt idx="19">
                  <c:v>598</c:v>
                </c:pt>
                <c:pt idx="20">
                  <c:v>294</c:v>
                </c:pt>
                <c:pt idx="21">
                  <c:v>389</c:v>
                </c:pt>
                <c:pt idx="22">
                  <c:v>314</c:v>
                </c:pt>
                <c:pt idx="23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FA-49A2-B1E5-13534D6C19F2}"/>
            </c:ext>
          </c:extLst>
        </c:ser>
        <c:ser>
          <c:idx val="1"/>
          <c:order val="1"/>
          <c:tx>
            <c:strRef>
              <c:f>Regulation!$M$2</c:f>
              <c:strCache>
                <c:ptCount val="1"/>
                <c:pt idx="0">
                  <c:v>2026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Regulation!$M$2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Regulation!$M$2</c:f>
              <c:numCache>
                <c:formatCode>0</c:formatCode>
                <c:ptCount val="24"/>
                <c:pt idx="0">
                  <c:v>348.59970524138078</c:v>
                </c:pt>
                <c:pt idx="1">
                  <c:v>294.3745392476369</c:v>
                </c:pt>
                <c:pt idx="2">
                  <c:v>254.52633637271819</c:v>
                </c:pt>
                <c:pt idx="3">
                  <c:v>260.14336814528519</c:v>
                </c:pt>
                <c:pt idx="4">
                  <c:v>261.54144826417809</c:v>
                </c:pt>
                <c:pt idx="5">
                  <c:v>301.13365362783622</c:v>
                </c:pt>
                <c:pt idx="6">
                  <c:v>348.86311905952891</c:v>
                </c:pt>
                <c:pt idx="7">
                  <c:v>471.4099227470499</c:v>
                </c:pt>
                <c:pt idx="8">
                  <c:v>634.37370590141461</c:v>
                </c:pt>
                <c:pt idx="9">
                  <c:v>571.77253239984964</c:v>
                </c:pt>
                <c:pt idx="10">
                  <c:v>493.63484731693052</c:v>
                </c:pt>
                <c:pt idx="11">
                  <c:v>493.24583654618579</c:v>
                </c:pt>
                <c:pt idx="12">
                  <c:v>534.84891210090825</c:v>
                </c:pt>
                <c:pt idx="13">
                  <c:v>665.19632346000776</c:v>
                </c:pt>
                <c:pt idx="14">
                  <c:v>711.5093063090427</c:v>
                </c:pt>
                <c:pt idx="15">
                  <c:v>778.41211527817438</c:v>
                </c:pt>
                <c:pt idx="16">
                  <c:v>773.142382064667</c:v>
                </c:pt>
                <c:pt idx="17">
                  <c:v>739.0296095220416</c:v>
                </c:pt>
                <c:pt idx="18">
                  <c:v>658.68950455983941</c:v>
                </c:pt>
                <c:pt idx="19">
                  <c:v>556.81840743197404</c:v>
                </c:pt>
                <c:pt idx="20">
                  <c:v>294.21808478045352</c:v>
                </c:pt>
                <c:pt idx="21">
                  <c:v>305.97218549484609</c:v>
                </c:pt>
                <c:pt idx="22">
                  <c:v>305.66450710531211</c:v>
                </c:pt>
                <c:pt idx="23">
                  <c:v>252.343353839332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FA-49A2-B1E5-13534D6C1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[2026_Preliminary_AS_Quantity_Charts_Oct.xlsx]Regulation!PivotTable3</c:name>
    <c:fmtId val="122"/>
  </c:pivotSource>
  <c:chart>
    <c:title>
      <c:tx>
        <c:strRef>
          <c:f>Regulation!$N$32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4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tx2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Regulation!$N$32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379.20833333333331</c:v>
                </c:pt>
                <c:pt idx="1">
                  <c:v>439.70833333333331</c:v>
                </c:pt>
                <c:pt idx="2">
                  <c:v>462.125</c:v>
                </c:pt>
                <c:pt idx="3">
                  <c:v>458.29166666666669</c:v>
                </c:pt>
                <c:pt idx="4">
                  <c:v>461.95833333333331</c:v>
                </c:pt>
                <c:pt idx="5">
                  <c:v>452.20833333333331</c:v>
                </c:pt>
                <c:pt idx="6">
                  <c:v>423.875</c:v>
                </c:pt>
                <c:pt idx="7">
                  <c:v>408.45833333333331</c:v>
                </c:pt>
                <c:pt idx="8">
                  <c:v>421.29166666666669</c:v>
                </c:pt>
                <c:pt idx="9">
                  <c:v>443.29166666666669</c:v>
                </c:pt>
                <c:pt idx="10">
                  <c:v>477.5</c:v>
                </c:pt>
                <c:pt idx="11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33-4722-B903-2A5BEF4B6F21}"/>
            </c:ext>
          </c:extLst>
        </c:ser>
        <c:ser>
          <c:idx val="1"/>
          <c:order val="1"/>
          <c:tx>
            <c:strRef>
              <c:f>Regulation!$N$32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Regulation!$N$32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Regulation!$N$32</c:f>
              <c:numCache>
                <c:formatCode>0</c:formatCode>
                <c:ptCount val="12"/>
                <c:pt idx="0">
                  <c:v>429.18309922039208</c:v>
                </c:pt>
                <c:pt idx="1">
                  <c:v>468.01868299571203</c:v>
                </c:pt>
                <c:pt idx="2">
                  <c:v>530.68615019837432</c:v>
                </c:pt>
                <c:pt idx="3">
                  <c:v>550.63236102737699</c:v>
                </c:pt>
                <c:pt idx="4">
                  <c:v>548.20232775942441</c:v>
                </c:pt>
                <c:pt idx="5">
                  <c:v>576.17330262167002</c:v>
                </c:pt>
                <c:pt idx="6">
                  <c:v>538.75358310811055</c:v>
                </c:pt>
                <c:pt idx="7">
                  <c:v>471.22765445069143</c:v>
                </c:pt>
                <c:pt idx="8">
                  <c:v>487.36383983481443</c:v>
                </c:pt>
                <c:pt idx="9">
                  <c:v>500.39565195580366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3-4722-B903-2A5BEF4B6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8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 algn="ctr">
                  <a:def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0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[2026_Preliminary_AS_Quantity_Charts_Oct.xlsx]RRS!PivotTable1</c:name>
    <c:fmtId val="312"/>
  </c:pivotSource>
  <c:chart>
    <c:title>
      <c:tx>
        <c:strRef>
          <c:f>RRS!$M$1</c:f>
          <c:strCache>
            <c:ptCount val="1"/>
            <c:pt idx="0">
              <c:v> Requirement Comparison for August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701212384229246E-2"/>
          <c:y val="0.16319422547403051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RRS!$M$1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2C-4178-BB6D-E5F690A50E5B}"/>
            </c:ext>
          </c:extLst>
        </c:ser>
        <c:ser>
          <c:idx val="1"/>
          <c:order val="1"/>
          <c:tx>
            <c:strRef>
              <c:f>RRS!$M$1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RRS!$M$1</c:f>
              <c:numCache>
                <c:formatCode>General</c:formatCode>
                <c:ptCount val="6"/>
                <c:pt idx="0">
                  <c:v>2300</c:v>
                </c:pt>
                <c:pt idx="1">
                  <c:v>2344</c:v>
                </c:pt>
                <c:pt idx="2">
                  <c:v>2344</c:v>
                </c:pt>
                <c:pt idx="3">
                  <c:v>2344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2C-4178-BB6D-E5F690A50E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[2026_Preliminary_AS_Quantity_Charts_Oct.xlsx]RRS!PivotTable2</c:name>
    <c:fmtId val="93"/>
  </c:pivotSource>
  <c:chart>
    <c:title>
      <c:tx>
        <c:strRef>
          <c:f>RRS!$O$30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8.8467297748659149E-2"/>
          <c:y val="0.25364294740935162"/>
          <c:w val="0.91153270225134087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RRS!$O$30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2395.6666666666665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  <c:pt idx="10">
                  <c:v>2986</c:v>
                </c:pt>
                <c:pt idx="11">
                  <c:v>2915.6666666666665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D-4A95-AD31-009336A66246}"/>
            </c:ext>
          </c:extLst>
        </c:ser>
        <c:ser>
          <c:idx val="1"/>
          <c:order val="1"/>
          <c:tx>
            <c:strRef>
              <c:f>RRS!$O$30</c:f>
              <c:strCache>
                <c:ptCount val="1"/>
                <c:pt idx="0">
                  <c:v>2026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RRS!$O$30</c:f>
              <c:numCache>
                <c:formatCode>0</c:formatCode>
                <c:ptCount val="12"/>
                <c:pt idx="0">
                  <c:v>2689.1666666666665</c:v>
                </c:pt>
                <c:pt idx="1">
                  <c:v>3024.8333333333335</c:v>
                </c:pt>
                <c:pt idx="2">
                  <c:v>3103.5</c:v>
                </c:pt>
                <c:pt idx="3">
                  <c:v>3030.8333333333335</c:v>
                </c:pt>
                <c:pt idx="4">
                  <c:v>2651.8333333333335</c:v>
                </c:pt>
                <c:pt idx="5">
                  <c:v>2519.5</c:v>
                </c:pt>
                <c:pt idx="6">
                  <c:v>2424</c:v>
                </c:pt>
                <c:pt idx="7">
                  <c:v>2322</c:v>
                </c:pt>
                <c:pt idx="8">
                  <c:v>2424.3333333333335</c:v>
                </c:pt>
                <c:pt idx="9">
                  <c:v>2734.6666666666665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D-4A95-AD31-009336A6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[2026_Preliminary_AS_Quantity_Charts_Oct.xlsx]ECRS!PivotTable1</c:name>
    <c:fmtId val="263"/>
  </c:pivotSource>
  <c:chart>
    <c:title>
      <c:tx>
        <c:strRef>
          <c:f>ECRS!$O$1</c:f>
          <c:strCache>
            <c:ptCount val="1"/>
            <c:pt idx="0">
              <c:v>ECRS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711268932121762E-2"/>
          <c:y val="0.16680419326671267"/>
          <c:w val="0.92928873106787824"/>
          <c:h val="0.760306145844238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769</c:v>
                </c:pt>
                <c:pt idx="1">
                  <c:v>730</c:v>
                </c:pt>
                <c:pt idx="2">
                  <c:v>812</c:v>
                </c:pt>
                <c:pt idx="3">
                  <c:v>817</c:v>
                </c:pt>
                <c:pt idx="4">
                  <c:v>915</c:v>
                </c:pt>
                <c:pt idx="5">
                  <c:v>829</c:v>
                </c:pt>
                <c:pt idx="6">
                  <c:v>802</c:v>
                </c:pt>
                <c:pt idx="7">
                  <c:v>1692</c:v>
                </c:pt>
                <c:pt idx="8">
                  <c:v>2395</c:v>
                </c:pt>
                <c:pt idx="9">
                  <c:v>2227</c:v>
                </c:pt>
                <c:pt idx="10">
                  <c:v>2571</c:v>
                </c:pt>
                <c:pt idx="11">
                  <c:v>2119</c:v>
                </c:pt>
                <c:pt idx="12">
                  <c:v>2060</c:v>
                </c:pt>
                <c:pt idx="13">
                  <c:v>2002</c:v>
                </c:pt>
                <c:pt idx="14">
                  <c:v>2062</c:v>
                </c:pt>
                <c:pt idx="15">
                  <c:v>2583</c:v>
                </c:pt>
                <c:pt idx="16">
                  <c:v>2302</c:v>
                </c:pt>
                <c:pt idx="17">
                  <c:v>2264</c:v>
                </c:pt>
                <c:pt idx="18">
                  <c:v>2031</c:v>
                </c:pt>
                <c:pt idx="19">
                  <c:v>1419</c:v>
                </c:pt>
                <c:pt idx="20">
                  <c:v>1296</c:v>
                </c:pt>
                <c:pt idx="21">
                  <c:v>1220</c:v>
                </c:pt>
                <c:pt idx="22">
                  <c:v>1115</c:v>
                </c:pt>
                <c:pt idx="23">
                  <c:v>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2-4437-9DC3-90C3F1AFF43F}"/>
            </c:ext>
          </c:extLst>
        </c:ser>
        <c:ser>
          <c:idx val="1"/>
          <c:order val="1"/>
          <c:tx>
            <c:strRef>
              <c:f>ECRS!$O$1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ECRS!$O$1</c:f>
              <c:numCache>
                <c:formatCode>0</c:formatCode>
                <c:ptCount val="24"/>
                <c:pt idx="0">
                  <c:v>1126.7703235539</c:v>
                </c:pt>
                <c:pt idx="1">
                  <c:v>1049.9874304027301</c:v>
                </c:pt>
                <c:pt idx="2">
                  <c:v>1027.3083641975099</c:v>
                </c:pt>
                <c:pt idx="3">
                  <c:v>1002.41094737324</c:v>
                </c:pt>
                <c:pt idx="4">
                  <c:v>1000.6653059067201</c:v>
                </c:pt>
                <c:pt idx="5">
                  <c:v>1049.49343926047</c:v>
                </c:pt>
                <c:pt idx="6">
                  <c:v>1094.7500418094301</c:v>
                </c:pt>
                <c:pt idx="7">
                  <c:v>2329.2907909794199</c:v>
                </c:pt>
                <c:pt idx="8">
                  <c:v>2670.7687055156498</c:v>
                </c:pt>
                <c:pt idx="9">
                  <c:v>2560.6272752916302</c:v>
                </c:pt>
                <c:pt idx="10">
                  <c:v>2597.7630535989101</c:v>
                </c:pt>
                <c:pt idx="11">
                  <c:v>2344.5500214058902</c:v>
                </c:pt>
                <c:pt idx="12">
                  <c:v>2288.3629559654501</c:v>
                </c:pt>
                <c:pt idx="13">
                  <c:v>2492.24177629109</c:v>
                </c:pt>
                <c:pt idx="14">
                  <c:v>2438.84179293641</c:v>
                </c:pt>
                <c:pt idx="15">
                  <c:v>2043.90833879518</c:v>
                </c:pt>
                <c:pt idx="16">
                  <c:v>3420.6034556880099</c:v>
                </c:pt>
                <c:pt idx="17">
                  <c:v>3655.7076244353998</c:v>
                </c:pt>
                <c:pt idx="18">
                  <c:v>3499.6993552170202</c:v>
                </c:pt>
                <c:pt idx="19">
                  <c:v>2875.30160400876</c:v>
                </c:pt>
                <c:pt idx="20">
                  <c:v>2134.2255809343401</c:v>
                </c:pt>
                <c:pt idx="21">
                  <c:v>1794.9620230176599</c:v>
                </c:pt>
                <c:pt idx="22">
                  <c:v>1720.43894559413</c:v>
                </c:pt>
                <c:pt idx="23">
                  <c:v>1485.59324086174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52-4437-9DC3-90C3F1AFF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ax val="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[2026_Preliminary_AS_Quantity_Charts_Oct.xlsx]ECRS!PivotTable2</c:name>
    <c:fmtId val="59"/>
  </c:pivotSource>
  <c:chart>
    <c:title>
      <c:tx>
        <c:strRef>
          <c:f>ECRS!$O$30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rgbClr val="7030A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5"/>
        <c:spPr>
          <a:pattFill prst="pct25">
            <a:fgClr>
              <a:srgbClr val="00AEC7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17448345187421521"/>
          <c:w val="0.92937725518052949"/>
          <c:h val="0.738431120116893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ECRS!$O$30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1216.3333333333333</c:v>
                </c:pt>
                <c:pt idx="1">
                  <c:v>1240.1666666666667</c:v>
                </c:pt>
                <c:pt idx="2">
                  <c:v>1410.2083333333333</c:v>
                </c:pt>
                <c:pt idx="3">
                  <c:v>1421.625</c:v>
                </c:pt>
                <c:pt idx="4">
                  <c:v>1874.0833333333333</c:v>
                </c:pt>
                <c:pt idx="5">
                  <c:v>1582.3333333333333</c:v>
                </c:pt>
                <c:pt idx="6">
                  <c:v>1618.75</c:v>
                </c:pt>
                <c:pt idx="7">
                  <c:v>1575.0416666666667</c:v>
                </c:pt>
                <c:pt idx="8">
                  <c:v>1506.4166666666667</c:v>
                </c:pt>
                <c:pt idx="9">
                  <c:v>1212.9583333333333</c:v>
                </c:pt>
                <c:pt idx="10">
                  <c:v>1266</c:v>
                </c:pt>
                <c:pt idx="11">
                  <c:v>1060.2083333333333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0-433B-9E7E-64DF60995732}"/>
            </c:ext>
          </c:extLst>
        </c:ser>
        <c:ser>
          <c:idx val="1"/>
          <c:order val="1"/>
          <c:tx>
            <c:strRef>
              <c:f>ECRS!$O$30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ECRS!$O$30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ECRS!$O$30</c:f>
              <c:numCache>
                <c:formatCode>0</c:formatCode>
                <c:ptCount val="12"/>
                <c:pt idx="0">
                  <c:v>1792.3260373163796</c:v>
                </c:pt>
                <c:pt idx="1">
                  <c:v>1820.9462077502028</c:v>
                </c:pt>
                <c:pt idx="2">
                  <c:v>1444.869286399593</c:v>
                </c:pt>
                <c:pt idx="3">
                  <c:v>1594.6787138267664</c:v>
                </c:pt>
                <c:pt idx="4">
                  <c:v>2137.1252536722582</c:v>
                </c:pt>
                <c:pt idx="5">
                  <c:v>2071.0113497100288</c:v>
                </c:pt>
                <c:pt idx="6">
                  <c:v>1794.8925756362935</c:v>
                </c:pt>
                <c:pt idx="7">
                  <c:v>1900.3646887795348</c:v>
                </c:pt>
                <c:pt idx="8">
                  <c:v>1659.8777613057534</c:v>
                </c:pt>
                <c:pt idx="9">
                  <c:v>1709.9376572419617</c:v>
                </c:pt>
                <c:pt idx="10">
                  <c:v>1661.7352899718264</c:v>
                </c:pt>
                <c:pt idx="11">
                  <c:v>1379.6648343104991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0-433B-9E7E-64DF609957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[2026_Preliminary_AS_Quantity_Charts_Oct.xlsx]NSRS!PivotTable1</c:name>
    <c:fmtId val="253"/>
  </c:pivotSource>
  <c:chart>
    <c:title>
      <c:tx>
        <c:strRef>
          <c:f>NSRS!$Q$1</c:f>
          <c:strCache>
            <c:ptCount val="1"/>
            <c:pt idx="0">
              <c:v>Non-Spin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 w="34925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 w="34925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NSRS!$Q$1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NSRS!$Q$1</c:f>
              <c:numCache>
                <c:formatCode>0</c:formatCode>
                <c:ptCount val="24"/>
                <c:pt idx="0">
                  <c:v>1775</c:v>
                </c:pt>
                <c:pt idx="1">
                  <c:v>1775</c:v>
                </c:pt>
                <c:pt idx="2">
                  <c:v>2193</c:v>
                </c:pt>
                <c:pt idx="3">
                  <c:v>2193</c:v>
                </c:pt>
                <c:pt idx="4">
                  <c:v>2193</c:v>
                </c:pt>
                <c:pt idx="5">
                  <c:v>2193</c:v>
                </c:pt>
                <c:pt idx="6">
                  <c:v>3304</c:v>
                </c:pt>
                <c:pt idx="7">
                  <c:v>3304</c:v>
                </c:pt>
                <c:pt idx="8">
                  <c:v>3304</c:v>
                </c:pt>
                <c:pt idx="9">
                  <c:v>3304</c:v>
                </c:pt>
                <c:pt idx="10">
                  <c:v>4167</c:v>
                </c:pt>
                <c:pt idx="11">
                  <c:v>4167</c:v>
                </c:pt>
                <c:pt idx="12">
                  <c:v>4324</c:v>
                </c:pt>
                <c:pt idx="13">
                  <c:v>4324</c:v>
                </c:pt>
                <c:pt idx="14">
                  <c:v>2752</c:v>
                </c:pt>
                <c:pt idx="15">
                  <c:v>2752</c:v>
                </c:pt>
                <c:pt idx="16">
                  <c:v>2752</c:v>
                </c:pt>
                <c:pt idx="17">
                  <c:v>2752</c:v>
                </c:pt>
                <c:pt idx="18">
                  <c:v>3672</c:v>
                </c:pt>
                <c:pt idx="19">
                  <c:v>3672</c:v>
                </c:pt>
                <c:pt idx="20">
                  <c:v>3672</c:v>
                </c:pt>
                <c:pt idx="21">
                  <c:v>3672</c:v>
                </c:pt>
                <c:pt idx="22">
                  <c:v>2218</c:v>
                </c:pt>
                <c:pt idx="23">
                  <c:v>2218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B5-4D85-89C7-BC95A3E563FD}"/>
            </c:ext>
          </c:extLst>
        </c:ser>
        <c:ser>
          <c:idx val="1"/>
          <c:order val="1"/>
          <c:tx>
            <c:strRef>
              <c:f>NSRS!$Q$1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NSRS!$Q$1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NSRS!$Q$1</c:f>
              <c:numCache>
                <c:formatCode>0</c:formatCode>
                <c:ptCount val="24"/>
                <c:pt idx="0">
                  <c:v>2589.4981721754202</c:v>
                </c:pt>
                <c:pt idx="1">
                  <c:v>2362.83720476791</c:v>
                </c:pt>
                <c:pt idx="2">
                  <c:v>2526.8014672733102</c:v>
                </c:pt>
                <c:pt idx="3">
                  <c:v>2955.7834329214402</c:v>
                </c:pt>
                <c:pt idx="4">
                  <c:v>2994.6417605229599</c:v>
                </c:pt>
                <c:pt idx="5">
                  <c:v>2972.1121445059098</c:v>
                </c:pt>
                <c:pt idx="6">
                  <c:v>3244.5534943528801</c:v>
                </c:pt>
                <c:pt idx="7">
                  <c:v>3733.9008599037002</c:v>
                </c:pt>
                <c:pt idx="8">
                  <c:v>3733.2289364697099</c:v>
                </c:pt>
                <c:pt idx="9">
                  <c:v>3427.7799453789899</c:v>
                </c:pt>
                <c:pt idx="10">
                  <c:v>3555.8273672652199</c:v>
                </c:pt>
                <c:pt idx="11">
                  <c:v>3298.3427283334399</c:v>
                </c:pt>
                <c:pt idx="12">
                  <c:v>3021.7181456869298</c:v>
                </c:pt>
                <c:pt idx="13">
                  <c:v>3158.6834163722301</c:v>
                </c:pt>
                <c:pt idx="14">
                  <c:v>2868.8867183818702</c:v>
                </c:pt>
                <c:pt idx="15">
                  <c:v>2576.34342502971</c:v>
                </c:pt>
                <c:pt idx="16">
                  <c:v>4133.3518450055999</c:v>
                </c:pt>
                <c:pt idx="17">
                  <c:v>4507.9100265809802</c:v>
                </c:pt>
                <c:pt idx="18">
                  <c:v>4686.3789914079298</c:v>
                </c:pt>
                <c:pt idx="19">
                  <c:v>4944.7630618653902</c:v>
                </c:pt>
                <c:pt idx="20">
                  <c:v>4610.2090219205402</c:v>
                </c:pt>
                <c:pt idx="21">
                  <c:v>5418.6370888025203</c:v>
                </c:pt>
                <c:pt idx="22">
                  <c:v>5001.40384579689</c:v>
                </c:pt>
                <c:pt idx="23">
                  <c:v>4252.4724884043799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B5-4D85-89C7-BC95A3E56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7816"/>
        <c:axId val="577115072"/>
      </c:barChart>
      <c:catAx>
        <c:axId val="57711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5072"/>
        <c:crosses val="autoZero"/>
        <c:auto val="1"/>
        <c:lblAlgn val="ctr"/>
        <c:lblOffset val="100"/>
        <c:noMultiLvlLbl val="0"/>
      </c:catAx>
      <c:valAx>
        <c:axId val="577115072"/>
        <c:scaling>
          <c:orientation val="minMax"/>
          <c:max val="5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[2026_Preliminary_AS_Quantity_Charts_Oct.xlsx]NSRS!PivotTable2</c:name>
    <c:fmtId val="81"/>
  </c:pivotSource>
  <c:chart>
    <c:title>
      <c:tx>
        <c:strRef>
          <c:f>NSRS!$Q$30</c:f>
          <c:strCache>
            <c:ptCount val="1"/>
            <c:pt idx="0">
              <c:v>Hourly Average Non-Spin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 w="28575" cap="rnd">
            <a:solidFill>
              <a:srgbClr val="5B677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 w="38100" cap="rnd">
            <a:solidFill>
              <a:srgbClr val="685BC7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 w="38100">
            <a:solidFill>
              <a:srgbClr val="890C58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3411817538765106E-2"/>
          <c:y val="0.16702551822501188"/>
          <c:w val="0.9103352273784926"/>
          <c:h val="0.751894057608751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NSRS!$Q$30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NSRS!$Q$30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NSRS!$Q$30</c:f>
              <c:numCache>
                <c:formatCode>0</c:formatCode>
                <c:ptCount val="12"/>
                <c:pt idx="0">
                  <c:v>3163.1666666666665</c:v>
                </c:pt>
                <c:pt idx="1">
                  <c:v>2944.4166666666665</c:v>
                </c:pt>
                <c:pt idx="2">
                  <c:v>2812.9166666666665</c:v>
                </c:pt>
                <c:pt idx="3">
                  <c:v>2733.5833333333335</c:v>
                </c:pt>
                <c:pt idx="4">
                  <c:v>3932.9166666666665</c:v>
                </c:pt>
                <c:pt idx="5">
                  <c:v>3027.1666666666665</c:v>
                </c:pt>
                <c:pt idx="6">
                  <c:v>2967.9166666666665</c:v>
                </c:pt>
                <c:pt idx="7">
                  <c:v>2394.0833333333335</c:v>
                </c:pt>
                <c:pt idx="8">
                  <c:v>2167.0833333333335</c:v>
                </c:pt>
                <c:pt idx="9">
                  <c:v>2558.9166666666665</c:v>
                </c:pt>
                <c:pt idx="10">
                  <c:v>2661.8333333333335</c:v>
                </c:pt>
                <c:pt idx="11">
                  <c:v>3235.75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F-48B3-B524-45EC1675601E}"/>
            </c:ext>
          </c:extLst>
        </c:ser>
        <c:ser>
          <c:idx val="1"/>
          <c:order val="1"/>
          <c:tx>
            <c:strRef>
              <c:f>NSRS!$Q$30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NSRS!$Q$30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NSRS!$Q$30</c:f>
              <c:numCache>
                <c:formatCode>0</c:formatCode>
                <c:ptCount val="12"/>
                <c:pt idx="0">
                  <c:v>3725.4833188596426</c:v>
                </c:pt>
                <c:pt idx="1">
                  <c:v>3663.0822330164851</c:v>
                </c:pt>
                <c:pt idx="2">
                  <c:v>2684.0561249417387</c:v>
                </c:pt>
                <c:pt idx="3">
                  <c:v>2994.8663139270971</c:v>
                </c:pt>
                <c:pt idx="4">
                  <c:v>4102.2614489235657</c:v>
                </c:pt>
                <c:pt idx="5">
                  <c:v>3607.3360662135779</c:v>
                </c:pt>
                <c:pt idx="6">
                  <c:v>2730.9437370128221</c:v>
                </c:pt>
                <c:pt idx="7">
                  <c:v>2822.3543443514568</c:v>
                </c:pt>
                <c:pt idx="8">
                  <c:v>2312.0737589392943</c:v>
                </c:pt>
                <c:pt idx="9">
                  <c:v>3033.8458335555683</c:v>
                </c:pt>
                <c:pt idx="10">
                  <c:v>2992.1131817354126</c:v>
                </c:pt>
                <c:pt idx="11">
                  <c:v>3090.9561423723699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F-48B3-B524-45EC16756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577119776"/>
        <c:axId val="577120168"/>
      </c:barChart>
      <c:catAx>
        <c:axId val="57711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20168"/>
        <c:crosses val="autoZero"/>
        <c:auto val="1"/>
        <c:lblAlgn val="ctr"/>
        <c:lblOffset val="100"/>
        <c:noMultiLvlLbl val="0"/>
      </c:catAx>
      <c:valAx>
        <c:axId val="577120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7711977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258447</xdr:colOff>
      <xdr:row>0</xdr:row>
      <xdr:rowOff>121829</xdr:rowOff>
    </xdr:from>
    <xdr:to>
      <xdr:col>30</xdr:col>
      <xdr:colOff>281119</xdr:colOff>
      <xdr:row>36</xdr:row>
      <xdr:rowOff>89555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2655D1-6563-4C36-9458-3C9E384F5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20</xdr:col>
      <xdr:colOff>103909</xdr:colOff>
      <xdr:row>4</xdr:row>
      <xdr:rowOff>28286</xdr:rowOff>
    </xdr:from>
    <xdr:ext cx="225703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4E493F-CDA2-4710-BF58-BB32BB03FE9B}"/>
            </a:ext>
          </a:extLst>
        </xdr:cNvPr>
        <xdr:cNvSpPr txBox="1"/>
      </xdr:nvSpPr>
      <xdr:spPr>
        <a:xfrm>
          <a:off x="23973559" y="780761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11</xdr:col>
      <xdr:colOff>329641</xdr:colOff>
      <xdr:row>39</xdr:row>
      <xdr:rowOff>46224</xdr:rowOff>
    </xdr:from>
    <xdr:to>
      <xdr:col>24</xdr:col>
      <xdr:colOff>50622</xdr:colOff>
      <xdr:row>64</xdr:row>
      <xdr:rowOff>59298</xdr:rowOff>
    </xdr:to>
    <xdr:graphicFrame macro="">
      <xdr:nvGraphicFramePr>
        <xdr:cNvPr id="4" name="Chart 7">
          <a:extLst>
            <a:ext uri="{FF2B5EF4-FFF2-40B4-BE49-F238E27FC236}">
              <a16:creationId xmlns:a16="http://schemas.microsoft.com/office/drawing/2014/main" id="{D1B4DCF4-6D0C-4EEB-85B2-3B31DE02D2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0.06744</cdr:x>
      <cdr:y>0.0348</cdr:y>
    </cdr:to>
    <cdr:sp macro="" textlink="NSRS!$J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7577" y="0"/>
          <a:ext cx="57003" cy="235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1385457</xdr:colOff>
      <xdr:row>0</xdr:row>
      <xdr:rowOff>87914</xdr:rowOff>
    </xdr:from>
    <xdr:to>
      <xdr:col>19</xdr:col>
      <xdr:colOff>120373</xdr:colOff>
      <xdr:row>28</xdr:row>
      <xdr:rowOff>46789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5772B8-041B-4CFD-8489-9215B40BCA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439604</xdr:colOff>
      <xdr:row>28</xdr:row>
      <xdr:rowOff>152678</xdr:rowOff>
    </xdr:from>
    <xdr:to>
      <xdr:col>22</xdr:col>
      <xdr:colOff>197807</xdr:colOff>
      <xdr:row>56</xdr:row>
      <xdr:rowOff>93825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39AE58-FE56-4AAC-A5AB-86BD484B3B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0.03346</cdr:y>
    </cdr:to>
    <cdr:sp macro="" textlink="NSRS!$J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15738" y="0"/>
          <a:ext cx="3088772" cy="16222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0.66438</cdr:x>
      <cdr:y>0.09635</cdr:y>
    </cdr:from>
    <cdr:to>
      <cdr:x>0.96368</cdr:x>
      <cdr:y>0.30213</cdr:y>
    </cdr:to>
    <cdr:sp macro="" textlink="NSRS!$L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48823" y="478032"/>
          <a:ext cx="2769989" cy="102094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2986E973-2161-4253-9577-F8C643465321}" type="TxLink">
            <a:rPr lang="en-US" sz="1100" b="0" i="0" u="none" strike="noStrike">
              <a:solidFill>
                <a:srgbClr val="000000"/>
              </a:solidFill>
              <a:latin typeface="Arial"/>
              <a:cs typeface="Arial"/>
            </a:rPr>
            <a:pPr algn="l"/>
            <a:t> 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433117</xdr:colOff>
      <xdr:row>0</xdr:row>
      <xdr:rowOff>511097</xdr:rowOff>
    </xdr:from>
    <xdr:to>
      <xdr:col>33</xdr:col>
      <xdr:colOff>12602</xdr:colOff>
      <xdr:row>30</xdr:row>
      <xdr:rowOff>49775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36425</xdr:colOff>
      <xdr:row>30</xdr:row>
      <xdr:rowOff>100591</xdr:rowOff>
    </xdr:from>
    <xdr:to>
      <xdr:col>33</xdr:col>
      <xdr:colOff>23131</xdr:colOff>
      <xdr:row>59</xdr:row>
      <xdr:rowOff>167721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0.20098</cdr:y>
    </cdr:from>
    <cdr:to>
      <cdr:x>0.67807</cdr:x>
      <cdr:y>0.22397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7336009" y="1031305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0.32774</cdr:y>
    </cdr:to>
    <cdr:sp macro="" textlink="ECRS!$O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440247" y="1417150"/>
          <a:ext cx="7420834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180884</xdr:colOff>
      <xdr:row>1</xdr:row>
      <xdr:rowOff>106870</xdr:rowOff>
    </xdr:from>
    <xdr:to>
      <xdr:col>29</xdr:col>
      <xdr:colOff>532121</xdr:colOff>
      <xdr:row>30</xdr:row>
      <xdr:rowOff>149954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33929-9106-4D94-9487-AB95FAC10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191700</xdr:colOff>
      <xdr:row>32</xdr:row>
      <xdr:rowOff>5678</xdr:rowOff>
    </xdr:from>
    <xdr:to>
      <xdr:col>29</xdr:col>
      <xdr:colOff>497009</xdr:colOff>
      <xdr:row>60</xdr:row>
      <xdr:rowOff>26095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B2B3604-AF7E-4BD0-85AD-F8991224CC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4269791668" createdVersion="8" refreshedVersion="8" minRefreshableVersion="3" recordCount="289" xr:uid="{6E1A9ECB-EDD2-45E1-A34D-01506C7C39C9}">
  <cacheSource type="worksheet">
    <worksheetSource ref="A1:E1048576" sheet="ECRS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5 Posted" numFmtId="0">
      <sharedItems containsString="0" containsBlank="1" containsNumber="1" containsInteger="1" minValue="567" maxValue="3259"/>
    </cacheField>
    <cacheField name="2026 Methodology" numFmtId="0">
      <sharedItems containsString="0" containsBlank="1" containsNumber="1" minValue="766.41642770172496" maxValue="3655.7076244353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4270601853" createdVersion="8" refreshedVersion="8" minRefreshableVersion="3" recordCount="289" xr:uid="{570BE86C-AE99-48EA-A9F5-45932FC77FA9}">
  <cacheSource type="worksheet">
    <worksheetSource ref="A1:E1048576" sheet="NSR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NSRS"/>
        <m/>
      </sharedItems>
    </cacheField>
    <cacheField name="2025 Posted" numFmtId="0">
      <sharedItems containsString="0" containsBlank="1" containsNumber="1" containsInteger="1" minValue="1572" maxValue="5068"/>
    </cacheField>
    <cacheField name="2026 Methodology" numFmtId="0">
      <sharedItems containsString="0" containsBlank="1" containsNumber="1" minValue="1215.3647289047101" maxValue="6095.722807737890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4270949076" createdVersion="8" refreshedVersion="8" minRefreshableVersion="3" recordCount="578" xr:uid="{9DD7C06C-23A5-414B-97F0-5602046D7085}">
  <cacheSource type="worksheet">
    <worksheetSource ref="A1:E1048576" sheet="Regulation"/>
  </cacheSource>
  <cacheFields count="5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5 Posted" numFmtId="0">
      <sharedItems containsString="0" containsBlank="1" containsNumber="1" containsInteger="1" minValue="201" maxValue="897"/>
    </cacheField>
    <cacheField name="2026 Methodology" numFmtId="0">
      <sharedItems containsString="0" containsBlank="1" containsNumber="1" minValue="233.9280466015139" maxValue="947.224172414775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975.374271875" createdVersion="8" refreshedVersion="8" minRefreshableVersion="3" recordCount="289" xr:uid="{B61E5C72-9F43-46B3-80CA-413D04450942}">
  <cacheSource type="worksheet">
    <worksheetSource ref="A1:F1048576" sheet="RR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5 RRS" numFmtId="0">
      <sharedItems containsString="0" containsBlank="1" containsNumber="1" containsInteger="1" minValue="2300" maxValue="3145"/>
    </cacheField>
    <cacheField name="2026 RRS" numFmtId="0">
      <sharedItems containsString="0" containsBlank="1" containsNumber="1" containsInteger="1" minValue="2300" maxValue="318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x v="0"/>
    <n v="738"/>
    <n v="1292.72526666358"/>
  </r>
  <r>
    <x v="0"/>
    <x v="1"/>
    <x v="0"/>
    <n v="794"/>
    <n v="1261.4396323123301"/>
  </r>
  <r>
    <x v="0"/>
    <x v="2"/>
    <x v="0"/>
    <n v="781"/>
    <n v="1279.91868236596"/>
  </r>
  <r>
    <x v="0"/>
    <x v="3"/>
    <x v="0"/>
    <n v="759"/>
    <n v="1268.2905223482101"/>
  </r>
  <r>
    <x v="0"/>
    <x v="4"/>
    <x v="0"/>
    <n v="817"/>
    <n v="1316.4200699171699"/>
  </r>
  <r>
    <x v="0"/>
    <x v="5"/>
    <x v="0"/>
    <n v="959"/>
    <n v="1471.7993603208299"/>
  </r>
  <r>
    <x v="0"/>
    <x v="6"/>
    <x v="0"/>
    <n v="1061"/>
    <n v="1645.5174073084199"/>
  </r>
  <r>
    <x v="0"/>
    <x v="7"/>
    <x v="0"/>
    <n v="1128"/>
    <n v="2069.2109919199702"/>
  </r>
  <r>
    <x v="0"/>
    <x v="8"/>
    <x v="0"/>
    <n v="1778"/>
    <n v="2821.7602895933101"/>
  </r>
  <r>
    <x v="0"/>
    <x v="9"/>
    <x v="0"/>
    <n v="2151"/>
    <n v="2824.1249184420299"/>
  </r>
  <r>
    <x v="0"/>
    <x v="10"/>
    <x v="0"/>
    <n v="1942"/>
    <n v="1748.69770996497"/>
  </r>
  <r>
    <x v="0"/>
    <x v="11"/>
    <x v="0"/>
    <n v="1419"/>
    <n v="1478.6896488474499"/>
  </r>
  <r>
    <x v="0"/>
    <x v="12"/>
    <x v="0"/>
    <n v="1272"/>
    <n v="1727.44788469421"/>
  </r>
  <r>
    <x v="0"/>
    <x v="13"/>
    <x v="0"/>
    <n v="1355"/>
    <n v="2253.35238660614"/>
  </r>
  <r>
    <x v="0"/>
    <x v="14"/>
    <x v="0"/>
    <n v="1583"/>
    <n v="2672.4882263826598"/>
  </r>
  <r>
    <x v="0"/>
    <x v="15"/>
    <x v="0"/>
    <n v="1436"/>
    <n v="2569.76238242606"/>
  </r>
  <r>
    <x v="0"/>
    <x v="16"/>
    <x v="0"/>
    <n v="1635"/>
    <n v="2407.6363636409001"/>
  </r>
  <r>
    <x v="0"/>
    <x v="17"/>
    <x v="0"/>
    <n v="1471"/>
    <n v="1871.1226277277001"/>
  </r>
  <r>
    <x v="0"/>
    <x v="18"/>
    <x v="0"/>
    <n v="1114"/>
    <n v="1699.8631495258201"/>
  </r>
  <r>
    <x v="0"/>
    <x v="19"/>
    <x v="0"/>
    <n v="1120"/>
    <n v="1561.95459091662"/>
  </r>
  <r>
    <x v="0"/>
    <x v="20"/>
    <x v="0"/>
    <n v="1072"/>
    <n v="1513.15619757272"/>
  </r>
  <r>
    <x v="0"/>
    <x v="21"/>
    <x v="0"/>
    <n v="972"/>
    <n v="1486.2046245539"/>
  </r>
  <r>
    <x v="0"/>
    <x v="22"/>
    <x v="0"/>
    <n v="963"/>
    <n v="1447.9911956022099"/>
  </r>
  <r>
    <x v="0"/>
    <x v="23"/>
    <x v="0"/>
    <n v="872"/>
    <n v="1326.25076593994"/>
  </r>
  <r>
    <x v="1"/>
    <x v="0"/>
    <x v="0"/>
    <n v="640"/>
    <n v="1082.94678291171"/>
  </r>
  <r>
    <x v="1"/>
    <x v="1"/>
    <x v="0"/>
    <n v="618"/>
    <n v="1026.07293614334"/>
  </r>
  <r>
    <x v="1"/>
    <x v="2"/>
    <x v="0"/>
    <n v="664"/>
    <n v="1021.41147705614"/>
  </r>
  <r>
    <x v="1"/>
    <x v="3"/>
    <x v="0"/>
    <n v="696"/>
    <n v="1019.80703957818"/>
  </r>
  <r>
    <x v="1"/>
    <x v="4"/>
    <x v="0"/>
    <n v="783"/>
    <n v="1054.1397961351099"/>
  </r>
  <r>
    <x v="1"/>
    <x v="5"/>
    <x v="0"/>
    <n v="731"/>
    <n v="1174.70774160929"/>
  </r>
  <r>
    <x v="1"/>
    <x v="6"/>
    <x v="0"/>
    <n v="845"/>
    <n v="1301.61974643747"/>
  </r>
  <r>
    <x v="1"/>
    <x v="7"/>
    <x v="0"/>
    <n v="896"/>
    <n v="1564.4741869239499"/>
  </r>
  <r>
    <x v="1"/>
    <x v="8"/>
    <x v="0"/>
    <n v="1994"/>
    <n v="2458.65300576052"/>
  </r>
  <r>
    <x v="1"/>
    <x v="9"/>
    <x v="0"/>
    <n v="2078"/>
    <n v="3190.464233053"/>
  </r>
  <r>
    <x v="1"/>
    <x v="10"/>
    <x v="0"/>
    <n v="2093"/>
    <n v="2672.36075908269"/>
  </r>
  <r>
    <x v="1"/>
    <x v="11"/>
    <x v="0"/>
    <n v="1522"/>
    <n v="2321.8614859634499"/>
  </r>
  <r>
    <x v="1"/>
    <x v="12"/>
    <x v="0"/>
    <n v="1455"/>
    <n v="2307.80735274056"/>
  </r>
  <r>
    <x v="1"/>
    <x v="13"/>
    <x v="0"/>
    <n v="1701"/>
    <n v="2463.2982586436501"/>
  </r>
  <r>
    <x v="1"/>
    <x v="14"/>
    <x v="0"/>
    <n v="2264"/>
    <n v="1987.2296325033301"/>
  </r>
  <r>
    <x v="1"/>
    <x v="15"/>
    <x v="0"/>
    <n v="2171"/>
    <n v="2562.8018085840299"/>
  </r>
  <r>
    <x v="1"/>
    <x v="16"/>
    <x v="0"/>
    <n v="2108"/>
    <n v="2726.59398707028"/>
  </r>
  <r>
    <x v="1"/>
    <x v="17"/>
    <x v="0"/>
    <n v="1452"/>
    <n v="2366.23348395945"/>
  </r>
  <r>
    <x v="1"/>
    <x v="18"/>
    <x v="0"/>
    <n v="1469"/>
    <n v="2105.08103925568"/>
  </r>
  <r>
    <x v="1"/>
    <x v="19"/>
    <x v="0"/>
    <n v="841"/>
    <n v="1636.2972974477"/>
  </r>
  <r>
    <x v="1"/>
    <x v="20"/>
    <x v="0"/>
    <n v="768"/>
    <n v="1380.7225477059999"/>
  </r>
  <r>
    <x v="1"/>
    <x v="21"/>
    <x v="0"/>
    <n v="743"/>
    <n v="1525.6029821269501"/>
  </r>
  <r>
    <x v="1"/>
    <x v="22"/>
    <x v="0"/>
    <n v="651"/>
    <n v="1586.80868725557"/>
  </r>
  <r>
    <x v="1"/>
    <x v="23"/>
    <x v="0"/>
    <n v="581"/>
    <n v="1165.71271805681"/>
  </r>
  <r>
    <x v="2"/>
    <x v="0"/>
    <x v="0"/>
    <n v="580"/>
    <n v="794.42558488647296"/>
  </r>
  <r>
    <x v="2"/>
    <x v="1"/>
    <x v="0"/>
    <n v="659"/>
    <n v="1009.93165777759"/>
  </r>
  <r>
    <x v="2"/>
    <x v="2"/>
    <x v="0"/>
    <n v="707"/>
    <n v="1026.93209701152"/>
  </r>
  <r>
    <x v="2"/>
    <x v="3"/>
    <x v="0"/>
    <n v="669"/>
    <n v="1004.83619726421"/>
  </r>
  <r>
    <x v="2"/>
    <x v="4"/>
    <x v="0"/>
    <n v="746"/>
    <n v="1112.05796686803"/>
  </r>
  <r>
    <x v="2"/>
    <x v="5"/>
    <x v="0"/>
    <n v="757"/>
    <n v="1202.41367315864"/>
  </r>
  <r>
    <x v="2"/>
    <x v="6"/>
    <x v="0"/>
    <n v="789"/>
    <n v="1456.4191325940501"/>
  </r>
  <r>
    <x v="2"/>
    <x v="7"/>
    <x v="0"/>
    <n v="995"/>
    <n v="1598.4329880985999"/>
  </r>
  <r>
    <x v="2"/>
    <x v="8"/>
    <x v="0"/>
    <n v="1942"/>
    <n v="1943.4862573939699"/>
  </r>
  <r>
    <x v="2"/>
    <x v="9"/>
    <x v="0"/>
    <n v="2356"/>
    <n v="2070.0255883459799"/>
  </r>
  <r>
    <x v="2"/>
    <x v="10"/>
    <x v="0"/>
    <n v="2185"/>
    <n v="1541.76964797406"/>
  </r>
  <r>
    <x v="2"/>
    <x v="11"/>
    <x v="0"/>
    <n v="1858"/>
    <n v="1542.46743693793"/>
  </r>
  <r>
    <x v="2"/>
    <x v="12"/>
    <x v="0"/>
    <n v="1722"/>
    <n v="1402.48583208326"/>
  </r>
  <r>
    <x v="2"/>
    <x v="13"/>
    <x v="0"/>
    <n v="1679"/>
    <n v="1353.4852672455099"/>
  </r>
  <r>
    <x v="2"/>
    <x v="14"/>
    <x v="0"/>
    <n v="2359"/>
    <n v="2087.31255696984"/>
  </r>
  <r>
    <x v="2"/>
    <x v="15"/>
    <x v="0"/>
    <n v="2785"/>
    <n v="2402.35470195068"/>
  </r>
  <r>
    <x v="2"/>
    <x v="16"/>
    <x v="0"/>
    <n v="2780"/>
    <n v="2290.6292646492702"/>
  </r>
  <r>
    <x v="2"/>
    <x v="17"/>
    <x v="0"/>
    <n v="2584"/>
    <n v="1803.7145925678799"/>
  </r>
  <r>
    <x v="2"/>
    <x v="18"/>
    <x v="0"/>
    <n v="1559"/>
    <n v="1677.74825168338"/>
  </r>
  <r>
    <x v="2"/>
    <x v="19"/>
    <x v="0"/>
    <n v="938"/>
    <n v="1278.23396481898"/>
  </r>
  <r>
    <x v="2"/>
    <x v="20"/>
    <x v="0"/>
    <n v="1076"/>
    <n v="1224.2512983091699"/>
  </r>
  <r>
    <x v="2"/>
    <x v="21"/>
    <x v="0"/>
    <n v="728"/>
    <n v="1032.30575922149"/>
  </r>
  <r>
    <x v="2"/>
    <x v="22"/>
    <x v="0"/>
    <n v="712"/>
    <n v="987.77336760544097"/>
  </r>
  <r>
    <x v="2"/>
    <x v="23"/>
    <x v="0"/>
    <n v="680"/>
    <n v="833.36978817427598"/>
  </r>
  <r>
    <x v="3"/>
    <x v="0"/>
    <x v="0"/>
    <n v="780"/>
    <n v="825.823433512517"/>
  </r>
  <r>
    <x v="3"/>
    <x v="1"/>
    <x v="0"/>
    <n v="742"/>
    <n v="1019.78682525533"/>
  </r>
  <r>
    <x v="3"/>
    <x v="2"/>
    <x v="0"/>
    <n v="694"/>
    <n v="1080.418185477"/>
  </r>
  <r>
    <x v="3"/>
    <x v="3"/>
    <x v="0"/>
    <n v="802"/>
    <n v="961.86268202347503"/>
  </r>
  <r>
    <x v="3"/>
    <x v="4"/>
    <x v="0"/>
    <n v="775"/>
    <n v="766.41642770172496"/>
  </r>
  <r>
    <x v="3"/>
    <x v="5"/>
    <x v="0"/>
    <n v="834"/>
    <n v="1348.1941833288899"/>
  </r>
  <r>
    <x v="3"/>
    <x v="6"/>
    <x v="0"/>
    <n v="848"/>
    <n v="1357.7248487644899"/>
  </r>
  <r>
    <x v="3"/>
    <x v="7"/>
    <x v="0"/>
    <n v="927"/>
    <n v="1502.6072153416801"/>
  </r>
  <r>
    <x v="3"/>
    <x v="8"/>
    <x v="0"/>
    <n v="2159"/>
    <n v="2001.80498625418"/>
  </r>
  <r>
    <x v="3"/>
    <x v="9"/>
    <x v="0"/>
    <n v="2374"/>
    <n v="2332.14958742203"/>
  </r>
  <r>
    <x v="3"/>
    <x v="10"/>
    <x v="0"/>
    <n v="2136"/>
    <n v="2348.7070964126401"/>
  </r>
  <r>
    <x v="3"/>
    <x v="11"/>
    <x v="0"/>
    <n v="1899"/>
    <n v="2059.4492852950998"/>
  </r>
  <r>
    <x v="3"/>
    <x v="12"/>
    <x v="0"/>
    <n v="1453"/>
    <n v="2115.9218150523002"/>
  </r>
  <r>
    <x v="3"/>
    <x v="13"/>
    <x v="0"/>
    <n v="1658"/>
    <n v="2218.9448489321398"/>
  </r>
  <r>
    <x v="3"/>
    <x v="14"/>
    <x v="0"/>
    <n v="2038"/>
    <n v="2393.1673347456199"/>
  </r>
  <r>
    <x v="3"/>
    <x v="15"/>
    <x v="0"/>
    <n v="2239"/>
    <n v="2493.7605075711999"/>
  </r>
  <r>
    <x v="3"/>
    <x v="16"/>
    <x v="0"/>
    <n v="2320"/>
    <n v="2431.2863627391198"/>
  </r>
  <r>
    <x v="3"/>
    <x v="17"/>
    <x v="0"/>
    <n v="2556"/>
    <n v="1864.95616573746"/>
  </r>
  <r>
    <x v="3"/>
    <x v="18"/>
    <x v="0"/>
    <n v="1710"/>
    <n v="1533.3686829846099"/>
  </r>
  <r>
    <x v="3"/>
    <x v="19"/>
    <x v="0"/>
    <n v="1401"/>
    <n v="1276.81624983236"/>
  </r>
  <r>
    <x v="3"/>
    <x v="20"/>
    <x v="0"/>
    <n v="1260"/>
    <n v="1302.1984940658899"/>
  </r>
  <r>
    <x v="3"/>
    <x v="21"/>
    <x v="0"/>
    <n v="997"/>
    <n v="1133.0011342612099"/>
  </r>
  <r>
    <x v="3"/>
    <x v="22"/>
    <x v="0"/>
    <n v="778"/>
    <n v="1032.2601335216"/>
  </r>
  <r>
    <x v="3"/>
    <x v="23"/>
    <x v="0"/>
    <n v="739"/>
    <n v="871.66264560982597"/>
  </r>
  <r>
    <x v="4"/>
    <x v="0"/>
    <x v="0"/>
    <n v="782"/>
    <n v="1192.17050208609"/>
  </r>
  <r>
    <x v="4"/>
    <x v="1"/>
    <x v="0"/>
    <n v="882"/>
    <n v="1307.4114132808199"/>
  </r>
  <r>
    <x v="4"/>
    <x v="2"/>
    <x v="0"/>
    <n v="996"/>
    <n v="1158.60026672089"/>
  </r>
  <r>
    <x v="4"/>
    <x v="3"/>
    <x v="0"/>
    <n v="867"/>
    <n v="1002.62488679679"/>
  </r>
  <r>
    <x v="4"/>
    <x v="4"/>
    <x v="0"/>
    <n v="1017"/>
    <n v="1066.3653060909"/>
  </r>
  <r>
    <x v="4"/>
    <x v="5"/>
    <x v="0"/>
    <n v="820"/>
    <n v="1342.54899565919"/>
  </r>
  <r>
    <x v="4"/>
    <x v="6"/>
    <x v="0"/>
    <n v="1042"/>
    <n v="1474.1519740092201"/>
  </r>
  <r>
    <x v="4"/>
    <x v="7"/>
    <x v="0"/>
    <n v="1863"/>
    <n v="1875.1585206045499"/>
  </r>
  <r>
    <x v="4"/>
    <x v="8"/>
    <x v="0"/>
    <n v="2630"/>
    <n v="2794.6417743161601"/>
  </r>
  <r>
    <x v="4"/>
    <x v="9"/>
    <x v="0"/>
    <n v="2335"/>
    <n v="3052.7916369062"/>
  </r>
  <r>
    <x v="4"/>
    <x v="10"/>
    <x v="0"/>
    <n v="2649"/>
    <n v="3238.33791072956"/>
  </r>
  <r>
    <x v="4"/>
    <x v="11"/>
    <x v="0"/>
    <n v="2519"/>
    <n v="3534.8860018383598"/>
  </r>
  <r>
    <x v="4"/>
    <x v="12"/>
    <x v="0"/>
    <n v="2387"/>
    <n v="3495.0414382303602"/>
  </r>
  <r>
    <x v="4"/>
    <x v="13"/>
    <x v="0"/>
    <n v="2542"/>
    <n v="2465.6175796392599"/>
  </r>
  <r>
    <x v="4"/>
    <x v="14"/>
    <x v="0"/>
    <n v="2903"/>
    <n v="2342.49351523101"/>
  </r>
  <r>
    <x v="4"/>
    <x v="15"/>
    <x v="0"/>
    <n v="3086"/>
    <n v="2171.4165352373898"/>
  </r>
  <r>
    <x v="4"/>
    <x v="16"/>
    <x v="0"/>
    <n v="3259"/>
    <n v="2329.5803158164299"/>
  </r>
  <r>
    <x v="4"/>
    <x v="17"/>
    <x v="0"/>
    <n v="3195"/>
    <n v="2509.6894019257702"/>
  </r>
  <r>
    <x v="4"/>
    <x v="18"/>
    <x v="0"/>
    <n v="2361"/>
    <n v="2512.75487148404"/>
  </r>
  <r>
    <x v="4"/>
    <x v="19"/>
    <x v="0"/>
    <n v="1650"/>
    <n v="2028.51676588653"/>
  </r>
  <r>
    <x v="4"/>
    <x v="20"/>
    <x v="0"/>
    <n v="1503"/>
    <n v="2379.7042218481902"/>
  </r>
  <r>
    <x v="4"/>
    <x v="21"/>
    <x v="0"/>
    <n v="1634"/>
    <n v="2422.3316924604401"/>
  </r>
  <r>
    <x v="4"/>
    <x v="22"/>
    <x v="0"/>
    <n v="936"/>
    <n v="2302.8411911643202"/>
  </r>
  <r>
    <x v="4"/>
    <x v="23"/>
    <x v="0"/>
    <n v="1120"/>
    <n v="1291.32937017174"/>
  </r>
  <r>
    <x v="5"/>
    <x v="0"/>
    <x v="0"/>
    <n v="769"/>
    <n v="1126.7703235539"/>
  </r>
  <r>
    <x v="5"/>
    <x v="1"/>
    <x v="0"/>
    <n v="730"/>
    <n v="1049.9874304027301"/>
  </r>
  <r>
    <x v="5"/>
    <x v="2"/>
    <x v="0"/>
    <n v="812"/>
    <n v="1027.3083641975099"/>
  </r>
  <r>
    <x v="5"/>
    <x v="3"/>
    <x v="0"/>
    <n v="817"/>
    <n v="1002.41094737324"/>
  </r>
  <r>
    <x v="5"/>
    <x v="4"/>
    <x v="0"/>
    <n v="915"/>
    <n v="1000.6653059067201"/>
  </r>
  <r>
    <x v="5"/>
    <x v="5"/>
    <x v="0"/>
    <n v="829"/>
    <n v="1049.49343926047"/>
  </r>
  <r>
    <x v="5"/>
    <x v="6"/>
    <x v="0"/>
    <n v="802"/>
    <n v="1094.7500418094301"/>
  </r>
  <r>
    <x v="5"/>
    <x v="7"/>
    <x v="0"/>
    <n v="1692"/>
    <n v="2329.2907909794199"/>
  </r>
  <r>
    <x v="5"/>
    <x v="8"/>
    <x v="0"/>
    <n v="2395"/>
    <n v="2670.7687055156498"/>
  </r>
  <r>
    <x v="5"/>
    <x v="9"/>
    <x v="0"/>
    <n v="2227"/>
    <n v="2560.6272752916302"/>
  </r>
  <r>
    <x v="5"/>
    <x v="10"/>
    <x v="0"/>
    <n v="2571"/>
    <n v="2597.7630535989101"/>
  </r>
  <r>
    <x v="5"/>
    <x v="11"/>
    <x v="0"/>
    <n v="2119"/>
    <n v="2344.5500214058902"/>
  </r>
  <r>
    <x v="5"/>
    <x v="12"/>
    <x v="0"/>
    <n v="2060"/>
    <n v="2288.3629559654501"/>
  </r>
  <r>
    <x v="5"/>
    <x v="13"/>
    <x v="0"/>
    <n v="2002"/>
    <n v="2492.24177629109"/>
  </r>
  <r>
    <x v="5"/>
    <x v="14"/>
    <x v="0"/>
    <n v="2062"/>
    <n v="2438.84179293641"/>
  </r>
  <r>
    <x v="5"/>
    <x v="15"/>
    <x v="0"/>
    <n v="2583"/>
    <n v="2043.90833879518"/>
  </r>
  <r>
    <x v="5"/>
    <x v="16"/>
    <x v="0"/>
    <n v="2302"/>
    <n v="3420.6034556880099"/>
  </r>
  <r>
    <x v="5"/>
    <x v="17"/>
    <x v="0"/>
    <n v="2264"/>
    <n v="3655.7076244353998"/>
  </r>
  <r>
    <x v="5"/>
    <x v="18"/>
    <x v="0"/>
    <n v="2031"/>
    <n v="3499.6993552170202"/>
  </r>
  <r>
    <x v="5"/>
    <x v="19"/>
    <x v="0"/>
    <n v="1419"/>
    <n v="2875.30160400876"/>
  </r>
  <r>
    <x v="5"/>
    <x v="20"/>
    <x v="0"/>
    <n v="1296"/>
    <n v="2134.2255809343401"/>
  </r>
  <r>
    <x v="5"/>
    <x v="21"/>
    <x v="0"/>
    <n v="1220"/>
    <n v="1794.9620230176599"/>
  </r>
  <r>
    <x v="5"/>
    <x v="22"/>
    <x v="0"/>
    <n v="1115"/>
    <n v="1720.43894559413"/>
  </r>
  <r>
    <x v="5"/>
    <x v="23"/>
    <x v="0"/>
    <n v="944"/>
    <n v="1485.59324086174"/>
  </r>
  <r>
    <x v="6"/>
    <x v="0"/>
    <x v="0"/>
    <n v="845"/>
    <n v="1172.77060959198"/>
  </r>
  <r>
    <x v="6"/>
    <x v="1"/>
    <x v="0"/>
    <n v="756"/>
    <n v="1064.0255814464899"/>
  </r>
  <r>
    <x v="6"/>
    <x v="2"/>
    <x v="0"/>
    <n v="779"/>
    <n v="1069.0854519345401"/>
  </r>
  <r>
    <x v="6"/>
    <x v="3"/>
    <x v="0"/>
    <n v="795"/>
    <n v="1049.9435488545801"/>
  </r>
  <r>
    <x v="6"/>
    <x v="4"/>
    <x v="0"/>
    <n v="723"/>
    <n v="1026.33077009202"/>
  </r>
  <r>
    <x v="6"/>
    <x v="5"/>
    <x v="0"/>
    <n v="813"/>
    <n v="1298.18287959956"/>
  </r>
  <r>
    <x v="6"/>
    <x v="6"/>
    <x v="0"/>
    <n v="920"/>
    <n v="1439.69030804872"/>
  </r>
  <r>
    <x v="6"/>
    <x v="7"/>
    <x v="0"/>
    <n v="1470"/>
    <n v="2374.9279300538901"/>
  </r>
  <r>
    <x v="6"/>
    <x v="8"/>
    <x v="0"/>
    <n v="2431"/>
    <n v="2616.28042217543"/>
  </r>
  <r>
    <x v="6"/>
    <x v="9"/>
    <x v="0"/>
    <n v="2489"/>
    <n v="2610.3747213576598"/>
  </r>
  <r>
    <x v="6"/>
    <x v="10"/>
    <x v="0"/>
    <n v="2619"/>
    <n v="2335.7821008894698"/>
  </r>
  <r>
    <x v="6"/>
    <x v="11"/>
    <x v="0"/>
    <n v="2341"/>
    <n v="1955.5595566186601"/>
  </r>
  <r>
    <x v="6"/>
    <x v="12"/>
    <x v="0"/>
    <n v="2195"/>
    <n v="1831.20159605412"/>
  </r>
  <r>
    <x v="6"/>
    <x v="13"/>
    <x v="0"/>
    <n v="2432"/>
    <n v="1676.7211055052401"/>
  </r>
  <r>
    <x v="6"/>
    <x v="14"/>
    <x v="0"/>
    <n v="2050"/>
    <n v="2002.3812281143601"/>
  </r>
  <r>
    <x v="6"/>
    <x v="15"/>
    <x v="0"/>
    <n v="2287"/>
    <n v="2121.7555638081499"/>
  </r>
  <r>
    <x v="6"/>
    <x v="16"/>
    <x v="0"/>
    <n v="2234"/>
    <n v="2369.9121413831499"/>
  </r>
  <r>
    <x v="6"/>
    <x v="17"/>
    <x v="0"/>
    <n v="2313"/>
    <n v="2391.9163459598499"/>
  </r>
  <r>
    <x v="6"/>
    <x v="18"/>
    <x v="0"/>
    <n v="1913"/>
    <n v="2295.0043168229099"/>
  </r>
  <r>
    <x v="6"/>
    <x v="19"/>
    <x v="0"/>
    <n v="1296"/>
    <n v="1970.6776555516101"/>
  </r>
  <r>
    <x v="6"/>
    <x v="20"/>
    <x v="0"/>
    <n v="1523"/>
    <n v="1892.7951338789101"/>
  </r>
  <r>
    <x v="6"/>
    <x v="21"/>
    <x v="0"/>
    <n v="1364"/>
    <n v="1695.6411708871301"/>
  </r>
  <r>
    <x v="6"/>
    <x v="22"/>
    <x v="0"/>
    <n v="1237"/>
    <n v="1519.48316281291"/>
  </r>
  <r>
    <x v="6"/>
    <x v="23"/>
    <x v="0"/>
    <n v="1025"/>
    <n v="1296.9785138297"/>
  </r>
  <r>
    <x v="7"/>
    <x v="0"/>
    <x v="0"/>
    <n v="1010"/>
    <n v="1316.0251996481099"/>
  </r>
  <r>
    <x v="7"/>
    <x v="1"/>
    <x v="0"/>
    <n v="986"/>
    <n v="1241.2742606806601"/>
  </r>
  <r>
    <x v="7"/>
    <x v="2"/>
    <x v="0"/>
    <n v="934"/>
    <n v="1174.15706533664"/>
  </r>
  <r>
    <x v="7"/>
    <x v="3"/>
    <x v="0"/>
    <n v="886"/>
    <n v="1128.86017472956"/>
  </r>
  <r>
    <x v="7"/>
    <x v="4"/>
    <x v="0"/>
    <n v="897"/>
    <n v="1161.7737267370001"/>
  </r>
  <r>
    <x v="7"/>
    <x v="5"/>
    <x v="0"/>
    <n v="927"/>
    <n v="1211.9390024505601"/>
  </r>
  <r>
    <x v="7"/>
    <x v="6"/>
    <x v="0"/>
    <n v="947"/>
    <n v="1265.6977126147699"/>
  </r>
  <r>
    <x v="7"/>
    <x v="7"/>
    <x v="0"/>
    <n v="985"/>
    <n v="2042.2171996417501"/>
  </r>
  <r>
    <x v="7"/>
    <x v="8"/>
    <x v="0"/>
    <n v="2197"/>
    <n v="3162.2033430469801"/>
  </r>
  <r>
    <x v="7"/>
    <x v="9"/>
    <x v="0"/>
    <n v="2008"/>
    <n v="3023.80097270232"/>
  </r>
  <r>
    <x v="7"/>
    <x v="10"/>
    <x v="0"/>
    <n v="2398"/>
    <n v="2518.8931547791699"/>
  </r>
  <r>
    <x v="7"/>
    <x v="11"/>
    <x v="0"/>
    <n v="2269"/>
    <n v="2382.8006915702999"/>
  </r>
  <r>
    <x v="7"/>
    <x v="12"/>
    <x v="0"/>
    <n v="1788"/>
    <n v="1834.1194402378401"/>
  </r>
  <r>
    <x v="7"/>
    <x v="13"/>
    <x v="0"/>
    <n v="1664"/>
    <n v="1816.8699790574001"/>
  </r>
  <r>
    <x v="7"/>
    <x v="14"/>
    <x v="0"/>
    <n v="1774"/>
    <n v="1880.8392496773999"/>
  </r>
  <r>
    <x v="7"/>
    <x v="15"/>
    <x v="0"/>
    <n v="2070"/>
    <n v="2104.76538242783"/>
  </r>
  <r>
    <x v="7"/>
    <x v="16"/>
    <x v="0"/>
    <n v="2462"/>
    <n v="2415.6884982741199"/>
  </r>
  <r>
    <x v="7"/>
    <x v="17"/>
    <x v="0"/>
    <n v="2518"/>
    <n v="2429.6916925149799"/>
  </r>
  <r>
    <x v="7"/>
    <x v="18"/>
    <x v="0"/>
    <n v="1822"/>
    <n v="2235.13147764524"/>
  </r>
  <r>
    <x v="7"/>
    <x v="19"/>
    <x v="0"/>
    <n v="1539"/>
    <n v="2118.7420732734699"/>
  </r>
  <r>
    <x v="7"/>
    <x v="20"/>
    <x v="0"/>
    <n v="1722"/>
    <n v="2095.2879502987698"/>
  </r>
  <r>
    <x v="7"/>
    <x v="21"/>
    <x v="0"/>
    <n v="1449"/>
    <n v="1907.99530099152"/>
  </r>
  <r>
    <x v="7"/>
    <x v="22"/>
    <x v="0"/>
    <n v="1354"/>
    <n v="1678.33979362282"/>
  </r>
  <r>
    <x v="7"/>
    <x v="23"/>
    <x v="0"/>
    <n v="1195"/>
    <n v="1461.63918874963"/>
  </r>
  <r>
    <x v="8"/>
    <x v="0"/>
    <x v="0"/>
    <n v="837"/>
    <n v="1149.5701423718001"/>
  </r>
  <r>
    <x v="8"/>
    <x v="1"/>
    <x v="0"/>
    <n v="797"/>
    <n v="1069.0197475919199"/>
  </r>
  <r>
    <x v="8"/>
    <x v="2"/>
    <x v="0"/>
    <n v="798"/>
    <n v="1051.25291391121"/>
  </r>
  <r>
    <x v="8"/>
    <x v="3"/>
    <x v="0"/>
    <n v="784"/>
    <n v="1042.48801949165"/>
  </r>
  <r>
    <x v="8"/>
    <x v="4"/>
    <x v="0"/>
    <n v="777"/>
    <n v="1044.13201153929"/>
  </r>
  <r>
    <x v="8"/>
    <x v="5"/>
    <x v="0"/>
    <n v="825"/>
    <n v="1083.02307619219"/>
  </r>
  <r>
    <x v="8"/>
    <x v="6"/>
    <x v="0"/>
    <n v="894"/>
    <n v="1171.31858733987"/>
  </r>
  <r>
    <x v="8"/>
    <x v="7"/>
    <x v="0"/>
    <n v="823"/>
    <n v="1347.0476118368699"/>
  </r>
  <r>
    <x v="8"/>
    <x v="8"/>
    <x v="0"/>
    <n v="1826"/>
    <n v="1803.1914632703499"/>
  </r>
  <r>
    <x v="8"/>
    <x v="9"/>
    <x v="0"/>
    <n v="1886"/>
    <n v="2728.23163321836"/>
  </r>
  <r>
    <x v="8"/>
    <x v="10"/>
    <x v="0"/>
    <n v="2160"/>
    <n v="2713.0495030959501"/>
  </r>
  <r>
    <x v="8"/>
    <x v="11"/>
    <x v="0"/>
    <n v="1841"/>
    <n v="2660.6710032746"/>
  </r>
  <r>
    <x v="8"/>
    <x v="12"/>
    <x v="0"/>
    <n v="1646"/>
    <n v="2617.8659571570802"/>
  </r>
  <r>
    <x v="8"/>
    <x v="13"/>
    <x v="0"/>
    <n v="1615"/>
    <n v="1745.9518452862701"/>
  </r>
  <r>
    <x v="8"/>
    <x v="14"/>
    <x v="0"/>
    <n v="2199"/>
    <n v="1662.18936238536"/>
  </r>
  <r>
    <x v="8"/>
    <x v="15"/>
    <x v="0"/>
    <n v="2490"/>
    <n v="1619.77928254777"/>
  </r>
  <r>
    <x v="8"/>
    <x v="16"/>
    <x v="0"/>
    <n v="2579"/>
    <n v="1731.4213905260999"/>
  </r>
  <r>
    <x v="8"/>
    <x v="17"/>
    <x v="0"/>
    <n v="2877"/>
    <n v="1731.65254465676"/>
  </r>
  <r>
    <x v="8"/>
    <x v="18"/>
    <x v="0"/>
    <n v="2095"/>
    <n v="1822.8410028778901"/>
  </r>
  <r>
    <x v="8"/>
    <x v="19"/>
    <x v="0"/>
    <n v="1451"/>
    <n v="1919.3018229157501"/>
  </r>
  <r>
    <x v="8"/>
    <x v="20"/>
    <x v="0"/>
    <n v="1440"/>
    <n v="1787.6736948132"/>
  </r>
  <r>
    <x v="8"/>
    <x v="21"/>
    <x v="0"/>
    <n v="1326"/>
    <n v="1607.20892720752"/>
  </r>
  <r>
    <x v="8"/>
    <x v="22"/>
    <x v="0"/>
    <n v="1188"/>
    <n v="1462.20368063107"/>
  </r>
  <r>
    <x v="8"/>
    <x v="23"/>
    <x v="0"/>
    <n v="1000"/>
    <n v="1265.98104719925"/>
  </r>
  <r>
    <x v="9"/>
    <x v="0"/>
    <x v="0"/>
    <n v="582"/>
    <n v="1160.80456498218"/>
  </r>
  <r>
    <x v="9"/>
    <x v="1"/>
    <x v="0"/>
    <n v="567"/>
    <n v="1004.10080256125"/>
  </r>
  <r>
    <x v="9"/>
    <x v="2"/>
    <x v="0"/>
    <n v="688"/>
    <n v="1042.2175008720401"/>
  </r>
  <r>
    <x v="9"/>
    <x v="3"/>
    <x v="0"/>
    <n v="577"/>
    <n v="803.17915976007396"/>
  </r>
  <r>
    <x v="9"/>
    <x v="4"/>
    <x v="0"/>
    <n v="757"/>
    <n v="976.68297195585001"/>
  </r>
  <r>
    <x v="9"/>
    <x v="5"/>
    <x v="0"/>
    <n v="722"/>
    <n v="1210.24381891097"/>
  </r>
  <r>
    <x v="9"/>
    <x v="6"/>
    <x v="0"/>
    <n v="659"/>
    <n v="1420.27817290792"/>
  </r>
  <r>
    <x v="9"/>
    <x v="7"/>
    <x v="0"/>
    <n v="741"/>
    <n v="1690.44331334494"/>
  </r>
  <r>
    <x v="9"/>
    <x v="8"/>
    <x v="0"/>
    <n v="1639"/>
    <n v="2107.48041135729"/>
  </r>
  <r>
    <x v="9"/>
    <x v="9"/>
    <x v="0"/>
    <n v="2453"/>
    <n v="2680.4189469379098"/>
  </r>
  <r>
    <x v="9"/>
    <x v="10"/>
    <x v="0"/>
    <n v="1909"/>
    <n v="2008.6000032030299"/>
  </r>
  <r>
    <x v="9"/>
    <x v="11"/>
    <x v="0"/>
    <n v="1621"/>
    <n v="1824.0817002024801"/>
  </r>
  <r>
    <x v="9"/>
    <x v="12"/>
    <x v="0"/>
    <n v="1706"/>
    <n v="1458.1313971054101"/>
  </r>
  <r>
    <x v="9"/>
    <x v="13"/>
    <x v="0"/>
    <n v="1590"/>
    <n v="2196.5085174375399"/>
  </r>
  <r>
    <x v="9"/>
    <x v="14"/>
    <x v="0"/>
    <n v="1597"/>
    <n v="2449.0015683847701"/>
  </r>
  <r>
    <x v="9"/>
    <x v="15"/>
    <x v="0"/>
    <n v="1660"/>
    <n v="2706.91603364088"/>
  </r>
  <r>
    <x v="9"/>
    <x v="16"/>
    <x v="0"/>
    <n v="1704"/>
    <n v="2899.3575038955601"/>
  </r>
  <r>
    <x v="9"/>
    <x v="17"/>
    <x v="0"/>
    <n v="1643"/>
    <n v="2656.4798459642202"/>
  </r>
  <r>
    <x v="9"/>
    <x v="18"/>
    <x v="0"/>
    <n v="1196"/>
    <n v="1723.7785391733701"/>
  </r>
  <r>
    <x v="9"/>
    <x v="19"/>
    <x v="0"/>
    <n v="1345"/>
    <n v="1686.6870370352001"/>
  </r>
  <r>
    <x v="9"/>
    <x v="20"/>
    <x v="0"/>
    <n v="1126"/>
    <n v="1491.0839415886201"/>
  </r>
  <r>
    <x v="9"/>
    <x v="21"/>
    <x v="0"/>
    <n v="984"/>
    <n v="1500.02958915669"/>
  </r>
  <r>
    <x v="9"/>
    <x v="22"/>
    <x v="0"/>
    <n v="909"/>
    <n v="1228.3637771962301"/>
  </r>
  <r>
    <x v="9"/>
    <x v="23"/>
    <x v="0"/>
    <n v="736"/>
    <n v="1113.6346562326601"/>
  </r>
  <r>
    <x v="10"/>
    <x v="0"/>
    <x v="0"/>
    <n v="657"/>
    <n v="1022.37611937212"/>
  </r>
  <r>
    <x v="10"/>
    <x v="1"/>
    <x v="0"/>
    <n v="719"/>
    <n v="968.61887376367201"/>
  </r>
  <r>
    <x v="10"/>
    <x v="2"/>
    <x v="0"/>
    <n v="764"/>
    <n v="996.46125000538098"/>
  </r>
  <r>
    <x v="10"/>
    <x v="3"/>
    <x v="0"/>
    <n v="780"/>
    <n v="999.93391062541002"/>
  </r>
  <r>
    <x v="10"/>
    <x v="4"/>
    <x v="0"/>
    <n v="828"/>
    <n v="1007.39133449573"/>
  </r>
  <r>
    <x v="10"/>
    <x v="5"/>
    <x v="0"/>
    <n v="791"/>
    <n v="1333.59420251451"/>
  </r>
  <r>
    <x v="10"/>
    <x v="6"/>
    <x v="0"/>
    <n v="734"/>
    <n v="1393.5658212466201"/>
  </r>
  <r>
    <x v="10"/>
    <x v="7"/>
    <x v="0"/>
    <n v="1085"/>
    <n v="1397.69247373962"/>
  </r>
  <r>
    <x v="10"/>
    <x v="8"/>
    <x v="0"/>
    <n v="2086"/>
    <n v="3044.56116892205"/>
  </r>
  <r>
    <x v="10"/>
    <x v="9"/>
    <x v="0"/>
    <n v="1753"/>
    <n v="2950.5651106432201"/>
  </r>
  <r>
    <x v="10"/>
    <x v="10"/>
    <x v="0"/>
    <n v="1795"/>
    <n v="2418.5639073632701"/>
  </r>
  <r>
    <x v="10"/>
    <x v="11"/>
    <x v="0"/>
    <n v="1517"/>
    <n v="1923.7914322490201"/>
  </r>
  <r>
    <x v="10"/>
    <x v="12"/>
    <x v="0"/>
    <n v="1418"/>
    <n v="1600.58429645041"/>
  </r>
  <r>
    <x v="10"/>
    <x v="13"/>
    <x v="0"/>
    <n v="1728"/>
    <n v="2047.8803126314299"/>
  </r>
  <r>
    <x v="10"/>
    <x v="14"/>
    <x v="0"/>
    <n v="2316"/>
    <n v="2079.2004663985999"/>
  </r>
  <r>
    <x v="10"/>
    <x v="15"/>
    <x v="0"/>
    <n v="2546"/>
    <n v="2524.7300222174699"/>
  </r>
  <r>
    <x v="10"/>
    <x v="16"/>
    <x v="0"/>
    <n v="2055"/>
    <n v="2552.3425856632002"/>
  </r>
  <r>
    <x v="10"/>
    <x v="17"/>
    <x v="0"/>
    <n v="1712"/>
    <n v="2332.1412313128599"/>
  </r>
  <r>
    <x v="10"/>
    <x v="18"/>
    <x v="0"/>
    <n v="974"/>
    <n v="1461.83509794167"/>
  </r>
  <r>
    <x v="10"/>
    <x v="19"/>
    <x v="0"/>
    <n v="941"/>
    <n v="1271.5505130162801"/>
  </r>
  <r>
    <x v="10"/>
    <x v="20"/>
    <x v="0"/>
    <n v="854"/>
    <n v="1199.8221072921201"/>
  </r>
  <r>
    <x v="10"/>
    <x v="21"/>
    <x v="0"/>
    <n v="795"/>
    <n v="1129.6836109201599"/>
  </r>
  <r>
    <x v="10"/>
    <x v="22"/>
    <x v="0"/>
    <n v="815"/>
    <n v="1136.3873343780499"/>
  </r>
  <r>
    <x v="10"/>
    <x v="23"/>
    <x v="0"/>
    <n v="721"/>
    <n v="1088.37377616096"/>
  </r>
  <r>
    <x v="11"/>
    <x v="0"/>
    <x v="0"/>
    <n v="864"/>
    <n v="1313.42760258166"/>
  </r>
  <r>
    <x v="11"/>
    <x v="1"/>
    <x v="0"/>
    <n v="727"/>
    <n v="932.57988086197997"/>
  </r>
  <r>
    <x v="11"/>
    <x v="2"/>
    <x v="0"/>
    <n v="842"/>
    <n v="940.33056631466604"/>
  </r>
  <r>
    <x v="11"/>
    <x v="3"/>
    <x v="0"/>
    <n v="696"/>
    <n v="914.41535613543499"/>
  </r>
  <r>
    <x v="11"/>
    <x v="4"/>
    <x v="0"/>
    <n v="718"/>
    <n v="971.69250885832901"/>
  </r>
  <r>
    <x v="11"/>
    <x v="5"/>
    <x v="0"/>
    <n v="824"/>
    <n v="1091.33534521767"/>
  </r>
  <r>
    <x v="11"/>
    <x v="6"/>
    <x v="0"/>
    <n v="872"/>
    <n v="1411.6398884600301"/>
  </r>
  <r>
    <x v="11"/>
    <x v="7"/>
    <x v="0"/>
    <n v="970"/>
    <n v="1515.9982527305001"/>
  </r>
  <r>
    <x v="11"/>
    <x v="8"/>
    <x v="0"/>
    <n v="1266"/>
    <n v="2093.4971024798001"/>
  </r>
  <r>
    <x v="11"/>
    <x v="9"/>
    <x v="0"/>
    <n v="1349"/>
    <n v="2000.8053986457201"/>
  </r>
  <r>
    <x v="11"/>
    <x v="10"/>
    <x v="0"/>
    <n v="1179"/>
    <n v="1373.3707561594499"/>
  </r>
  <r>
    <x v="11"/>
    <x v="11"/>
    <x v="0"/>
    <n v="812"/>
    <n v="1208.8767025497"/>
  </r>
  <r>
    <x v="11"/>
    <x v="12"/>
    <x v="0"/>
    <n v="714"/>
    <n v="1223.7579156434699"/>
  </r>
  <r>
    <x v="11"/>
    <x v="13"/>
    <x v="0"/>
    <n v="1231"/>
    <n v="1664.2331854742899"/>
  </r>
  <r>
    <x v="11"/>
    <x v="14"/>
    <x v="0"/>
    <n v="1639"/>
    <n v="1929.7601868182001"/>
  </r>
  <r>
    <x v="11"/>
    <x v="15"/>
    <x v="0"/>
    <n v="1802"/>
    <n v="1651.44324039755"/>
  </r>
  <r>
    <x v="11"/>
    <x v="16"/>
    <x v="0"/>
    <n v="1622"/>
    <n v="1553.7449729616501"/>
  </r>
  <r>
    <x v="11"/>
    <x v="17"/>
    <x v="0"/>
    <n v="1391"/>
    <n v="1511.39247845979"/>
  </r>
  <r>
    <x v="11"/>
    <x v="18"/>
    <x v="0"/>
    <n v="1163"/>
    <n v="1304.86090281521"/>
  </r>
  <r>
    <x v="11"/>
    <x v="19"/>
    <x v="0"/>
    <n v="1060"/>
    <n v="1245.7832849475401"/>
  </r>
  <r>
    <x v="11"/>
    <x v="20"/>
    <x v="0"/>
    <n v="1004"/>
    <n v="1175.2662655675899"/>
  </r>
  <r>
    <x v="11"/>
    <x v="21"/>
    <x v="0"/>
    <n v="940"/>
    <n v="1227.8433319415701"/>
  </r>
  <r>
    <x v="11"/>
    <x v="22"/>
    <x v="0"/>
    <n v="881"/>
    <n v="1355.1703881493399"/>
  </r>
  <r>
    <x v="11"/>
    <x v="23"/>
    <x v="0"/>
    <n v="879"/>
    <n v="1500.7305092808399"/>
  </r>
  <r>
    <x v="12"/>
    <x v="24"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x v="0"/>
    <x v="0"/>
    <n v="1997"/>
    <n v="2304.3718464612298"/>
  </r>
  <r>
    <x v="0"/>
    <s v="a. HE1-2 &amp; HE23-24"/>
    <x v="1"/>
    <x v="0"/>
    <n v="1997"/>
    <n v="3089.3441750278798"/>
  </r>
  <r>
    <x v="0"/>
    <s v="b. HE3-6"/>
    <x v="2"/>
    <x v="0"/>
    <n v="2722"/>
    <n v="3147.4944647583302"/>
  </r>
  <r>
    <x v="0"/>
    <s v="b. HE3-6"/>
    <x v="3"/>
    <x v="0"/>
    <n v="2722"/>
    <n v="3022.6876825874901"/>
  </r>
  <r>
    <x v="0"/>
    <s v="b. HE3-6"/>
    <x v="4"/>
    <x v="0"/>
    <n v="2722"/>
    <n v="2402.8951345353498"/>
  </r>
  <r>
    <x v="0"/>
    <s v="b. HE3-6"/>
    <x v="5"/>
    <x v="0"/>
    <n v="2722"/>
    <n v="2859.54398402582"/>
  </r>
  <r>
    <x v="0"/>
    <s v="c. HE7-10"/>
    <x v="6"/>
    <x v="0"/>
    <n v="3701"/>
    <n v="3527.65615305443"/>
  </r>
  <r>
    <x v="0"/>
    <s v="c. HE7-10"/>
    <x v="7"/>
    <x v="0"/>
    <n v="3701"/>
    <n v="4625.1652242545397"/>
  </r>
  <r>
    <x v="0"/>
    <s v="c. HE7-10"/>
    <x v="8"/>
    <x v="0"/>
    <n v="3701"/>
    <n v="4160.6961827283403"/>
  </r>
  <r>
    <x v="0"/>
    <s v="c. HE7-10"/>
    <x v="9"/>
    <x v="0"/>
    <n v="3701"/>
    <n v="3665.2364743132198"/>
  </r>
  <r>
    <x v="0"/>
    <s v="d. HE11-14"/>
    <x v="10"/>
    <x v="0"/>
    <n v="3330"/>
    <n v="3186.0413989552599"/>
  </r>
  <r>
    <x v="0"/>
    <s v="d. HE11-14"/>
    <x v="11"/>
    <x v="0"/>
    <n v="3330"/>
    <n v="3357.27813247022"/>
  </r>
  <r>
    <x v="0"/>
    <s v="d. HE11-14"/>
    <x v="12"/>
    <x v="0"/>
    <n v="3334"/>
    <n v="4160.7746813058402"/>
  </r>
  <r>
    <x v="0"/>
    <s v="d. HE11-14"/>
    <x v="13"/>
    <x v="0"/>
    <n v="3334"/>
    <n v="3983.3847833986902"/>
  </r>
  <r>
    <x v="0"/>
    <s v="e. HE15-18"/>
    <x v="14"/>
    <x v="0"/>
    <n v="3397"/>
    <n v="4178.7955378972902"/>
  </r>
  <r>
    <x v="0"/>
    <s v="e. HE15-18"/>
    <x v="15"/>
    <x v="0"/>
    <n v="3397"/>
    <n v="4406.9713599587903"/>
  </r>
  <r>
    <x v="0"/>
    <s v="e. HE15-18"/>
    <x v="16"/>
    <x v="0"/>
    <n v="3397"/>
    <n v="4501.3397227314699"/>
  </r>
  <r>
    <x v="0"/>
    <s v="e. HE15-18"/>
    <x v="17"/>
    <x v="0"/>
    <n v="3397"/>
    <n v="4636.3117197562697"/>
  </r>
  <r>
    <x v="0"/>
    <s v="f. HE19-22"/>
    <x v="18"/>
    <x v="0"/>
    <n v="3589"/>
    <n v="5138.91416880206"/>
  </r>
  <r>
    <x v="0"/>
    <s v="f. HE19-22"/>
    <x v="19"/>
    <x v="0"/>
    <n v="3589"/>
    <n v="4960.7942372420102"/>
  </r>
  <r>
    <x v="0"/>
    <s v="f. HE19-22"/>
    <x v="20"/>
    <x v="0"/>
    <n v="3589"/>
    <n v="4236.3679528941402"/>
  </r>
  <r>
    <x v="0"/>
    <s v="f. HE19-22"/>
    <x v="21"/>
    <x v="0"/>
    <n v="3589"/>
    <n v="3978.3085944433401"/>
  </r>
  <r>
    <x v="0"/>
    <s v="a. HE1-2 &amp; HE23-24"/>
    <x v="22"/>
    <x v="0"/>
    <n v="2479"/>
    <n v="3646.1856864599499"/>
  </r>
  <r>
    <x v="0"/>
    <s v="a. HE1-2 &amp; HE23-24"/>
    <x v="23"/>
    <x v="0"/>
    <n v="2479"/>
    <n v="2235.0403545694599"/>
  </r>
  <r>
    <x v="1"/>
    <s v="a. HE1-2 &amp; HE23-24"/>
    <x v="0"/>
    <x v="0"/>
    <n v="1795"/>
    <n v="2018.45640994056"/>
  </r>
  <r>
    <x v="1"/>
    <s v="a. HE1-2 &amp; HE23-24"/>
    <x v="1"/>
    <x v="0"/>
    <n v="1795"/>
    <n v="2192.55699650521"/>
  </r>
  <r>
    <x v="1"/>
    <s v="b. HE3-6"/>
    <x v="2"/>
    <x v="0"/>
    <n v="2649"/>
    <n v="2551.7998178569101"/>
  </r>
  <r>
    <x v="1"/>
    <s v="b. HE3-6"/>
    <x v="3"/>
    <x v="0"/>
    <n v="2649"/>
    <n v="2619.2554837047501"/>
  </r>
  <r>
    <x v="1"/>
    <s v="b. HE3-6"/>
    <x v="4"/>
    <x v="0"/>
    <n v="2649"/>
    <n v="2700.2663270391799"/>
  </r>
  <r>
    <x v="1"/>
    <s v="b. HE3-6"/>
    <x v="5"/>
    <x v="0"/>
    <n v="2649"/>
    <n v="2371.7572729972499"/>
  </r>
  <r>
    <x v="1"/>
    <s v="c. HE7-10"/>
    <x v="6"/>
    <x v="0"/>
    <n v="3452"/>
    <n v="2704.4392736773498"/>
  </r>
  <r>
    <x v="1"/>
    <s v="c. HE7-10"/>
    <x v="7"/>
    <x v="0"/>
    <n v="3452"/>
    <n v="3465.8892995957099"/>
  </r>
  <r>
    <x v="1"/>
    <s v="c. HE7-10"/>
    <x v="8"/>
    <x v="0"/>
    <n v="3452"/>
    <n v="2934.0698881449298"/>
  </r>
  <r>
    <x v="1"/>
    <s v="c. HE7-10"/>
    <x v="9"/>
    <x v="0"/>
    <n v="3452"/>
    <n v="3770.5725527160698"/>
  </r>
  <r>
    <x v="1"/>
    <s v="d. HE11-14"/>
    <x v="10"/>
    <x v="0"/>
    <n v="2732"/>
    <n v="4727.0727320208398"/>
  </r>
  <r>
    <x v="1"/>
    <s v="d. HE11-14"/>
    <x v="11"/>
    <x v="0"/>
    <n v="2732"/>
    <n v="4765.5464022546703"/>
  </r>
  <r>
    <x v="1"/>
    <s v="d. HE11-14"/>
    <x v="12"/>
    <x v="0"/>
    <n v="2777"/>
    <n v="4609.5417528754097"/>
  </r>
  <r>
    <x v="1"/>
    <s v="d. HE11-14"/>
    <x v="13"/>
    <x v="0"/>
    <n v="2777"/>
    <n v="4120.6329241018702"/>
  </r>
  <r>
    <x v="1"/>
    <s v="e. HE15-18"/>
    <x v="14"/>
    <x v="0"/>
    <n v="3512"/>
    <n v="2934.6371451005598"/>
  </r>
  <r>
    <x v="1"/>
    <s v="e. HE15-18"/>
    <x v="15"/>
    <x v="0"/>
    <n v="3512"/>
    <n v="3882.4549451369699"/>
  </r>
  <r>
    <x v="1"/>
    <s v="e. HE15-18"/>
    <x v="16"/>
    <x v="0"/>
    <n v="3512"/>
    <n v="4580.7762237642801"/>
  </r>
  <r>
    <x v="1"/>
    <s v="e. HE15-18"/>
    <x v="17"/>
    <x v="0"/>
    <n v="3512"/>
    <n v="5416.3989586820799"/>
  </r>
  <r>
    <x v="1"/>
    <s v="f. HE19-22"/>
    <x v="18"/>
    <x v="0"/>
    <n v="3324"/>
    <n v="5332.0545601737504"/>
  </r>
  <r>
    <x v="1"/>
    <s v="f. HE19-22"/>
    <x v="19"/>
    <x v="0"/>
    <n v="3324"/>
    <n v="4819.9154334762598"/>
  </r>
  <r>
    <x v="1"/>
    <s v="f. HE19-22"/>
    <x v="20"/>
    <x v="0"/>
    <n v="3324"/>
    <n v="4005.7179713382998"/>
  </r>
  <r>
    <x v="1"/>
    <s v="f. HE19-22"/>
    <x v="21"/>
    <x v="0"/>
    <n v="3324"/>
    <n v="4258.73166815278"/>
  </r>
  <r>
    <x v="1"/>
    <s v="a. HE1-2 &amp; HE23-24"/>
    <x v="22"/>
    <x v="0"/>
    <n v="2155"/>
    <n v="3914.1647711381302"/>
  </r>
  <r>
    <x v="1"/>
    <s v="a. HE1-2 &amp; HE23-24"/>
    <x v="23"/>
    <x v="0"/>
    <n v="2155"/>
    <n v="3217.2647820018301"/>
  </r>
  <r>
    <x v="2"/>
    <s v="a. HE1-2 &amp; HE23-24"/>
    <x v="0"/>
    <x v="0"/>
    <n v="1729"/>
    <n v="1443.99663741006"/>
  </r>
  <r>
    <x v="2"/>
    <s v="a. HE1-2 &amp; HE23-24"/>
    <x v="1"/>
    <x v="0"/>
    <n v="1729"/>
    <n v="2830.1511845455102"/>
  </r>
  <r>
    <x v="2"/>
    <s v="b. HE3-6"/>
    <x v="2"/>
    <x v="0"/>
    <n v="1916"/>
    <n v="3092.9395340532001"/>
  </r>
  <r>
    <x v="2"/>
    <s v="b. HE3-6"/>
    <x v="3"/>
    <x v="0"/>
    <n v="1916"/>
    <n v="2995.4030687159202"/>
  </r>
  <r>
    <x v="2"/>
    <s v="b. HE3-6"/>
    <x v="4"/>
    <x v="0"/>
    <n v="1916"/>
    <n v="2864.9146200854598"/>
  </r>
  <r>
    <x v="2"/>
    <s v="b. HE3-6"/>
    <x v="5"/>
    <x v="0"/>
    <n v="1916"/>
    <n v="3086.8032657505501"/>
  </r>
  <r>
    <x v="2"/>
    <s v="c. HE7-10"/>
    <x v="6"/>
    <x v="0"/>
    <n v="3519"/>
    <n v="3319.0001267493099"/>
  </r>
  <r>
    <x v="2"/>
    <s v="c. HE7-10"/>
    <x v="7"/>
    <x v="0"/>
    <n v="3519"/>
    <n v="3208.5297258955402"/>
  </r>
  <r>
    <x v="2"/>
    <s v="c. HE7-10"/>
    <x v="8"/>
    <x v="0"/>
    <n v="3519"/>
    <n v="2846.3773822540902"/>
  </r>
  <r>
    <x v="2"/>
    <s v="c. HE7-10"/>
    <x v="9"/>
    <x v="0"/>
    <n v="3519"/>
    <n v="2489.9521870841199"/>
  </r>
  <r>
    <x v="2"/>
    <s v="d. HE11-14"/>
    <x v="10"/>
    <x v="0"/>
    <n v="3251"/>
    <n v="2477.0401054710701"/>
  </r>
  <r>
    <x v="2"/>
    <s v="d. HE11-14"/>
    <x v="11"/>
    <x v="0"/>
    <n v="3251"/>
    <n v="2501.20334891826"/>
  </r>
  <r>
    <x v="2"/>
    <s v="d. HE11-14"/>
    <x v="12"/>
    <x v="0"/>
    <n v="3211"/>
    <n v="2499.22943067184"/>
  </r>
  <r>
    <x v="2"/>
    <s v="d. HE11-14"/>
    <x v="13"/>
    <x v="0"/>
    <n v="3211"/>
    <n v="2577.2548187982102"/>
  </r>
  <r>
    <x v="2"/>
    <s v="e. HE15-18"/>
    <x v="14"/>
    <x v="0"/>
    <n v="3651"/>
    <n v="3336.4003592766599"/>
  </r>
  <r>
    <x v="2"/>
    <s v="e. HE15-18"/>
    <x v="15"/>
    <x v="0"/>
    <n v="3651"/>
    <n v="3253.8824413704001"/>
  </r>
  <r>
    <x v="2"/>
    <s v="e. HE15-18"/>
    <x v="16"/>
    <x v="0"/>
    <n v="3651"/>
    <n v="3078.75134236643"/>
  </r>
  <r>
    <x v="2"/>
    <s v="e. HE15-18"/>
    <x v="17"/>
    <x v="0"/>
    <n v="3651"/>
    <n v="2636.8628116182799"/>
  </r>
  <r>
    <x v="2"/>
    <s v="f. HE19-22"/>
    <x v="18"/>
    <x v="0"/>
    <n v="2746"/>
    <n v="3197.6969595922001"/>
  </r>
  <r>
    <x v="2"/>
    <s v="f. HE19-22"/>
    <x v="19"/>
    <x v="0"/>
    <n v="2746"/>
    <n v="3270.05821061302"/>
  </r>
  <r>
    <x v="2"/>
    <s v="f. HE19-22"/>
    <x v="20"/>
    <x v="0"/>
    <n v="2746"/>
    <n v="2732.2700798422902"/>
  </r>
  <r>
    <x v="2"/>
    <s v="f. HE19-22"/>
    <x v="21"/>
    <x v="0"/>
    <n v="2746"/>
    <n v="1787.07433989826"/>
  </r>
  <r>
    <x v="2"/>
    <s v="a. HE1-2 &amp; HE23-24"/>
    <x v="22"/>
    <x v="0"/>
    <n v="1900"/>
    <n v="1676.1902887163501"/>
  </r>
  <r>
    <x v="2"/>
    <s v="a. HE1-2 &amp; HE23-24"/>
    <x v="23"/>
    <x v="0"/>
    <n v="1900"/>
    <n v="1215.3647289047101"/>
  </r>
  <r>
    <x v="3"/>
    <s v="a. HE1-2 &amp; HE23-24"/>
    <x v="0"/>
    <x v="0"/>
    <n v="1729"/>
    <n v="1833.75097368654"/>
  </r>
  <r>
    <x v="3"/>
    <s v="a. HE1-2 &amp; HE23-24"/>
    <x v="1"/>
    <x v="0"/>
    <n v="1729"/>
    <n v="2556.1227483763701"/>
  </r>
  <r>
    <x v="3"/>
    <s v="b. HE3-6"/>
    <x v="2"/>
    <x v="0"/>
    <n v="2187"/>
    <n v="2680.9045739476301"/>
  </r>
  <r>
    <x v="3"/>
    <s v="b. HE3-6"/>
    <x v="3"/>
    <x v="0"/>
    <n v="2187"/>
    <n v="2606.9723524660199"/>
  </r>
  <r>
    <x v="3"/>
    <s v="b. HE3-6"/>
    <x v="4"/>
    <x v="0"/>
    <n v="2187"/>
    <n v="1996.30103748122"/>
  </r>
  <r>
    <x v="3"/>
    <s v="b. HE3-6"/>
    <x v="5"/>
    <x v="0"/>
    <n v="2187"/>
    <n v="3342.4354485467702"/>
  </r>
  <r>
    <x v="3"/>
    <s v="c. HE7-10"/>
    <x v="6"/>
    <x v="0"/>
    <n v="3372"/>
    <n v="3453.38163793896"/>
  </r>
  <r>
    <x v="3"/>
    <s v="c. HE7-10"/>
    <x v="7"/>
    <x v="0"/>
    <n v="3372"/>
    <n v="3511.8532394357699"/>
  </r>
  <r>
    <x v="3"/>
    <s v="c. HE7-10"/>
    <x v="8"/>
    <x v="0"/>
    <n v="3372"/>
    <n v="2798.4730859937799"/>
  </r>
  <r>
    <x v="3"/>
    <s v="c. HE7-10"/>
    <x v="9"/>
    <x v="0"/>
    <n v="3372"/>
    <n v="3805.7463714698101"/>
  </r>
  <r>
    <x v="3"/>
    <s v="d. HE11-14"/>
    <x v="10"/>
    <x v="0"/>
    <n v="3381"/>
    <n v="4219.13143899445"/>
  </r>
  <r>
    <x v="3"/>
    <s v="d. HE11-14"/>
    <x v="11"/>
    <x v="0"/>
    <n v="3381"/>
    <n v="4196.4481655551999"/>
  </r>
  <r>
    <x v="3"/>
    <s v="d. HE11-14"/>
    <x v="12"/>
    <x v="0"/>
    <n v="3293"/>
    <n v="4026.3765576405599"/>
  </r>
  <r>
    <x v="3"/>
    <s v="d. HE11-14"/>
    <x v="13"/>
    <x v="0"/>
    <n v="3293"/>
    <n v="4079.2114940801598"/>
  </r>
  <r>
    <x v="3"/>
    <s v="e. HE15-18"/>
    <x v="14"/>
    <x v="0"/>
    <n v="3067"/>
    <n v="4191.3388683882904"/>
  </r>
  <r>
    <x v="3"/>
    <s v="e. HE15-18"/>
    <x v="15"/>
    <x v="0"/>
    <n v="3067"/>
    <n v="3660.5394165308899"/>
  </r>
  <r>
    <x v="3"/>
    <s v="e. HE15-18"/>
    <x v="16"/>
    <x v="0"/>
    <n v="3067"/>
    <n v="3102.9376297397098"/>
  </r>
  <r>
    <x v="3"/>
    <s v="e. HE15-18"/>
    <x v="17"/>
    <x v="0"/>
    <n v="3067"/>
    <n v="2789.81638197967"/>
  </r>
  <r>
    <x v="3"/>
    <s v="f. HE19-22"/>
    <x v="18"/>
    <x v="0"/>
    <n v="2696"/>
    <n v="2503.0969141550299"/>
  </r>
  <r>
    <x v="3"/>
    <s v="f. HE19-22"/>
    <x v="19"/>
    <x v="0"/>
    <n v="2696"/>
    <n v="2669.0794754840899"/>
  </r>
  <r>
    <x v="3"/>
    <s v="f. HE19-22"/>
    <x v="20"/>
    <x v="0"/>
    <n v="2696"/>
    <n v="2531.0123251330701"/>
  </r>
  <r>
    <x v="3"/>
    <s v="f. HE19-22"/>
    <x v="21"/>
    <x v="0"/>
    <n v="2696"/>
    <n v="2067.1463658940202"/>
  </r>
  <r>
    <x v="3"/>
    <s v="a. HE1-2 &amp; HE23-24"/>
    <x v="22"/>
    <x v="0"/>
    <n v="1756"/>
    <n v="1491.8191978909799"/>
  </r>
  <r>
    <x v="3"/>
    <s v="a. HE1-2 &amp; HE23-24"/>
    <x v="23"/>
    <x v="0"/>
    <n v="1756"/>
    <n v="1762.8958334413501"/>
  </r>
  <r>
    <x v="4"/>
    <s v="a. HE1-2 &amp; HE23-24"/>
    <x v="0"/>
    <x v="0"/>
    <n v="2461"/>
    <n v="3198.80174235186"/>
  </r>
  <r>
    <x v="4"/>
    <s v="a. HE1-2 &amp; HE23-24"/>
    <x v="1"/>
    <x v="0"/>
    <n v="2461"/>
    <n v="3244.76899822225"/>
  </r>
  <r>
    <x v="4"/>
    <s v="b. HE3-6"/>
    <x v="2"/>
    <x v="0"/>
    <n v="3001"/>
    <n v="3418.5494816320302"/>
  </r>
  <r>
    <x v="4"/>
    <s v="b. HE3-6"/>
    <x v="3"/>
    <x v="0"/>
    <n v="3001"/>
    <n v="3684.8564141607899"/>
  </r>
  <r>
    <x v="4"/>
    <s v="b. HE3-6"/>
    <x v="4"/>
    <x v="0"/>
    <n v="3001"/>
    <n v="3891.7335247502101"/>
  </r>
  <r>
    <x v="4"/>
    <s v="b. HE3-6"/>
    <x v="5"/>
    <x v="0"/>
    <n v="3001"/>
    <n v="4312.1524286062504"/>
  </r>
  <r>
    <x v="4"/>
    <s v="c. HE7-10"/>
    <x v="6"/>
    <x v="0"/>
    <n v="4907"/>
    <n v="4560.4032651370799"/>
  </r>
  <r>
    <x v="4"/>
    <s v="c. HE7-10"/>
    <x v="7"/>
    <x v="0"/>
    <n v="4907"/>
    <n v="3696.5205819944399"/>
  </r>
  <r>
    <x v="4"/>
    <s v="c. HE7-10"/>
    <x v="8"/>
    <x v="0"/>
    <n v="4907"/>
    <n v="3386.9145615406901"/>
  </r>
  <r>
    <x v="4"/>
    <s v="c. HE7-10"/>
    <x v="9"/>
    <x v="0"/>
    <n v="4907"/>
    <n v="4753.6662576808903"/>
  </r>
  <r>
    <x v="4"/>
    <s v="d. HE11-14"/>
    <x v="10"/>
    <x v="0"/>
    <n v="4984"/>
    <n v="5678.39496560723"/>
  </r>
  <r>
    <x v="4"/>
    <s v="d. HE11-14"/>
    <x v="11"/>
    <x v="0"/>
    <n v="4984"/>
    <n v="6058.9962948951597"/>
  </r>
  <r>
    <x v="4"/>
    <s v="d. HE11-14"/>
    <x v="12"/>
    <x v="0"/>
    <n v="5068"/>
    <n v="5442.4614818293503"/>
  </r>
  <r>
    <x v="4"/>
    <s v="d. HE11-14"/>
    <x v="13"/>
    <x v="0"/>
    <n v="5068"/>
    <n v="3670.4005484169202"/>
  </r>
  <r>
    <x v="4"/>
    <s v="e. HE15-18"/>
    <x v="14"/>
    <x v="0"/>
    <n v="3864"/>
    <n v="2975.0836113201399"/>
  </r>
  <r>
    <x v="4"/>
    <s v="e. HE15-18"/>
    <x v="15"/>
    <x v="0"/>
    <n v="3864"/>
    <n v="2510.7684183983001"/>
  </r>
  <r>
    <x v="4"/>
    <s v="e. HE15-18"/>
    <x v="16"/>
    <x v="0"/>
    <n v="3864"/>
    <n v="2565.9613850140599"/>
  </r>
  <r>
    <x v="4"/>
    <s v="e. HE15-18"/>
    <x v="17"/>
    <x v="0"/>
    <n v="3864"/>
    <n v="2673.7543101769502"/>
  </r>
  <r>
    <x v="4"/>
    <s v="f. HE19-22"/>
    <x v="18"/>
    <x v="0"/>
    <n v="4225"/>
    <n v="3485.4645512733"/>
  </r>
  <r>
    <x v="4"/>
    <s v="f. HE19-22"/>
    <x v="19"/>
    <x v="0"/>
    <n v="4225"/>
    <n v="4550.3470652830201"/>
  </r>
  <r>
    <x v="4"/>
    <s v="f. HE19-22"/>
    <x v="20"/>
    <x v="0"/>
    <n v="4225"/>
    <n v="5558.0635035285904"/>
  </r>
  <r>
    <x v="4"/>
    <s v="f. HE19-22"/>
    <x v="21"/>
    <x v="0"/>
    <n v="4225"/>
    <n v="6095.7228077378904"/>
  </r>
  <r>
    <x v="4"/>
    <s v="a. HE1-2 &amp; HE23-24"/>
    <x v="22"/>
    <x v="0"/>
    <n v="2688"/>
    <n v="5670.2364337925501"/>
  </r>
  <r>
    <x v="4"/>
    <s v="a. HE1-2 &amp; HE23-24"/>
    <x v="23"/>
    <x v="0"/>
    <n v="2688"/>
    <n v="3370.2521408156299"/>
  </r>
  <r>
    <x v="5"/>
    <s v="a. HE1-2 &amp; HE23-24"/>
    <x v="0"/>
    <x v="0"/>
    <n v="1775"/>
    <n v="2589.4981721754202"/>
  </r>
  <r>
    <x v="5"/>
    <s v="a. HE1-2 &amp; HE23-24"/>
    <x v="1"/>
    <x v="0"/>
    <n v="1775"/>
    <n v="2362.83720476791"/>
  </r>
  <r>
    <x v="5"/>
    <s v="b. HE3-6"/>
    <x v="2"/>
    <x v="0"/>
    <n v="2193"/>
    <n v="2526.8014672733102"/>
  </r>
  <r>
    <x v="5"/>
    <s v="b. HE3-6"/>
    <x v="3"/>
    <x v="0"/>
    <n v="2193"/>
    <n v="2955.7834329214402"/>
  </r>
  <r>
    <x v="5"/>
    <s v="b. HE3-6"/>
    <x v="4"/>
    <x v="0"/>
    <n v="2193"/>
    <n v="2994.6417605229599"/>
  </r>
  <r>
    <x v="5"/>
    <s v="b. HE3-6"/>
    <x v="5"/>
    <x v="0"/>
    <n v="2193"/>
    <n v="2972.1121445059098"/>
  </r>
  <r>
    <x v="5"/>
    <s v="c. HE7-10"/>
    <x v="6"/>
    <x v="0"/>
    <n v="3304"/>
    <n v="3244.5534943528801"/>
  </r>
  <r>
    <x v="5"/>
    <s v="c. HE7-10"/>
    <x v="7"/>
    <x v="0"/>
    <n v="3304"/>
    <n v="3733.9008599037002"/>
  </r>
  <r>
    <x v="5"/>
    <s v="c. HE7-10"/>
    <x v="8"/>
    <x v="0"/>
    <n v="3304"/>
    <n v="3733.2289364697099"/>
  </r>
  <r>
    <x v="5"/>
    <s v="c. HE7-10"/>
    <x v="9"/>
    <x v="0"/>
    <n v="3304"/>
    <n v="3427.7799453789899"/>
  </r>
  <r>
    <x v="5"/>
    <s v="d. HE11-14"/>
    <x v="10"/>
    <x v="0"/>
    <n v="4167"/>
    <n v="3555.8273672652199"/>
  </r>
  <r>
    <x v="5"/>
    <s v="d. HE11-14"/>
    <x v="11"/>
    <x v="0"/>
    <n v="4167"/>
    <n v="3298.3427283334399"/>
  </r>
  <r>
    <x v="5"/>
    <s v="d. HE11-14"/>
    <x v="12"/>
    <x v="0"/>
    <n v="4324"/>
    <n v="3021.7181456869298"/>
  </r>
  <r>
    <x v="5"/>
    <s v="d. HE11-14"/>
    <x v="13"/>
    <x v="0"/>
    <n v="4324"/>
    <n v="3158.6834163722301"/>
  </r>
  <r>
    <x v="5"/>
    <s v="e. HE15-18"/>
    <x v="14"/>
    <x v="0"/>
    <n v="2752"/>
    <n v="2868.8867183818702"/>
  </r>
  <r>
    <x v="5"/>
    <s v="e. HE15-18"/>
    <x v="15"/>
    <x v="0"/>
    <n v="2752"/>
    <n v="2576.34342502971"/>
  </r>
  <r>
    <x v="5"/>
    <s v="e. HE15-18"/>
    <x v="16"/>
    <x v="0"/>
    <n v="2752"/>
    <n v="4133.3518450055999"/>
  </r>
  <r>
    <x v="5"/>
    <s v="e. HE15-18"/>
    <x v="17"/>
    <x v="0"/>
    <n v="2752"/>
    <n v="4507.9100265809802"/>
  </r>
  <r>
    <x v="5"/>
    <s v="f. HE19-22"/>
    <x v="18"/>
    <x v="0"/>
    <n v="3672"/>
    <n v="4686.3789914079298"/>
  </r>
  <r>
    <x v="5"/>
    <s v="f. HE19-22"/>
    <x v="19"/>
    <x v="0"/>
    <n v="3672"/>
    <n v="4944.7630618653902"/>
  </r>
  <r>
    <x v="5"/>
    <s v="f. HE19-22"/>
    <x v="20"/>
    <x v="0"/>
    <n v="3672"/>
    <n v="4610.2090219205402"/>
  </r>
  <r>
    <x v="5"/>
    <s v="f. HE19-22"/>
    <x v="21"/>
    <x v="0"/>
    <n v="3672"/>
    <n v="5418.6370888025203"/>
  </r>
  <r>
    <x v="5"/>
    <s v="a. HE1-2 &amp; HE23-24"/>
    <x v="22"/>
    <x v="0"/>
    <n v="2218"/>
    <n v="5001.40384579689"/>
  </r>
  <r>
    <x v="5"/>
    <s v="a. HE1-2 &amp; HE23-24"/>
    <x v="23"/>
    <x v="0"/>
    <n v="2218"/>
    <n v="4252.4724884043799"/>
  </r>
  <r>
    <x v="6"/>
    <s v="a. HE1-2 &amp; HE23-24"/>
    <x v="0"/>
    <x v="0"/>
    <n v="2284"/>
    <n v="1991.74449548852"/>
  </r>
  <r>
    <x v="6"/>
    <s v="a. HE1-2 &amp; HE23-24"/>
    <x v="1"/>
    <x v="0"/>
    <n v="2284"/>
    <n v="1422.70549876575"/>
  </r>
  <r>
    <x v="6"/>
    <s v="b. HE3-6"/>
    <x v="2"/>
    <x v="0"/>
    <n v="2541"/>
    <n v="1601.89134051151"/>
  </r>
  <r>
    <x v="6"/>
    <s v="b. HE3-6"/>
    <x v="3"/>
    <x v="0"/>
    <n v="2541"/>
    <n v="2794.83847170734"/>
  </r>
  <r>
    <x v="6"/>
    <s v="b. HE3-6"/>
    <x v="4"/>
    <x v="0"/>
    <n v="2541"/>
    <n v="3078.27002502709"/>
  </r>
  <r>
    <x v="6"/>
    <s v="b. HE3-6"/>
    <x v="5"/>
    <x v="0"/>
    <n v="2541"/>
    <n v="3661.8547216062998"/>
  </r>
  <r>
    <x v="6"/>
    <s v="c. HE7-10"/>
    <x v="6"/>
    <x v="0"/>
    <n v="4102"/>
    <n v="3811.6941565338002"/>
  </r>
  <r>
    <x v="6"/>
    <s v="c. HE7-10"/>
    <x v="7"/>
    <x v="0"/>
    <n v="4102"/>
    <n v="3729.62090198343"/>
  </r>
  <r>
    <x v="6"/>
    <s v="c. HE7-10"/>
    <x v="8"/>
    <x v="0"/>
    <n v="4102"/>
    <n v="3593.5451365887998"/>
  </r>
  <r>
    <x v="6"/>
    <s v="c. HE7-10"/>
    <x v="9"/>
    <x v="0"/>
    <n v="4102"/>
    <n v="3649.87052819463"/>
  </r>
  <r>
    <x v="6"/>
    <s v="d. HE11-14"/>
    <x v="10"/>
    <x v="0"/>
    <n v="3980"/>
    <n v="3184.5165347296702"/>
  </r>
  <r>
    <x v="6"/>
    <s v="d. HE11-14"/>
    <x v="11"/>
    <x v="0"/>
    <n v="3980"/>
    <n v="2740.0257989084098"/>
  </r>
  <r>
    <x v="6"/>
    <s v="d. HE11-14"/>
    <x v="12"/>
    <x v="0"/>
    <n v="3621"/>
    <n v="1992.30143060258"/>
  </r>
  <r>
    <x v="6"/>
    <s v="d. HE11-14"/>
    <x v="13"/>
    <x v="0"/>
    <n v="3621"/>
    <n v="1898.1555551753499"/>
  </r>
  <r>
    <x v="6"/>
    <s v="e. HE15-18"/>
    <x v="14"/>
    <x v="0"/>
    <n v="2528"/>
    <n v="1993.6834870621601"/>
  </r>
  <r>
    <x v="6"/>
    <s v="e. HE15-18"/>
    <x v="15"/>
    <x v="0"/>
    <n v="2528"/>
    <n v="2273.0725990258402"/>
  </r>
  <r>
    <x v="6"/>
    <s v="e. HE15-18"/>
    <x v="16"/>
    <x v="0"/>
    <n v="2528"/>
    <n v="2373.40740941986"/>
  </r>
  <r>
    <x v="6"/>
    <s v="e. HE15-18"/>
    <x v="17"/>
    <x v="0"/>
    <n v="2528"/>
    <n v="2734.2875716244298"/>
  </r>
  <r>
    <x v="6"/>
    <s v="f. HE19-22"/>
    <x v="18"/>
    <x v="0"/>
    <n v="2637"/>
    <n v="3108.0509730999102"/>
  </r>
  <r>
    <x v="6"/>
    <s v="f. HE19-22"/>
    <x v="19"/>
    <x v="0"/>
    <n v="2637"/>
    <n v="3486.58098891696"/>
  </r>
  <r>
    <x v="6"/>
    <s v="f. HE19-22"/>
    <x v="20"/>
    <x v="0"/>
    <n v="2637"/>
    <n v="3383.3626702409101"/>
  </r>
  <r>
    <x v="6"/>
    <s v="f. HE19-22"/>
    <x v="21"/>
    <x v="0"/>
    <n v="2637"/>
    <n v="3028.6836025255702"/>
  </r>
  <r>
    <x v="6"/>
    <s v="a. HE1-2 &amp; HE23-24"/>
    <x v="22"/>
    <x v="0"/>
    <n v="2114"/>
    <n v="1825.7817751815201"/>
  </r>
  <r>
    <x v="6"/>
    <s v="a. HE1-2 &amp; HE23-24"/>
    <x v="23"/>
    <x v="0"/>
    <n v="2114"/>
    <n v="2184.70401538738"/>
  </r>
  <r>
    <x v="7"/>
    <s v="a. HE1-2 &amp; HE23-24"/>
    <x v="0"/>
    <x v="0"/>
    <n v="2070"/>
    <n v="1819.43223432631"/>
  </r>
  <r>
    <x v="7"/>
    <s v="a. HE1-2 &amp; HE23-24"/>
    <x v="1"/>
    <x v="0"/>
    <n v="2070"/>
    <n v="1554.5209493457701"/>
  </r>
  <r>
    <x v="7"/>
    <s v="b. HE3-6"/>
    <x v="2"/>
    <x v="0"/>
    <n v="2131"/>
    <n v="2855.4984324000902"/>
  </r>
  <r>
    <x v="7"/>
    <s v="b. HE3-6"/>
    <x v="3"/>
    <x v="0"/>
    <n v="2131"/>
    <n v="3136.8047165973999"/>
  </r>
  <r>
    <x v="7"/>
    <s v="b. HE3-6"/>
    <x v="4"/>
    <x v="0"/>
    <n v="2131"/>
    <n v="2867.0696636718299"/>
  </r>
  <r>
    <x v="7"/>
    <s v="b. HE3-6"/>
    <x v="5"/>
    <x v="0"/>
    <n v="2131"/>
    <n v="2445.02055528047"/>
  </r>
  <r>
    <x v="7"/>
    <s v="c. HE7-10"/>
    <x v="6"/>
    <x v="0"/>
    <n v="3258"/>
    <n v="2945.7360077650201"/>
  </r>
  <r>
    <x v="7"/>
    <s v="c. HE7-10"/>
    <x v="7"/>
    <x v="0"/>
    <n v="3258"/>
    <n v="4477.7130530895702"/>
  </r>
  <r>
    <x v="7"/>
    <s v="c. HE7-10"/>
    <x v="8"/>
    <x v="0"/>
    <n v="3258"/>
    <n v="3782.59502707929"/>
  </r>
  <r>
    <x v="7"/>
    <s v="c. HE7-10"/>
    <x v="9"/>
    <x v="0"/>
    <n v="3258"/>
    <n v="3821.4300307308799"/>
  </r>
  <r>
    <x v="7"/>
    <s v="d. HE11-14"/>
    <x v="10"/>
    <x v="0"/>
    <n v="2962"/>
    <n v="3657.8143954893599"/>
  </r>
  <r>
    <x v="7"/>
    <s v="d. HE11-14"/>
    <x v="11"/>
    <x v="0"/>
    <n v="2962"/>
    <n v="3533.24716729274"/>
  </r>
  <r>
    <x v="7"/>
    <s v="d. HE11-14"/>
    <x v="12"/>
    <x v="0"/>
    <n v="2575"/>
    <n v="2153.4496649932098"/>
  </r>
  <r>
    <x v="7"/>
    <s v="d. HE11-14"/>
    <x v="13"/>
    <x v="0"/>
    <n v="2575"/>
    <n v="2172.28768979096"/>
  </r>
  <r>
    <x v="7"/>
    <s v="e. HE15-18"/>
    <x v="14"/>
    <x v="0"/>
    <n v="2336"/>
    <n v="2090.5340917291501"/>
  </r>
  <r>
    <x v="7"/>
    <s v="e. HE15-18"/>
    <x v="15"/>
    <x v="0"/>
    <n v="2336"/>
    <n v="2293.3993995731098"/>
  </r>
  <r>
    <x v="7"/>
    <s v="e. HE15-18"/>
    <x v="16"/>
    <x v="0"/>
    <n v="2336"/>
    <n v="2552.60932658815"/>
  </r>
  <r>
    <x v="7"/>
    <s v="e. HE15-18"/>
    <x v="17"/>
    <x v="0"/>
    <n v="2336"/>
    <n v="2984.0067901479301"/>
  </r>
  <r>
    <x v="7"/>
    <s v="f. HE19-22"/>
    <x v="18"/>
    <x v="0"/>
    <n v="1913"/>
    <n v="3542.4662681252898"/>
  </r>
  <r>
    <x v="7"/>
    <s v="f. HE19-22"/>
    <x v="19"/>
    <x v="0"/>
    <n v="1913"/>
    <n v="3536.3566720908302"/>
  </r>
  <r>
    <x v="7"/>
    <s v="f. HE19-22"/>
    <x v="20"/>
    <x v="0"/>
    <n v="1913"/>
    <n v="3176.8615810606102"/>
  </r>
  <r>
    <x v="7"/>
    <s v="f. HE19-22"/>
    <x v="21"/>
    <x v="0"/>
    <n v="1913"/>
    <n v="2316.1494775943202"/>
  </r>
  <r>
    <x v="7"/>
    <s v="a. HE1-2 &amp; HE23-24"/>
    <x v="22"/>
    <x v="0"/>
    <n v="1846"/>
    <n v="2054.0598254879401"/>
  </r>
  <r>
    <x v="7"/>
    <s v="a. HE1-2 &amp; HE23-24"/>
    <x v="23"/>
    <x v="0"/>
    <n v="1846"/>
    <n v="1967.4412441847401"/>
  </r>
  <r>
    <x v="8"/>
    <s v="a. HE1-2 &amp; HE23-24"/>
    <x v="0"/>
    <x v="0"/>
    <n v="1713"/>
    <n v="1877.78639450337"/>
  </r>
  <r>
    <x v="8"/>
    <s v="a. HE1-2 &amp; HE23-24"/>
    <x v="1"/>
    <x v="0"/>
    <n v="1713"/>
    <n v="1771.4904213279999"/>
  </r>
  <r>
    <x v="8"/>
    <s v="b. HE3-6"/>
    <x v="2"/>
    <x v="0"/>
    <n v="1572"/>
    <n v="1313.0613624605301"/>
  </r>
  <r>
    <x v="8"/>
    <s v="b. HE3-6"/>
    <x v="3"/>
    <x v="0"/>
    <n v="1572"/>
    <n v="1522.26831776771"/>
  </r>
  <r>
    <x v="8"/>
    <s v="b. HE3-6"/>
    <x v="4"/>
    <x v="0"/>
    <n v="1572"/>
    <n v="1645.48125645768"/>
  </r>
  <r>
    <x v="8"/>
    <s v="b. HE3-6"/>
    <x v="5"/>
    <x v="0"/>
    <n v="1572"/>
    <n v="2294.3482863036202"/>
  </r>
  <r>
    <x v="8"/>
    <s v="c. HE7-10"/>
    <x v="6"/>
    <x v="0"/>
    <n v="2509"/>
    <n v="2357.1678474897699"/>
  </r>
  <r>
    <x v="8"/>
    <s v="c. HE7-10"/>
    <x v="7"/>
    <x v="0"/>
    <n v="2509"/>
    <n v="2768.8002885096098"/>
  </r>
  <r>
    <x v="8"/>
    <s v="c. HE7-10"/>
    <x v="8"/>
    <x v="0"/>
    <n v="2509"/>
    <n v="2634.7992437540402"/>
  </r>
  <r>
    <x v="8"/>
    <s v="c. HE7-10"/>
    <x v="9"/>
    <x v="0"/>
    <n v="2509"/>
    <n v="3287.2236281453002"/>
  </r>
  <r>
    <x v="8"/>
    <s v="d. HE11-14"/>
    <x v="10"/>
    <x v="0"/>
    <n v="2655"/>
    <n v="3766.4611748627499"/>
  </r>
  <r>
    <x v="8"/>
    <s v="d. HE11-14"/>
    <x v="11"/>
    <x v="0"/>
    <n v="2655"/>
    <n v="3962.2958705754299"/>
  </r>
  <r>
    <x v="8"/>
    <s v="d. HE11-14"/>
    <x v="12"/>
    <x v="0"/>
    <n v="2489"/>
    <n v="3475.0439426749799"/>
  </r>
  <r>
    <x v="8"/>
    <s v="d. HE11-14"/>
    <x v="13"/>
    <x v="0"/>
    <n v="2489"/>
    <n v="2009.1475614820699"/>
  </r>
  <r>
    <x v="8"/>
    <s v="e. HE15-18"/>
    <x v="14"/>
    <x v="0"/>
    <n v="2299"/>
    <n v="1673.35133847469"/>
  </r>
  <r>
    <x v="8"/>
    <s v="e. HE15-18"/>
    <x v="15"/>
    <x v="0"/>
    <n v="2299"/>
    <n v="1660.6981796285299"/>
  </r>
  <r>
    <x v="8"/>
    <s v="e. HE15-18"/>
    <x v="16"/>
    <x v="0"/>
    <n v="2299"/>
    <n v="1888.5699165621099"/>
  </r>
  <r>
    <x v="8"/>
    <s v="e. HE15-18"/>
    <x v="17"/>
    <x v="0"/>
    <n v="2299"/>
    <n v="2122.44316884097"/>
  </r>
  <r>
    <x v="8"/>
    <s v="f. HE19-22"/>
    <x v="18"/>
    <x v="0"/>
    <n v="2339"/>
    <n v="2499.9676704410699"/>
  </r>
  <r>
    <x v="8"/>
    <s v="f. HE19-22"/>
    <x v="19"/>
    <x v="0"/>
    <n v="2339"/>
    <n v="2423.3743821011599"/>
  </r>
  <r>
    <x v="8"/>
    <s v="f. HE19-22"/>
    <x v="20"/>
    <x v="0"/>
    <n v="2339"/>
    <n v="2354.9274360596901"/>
  </r>
  <r>
    <x v="8"/>
    <s v="f. HE19-22"/>
    <x v="21"/>
    <x v="0"/>
    <n v="2339"/>
    <n v="2134.8219663895302"/>
  </r>
  <r>
    <x v="8"/>
    <s v="a. HE1-2 &amp; HE23-24"/>
    <x v="22"/>
    <x v="0"/>
    <n v="1710"/>
    <n v="2125.1306293692101"/>
  </r>
  <r>
    <x v="8"/>
    <s v="a. HE1-2 &amp; HE23-24"/>
    <x v="23"/>
    <x v="0"/>
    <n v="1710"/>
    <n v="1921.10993036125"/>
  </r>
  <r>
    <x v="9"/>
    <s v="a. HE1-2 &amp; HE23-24"/>
    <x v="0"/>
    <x v="0"/>
    <n v="1947"/>
    <n v="2861.6186194605102"/>
  </r>
  <r>
    <x v="9"/>
    <s v="a. HE1-2 &amp; HE23-24"/>
    <x v="1"/>
    <x v="0"/>
    <n v="1947"/>
    <n v="2545.6968161352502"/>
  </r>
  <r>
    <x v="9"/>
    <s v="b. HE3-6"/>
    <x v="2"/>
    <x v="0"/>
    <n v="1803"/>
    <n v="2252.3686690980498"/>
  </r>
  <r>
    <x v="9"/>
    <s v="b. HE3-6"/>
    <x v="3"/>
    <x v="0"/>
    <n v="1803"/>
    <n v="1922.13020108662"/>
  </r>
  <r>
    <x v="9"/>
    <s v="b. HE3-6"/>
    <x v="4"/>
    <x v="0"/>
    <n v="1803"/>
    <n v="2141.15805497884"/>
  </r>
  <r>
    <x v="9"/>
    <s v="b. HE3-6"/>
    <x v="5"/>
    <x v="0"/>
    <n v="1803"/>
    <n v="2433.0603800558702"/>
  </r>
  <r>
    <x v="9"/>
    <s v="c. HE7-10"/>
    <x v="6"/>
    <x v="0"/>
    <n v="3051"/>
    <n v="3159.9993812418902"/>
  </r>
  <r>
    <x v="9"/>
    <s v="c. HE7-10"/>
    <x v="7"/>
    <x v="0"/>
    <n v="3051"/>
    <n v="3828.3159243925902"/>
  </r>
  <r>
    <x v="9"/>
    <s v="c. HE7-10"/>
    <x v="8"/>
    <x v="0"/>
    <n v="3051"/>
    <n v="3568.95862059302"/>
  </r>
  <r>
    <x v="9"/>
    <s v="c. HE7-10"/>
    <x v="9"/>
    <x v="0"/>
    <n v="3051"/>
    <n v="2966.9783528135299"/>
  </r>
  <r>
    <x v="9"/>
    <s v="d. HE11-14"/>
    <x v="10"/>
    <x v="0"/>
    <n v="3383"/>
    <n v="3151.8021102611601"/>
  </r>
  <r>
    <x v="9"/>
    <s v="d. HE11-14"/>
    <x v="11"/>
    <x v="0"/>
    <n v="3383"/>
    <n v="2970.43640698011"/>
  </r>
  <r>
    <x v="9"/>
    <s v="d. HE11-14"/>
    <x v="12"/>
    <x v="0"/>
    <n v="3303"/>
    <n v="2337.9726329148698"/>
  </r>
  <r>
    <x v="9"/>
    <s v="d. HE11-14"/>
    <x v="13"/>
    <x v="0"/>
    <n v="3303"/>
    <n v="3561.9688732959999"/>
  </r>
  <r>
    <x v="9"/>
    <s v="e. HE15-18"/>
    <x v="14"/>
    <x v="0"/>
    <n v="2462"/>
    <n v="3704.4647065774898"/>
  </r>
  <r>
    <x v="9"/>
    <s v="e. HE15-18"/>
    <x v="15"/>
    <x v="0"/>
    <n v="2462"/>
    <n v="3548.8767934569601"/>
  </r>
  <r>
    <x v="9"/>
    <s v="e. HE15-18"/>
    <x v="16"/>
    <x v="0"/>
    <n v="2462"/>
    <n v="3698.0513474713298"/>
  </r>
  <r>
    <x v="9"/>
    <s v="e. HE15-18"/>
    <x v="17"/>
    <x v="0"/>
    <n v="2462"/>
    <n v="3527.0329291858602"/>
  </r>
  <r>
    <x v="9"/>
    <s v="f. HE19-22"/>
    <x v="18"/>
    <x v="0"/>
    <n v="2612"/>
    <n v="2757.8084554149"/>
  </r>
  <r>
    <x v="9"/>
    <s v="f. HE19-22"/>
    <x v="19"/>
    <x v="0"/>
    <n v="2612"/>
    <n v="3263.17579310582"/>
  </r>
  <r>
    <x v="9"/>
    <s v="f. HE19-22"/>
    <x v="20"/>
    <x v="0"/>
    <n v="2612"/>
    <n v="3800.17446178211"/>
  </r>
  <r>
    <x v="9"/>
    <s v="f. HE19-22"/>
    <x v="21"/>
    <x v="0"/>
    <n v="2612"/>
    <n v="3306.8994517322999"/>
  </r>
  <r>
    <x v="9"/>
    <s v="a. HE1-2 &amp; HE23-24"/>
    <x v="22"/>
    <x v="0"/>
    <n v="2218"/>
    <n v="2776.4841295279398"/>
  </r>
  <r>
    <x v="9"/>
    <s v="a. HE1-2 &amp; HE23-24"/>
    <x v="23"/>
    <x v="0"/>
    <n v="2218"/>
    <n v="2726.8668937706202"/>
  </r>
  <r>
    <x v="10"/>
    <s v="a. HE1-2 &amp; HE23-24"/>
    <x v="0"/>
    <x v="0"/>
    <n v="1728"/>
    <n v="1736.7346541970001"/>
  </r>
  <r>
    <x v="10"/>
    <s v="a. HE1-2 &amp; HE23-24"/>
    <x v="1"/>
    <x v="0"/>
    <n v="1728"/>
    <n v="1482.22829617509"/>
  </r>
  <r>
    <x v="10"/>
    <s v="b. HE3-6"/>
    <x v="2"/>
    <x v="0"/>
    <n v="1963"/>
    <n v="1394.1830035949699"/>
  </r>
  <r>
    <x v="10"/>
    <s v="b. HE3-6"/>
    <x v="3"/>
    <x v="0"/>
    <n v="1963"/>
    <n v="2139.7737519355401"/>
  </r>
  <r>
    <x v="10"/>
    <s v="b. HE3-6"/>
    <x v="4"/>
    <x v="0"/>
    <n v="1963"/>
    <n v="2144.5071289785401"/>
  </r>
  <r>
    <x v="10"/>
    <s v="b. HE3-6"/>
    <x v="5"/>
    <x v="0"/>
    <n v="1963"/>
    <n v="2897.20713296248"/>
  </r>
  <r>
    <x v="10"/>
    <s v="c. HE7-10"/>
    <x v="6"/>
    <x v="0"/>
    <n v="3178"/>
    <n v="3023.2565310257"/>
  </r>
  <r>
    <x v="10"/>
    <s v="c. HE7-10"/>
    <x v="7"/>
    <x v="0"/>
    <n v="3178"/>
    <n v="2952.0713071331002"/>
  </r>
  <r>
    <x v="10"/>
    <s v="c. HE7-10"/>
    <x v="8"/>
    <x v="0"/>
    <n v="3178"/>
    <n v="3719.5131987392901"/>
  </r>
  <r>
    <x v="10"/>
    <s v="c. HE7-10"/>
    <x v="9"/>
    <x v="0"/>
    <n v="3178"/>
    <n v="4179.6806233759298"/>
  </r>
  <r>
    <x v="10"/>
    <s v="d. HE11-14"/>
    <x v="10"/>
    <x v="0"/>
    <n v="3162"/>
    <n v="4381.2777231948003"/>
  </r>
  <r>
    <x v="10"/>
    <s v="d. HE11-14"/>
    <x v="11"/>
    <x v="0"/>
    <n v="3162"/>
    <n v="4428.3198140171498"/>
  </r>
  <r>
    <x v="10"/>
    <s v="d. HE11-14"/>
    <x v="12"/>
    <x v="0"/>
    <n v="3258"/>
    <n v="3508.8827984422401"/>
  </r>
  <r>
    <x v="10"/>
    <s v="d. HE11-14"/>
    <x v="13"/>
    <x v="0"/>
    <n v="3258"/>
    <n v="3455.4973718531801"/>
  </r>
  <r>
    <x v="10"/>
    <s v="e. HE15-18"/>
    <x v="14"/>
    <x v="0"/>
    <n v="3113"/>
    <n v="3423.94356269624"/>
  </r>
  <r>
    <x v="10"/>
    <s v="e. HE15-18"/>
    <x v="15"/>
    <x v="0"/>
    <n v="3113"/>
    <n v="3849.3932640560001"/>
  </r>
  <r>
    <x v="10"/>
    <s v="e. HE15-18"/>
    <x v="16"/>
    <x v="0"/>
    <n v="3113"/>
    <n v="4160.4761802848398"/>
  </r>
  <r>
    <x v="10"/>
    <s v="e. HE15-18"/>
    <x v="17"/>
    <x v="0"/>
    <n v="3113"/>
    <n v="4048.2846222684602"/>
  </r>
  <r>
    <x v="10"/>
    <s v="f. HE19-22"/>
    <x v="18"/>
    <x v="0"/>
    <n v="2582"/>
    <n v="3349.6176043180299"/>
  </r>
  <r>
    <x v="10"/>
    <s v="f. HE19-22"/>
    <x v="19"/>
    <x v="0"/>
    <n v="2582"/>
    <n v="1951.8479563846199"/>
  </r>
  <r>
    <x v="10"/>
    <s v="f. HE19-22"/>
    <x v="20"/>
    <x v="0"/>
    <n v="2582"/>
    <n v="2185.92861168635"/>
  </r>
  <r>
    <x v="10"/>
    <s v="f. HE19-22"/>
    <x v="21"/>
    <x v="0"/>
    <n v="2582"/>
    <n v="2530.3606019113599"/>
  </r>
  <r>
    <x v="10"/>
    <s v="a. HE1-2 &amp; HE23-24"/>
    <x v="22"/>
    <x v="0"/>
    <n v="2122"/>
    <n v="2501.0735078551002"/>
  </r>
  <r>
    <x v="10"/>
    <s v="a. HE1-2 &amp; HE23-24"/>
    <x v="23"/>
    <x v="0"/>
    <n v="2122"/>
    <n v="2366.6571145639"/>
  </r>
  <r>
    <x v="11"/>
    <s v="a. HE1-2 &amp; HE23-24"/>
    <x v="0"/>
    <x v="0"/>
    <n v="2278"/>
    <n v="3435.4171755807902"/>
  </r>
  <r>
    <x v="11"/>
    <s v="a. HE1-2 &amp; HE23-24"/>
    <x v="1"/>
    <x v="0"/>
    <n v="2278"/>
    <n v="1859.89082295037"/>
  </r>
  <r>
    <x v="11"/>
    <s v="b. HE3-6"/>
    <x v="2"/>
    <x v="0"/>
    <n v="2886"/>
    <n v="1934.1167162404599"/>
  </r>
  <r>
    <x v="11"/>
    <s v="b. HE3-6"/>
    <x v="3"/>
    <x v="0"/>
    <n v="2886"/>
    <n v="2188.2442451257298"/>
  </r>
  <r>
    <x v="11"/>
    <s v="b. HE3-6"/>
    <x v="4"/>
    <x v="0"/>
    <n v="2886"/>
    <n v="2425.9953192564199"/>
  </r>
  <r>
    <x v="11"/>
    <s v="b. HE3-6"/>
    <x v="5"/>
    <x v="0"/>
    <n v="2886"/>
    <n v="2764.9255619149699"/>
  </r>
  <r>
    <x v="11"/>
    <s v="c. HE7-10"/>
    <x v="6"/>
    <x v="0"/>
    <n v="3278"/>
    <n v="3600.7701951496001"/>
  </r>
  <r>
    <x v="11"/>
    <s v="c. HE7-10"/>
    <x v="7"/>
    <x v="0"/>
    <n v="3278"/>
    <n v="3778.2884988758401"/>
  </r>
  <r>
    <x v="11"/>
    <s v="c. HE7-10"/>
    <x v="8"/>
    <x v="0"/>
    <n v="3278"/>
    <n v="3200.0965401163799"/>
  </r>
  <r>
    <x v="11"/>
    <s v="c. HE7-10"/>
    <x v="9"/>
    <x v="0"/>
    <n v="3278"/>
    <n v="2907.5818483529702"/>
  </r>
  <r>
    <x v="11"/>
    <s v="d. HE11-14"/>
    <x v="10"/>
    <x v="0"/>
    <n v="3392"/>
    <n v="2422.1557369270699"/>
  </r>
  <r>
    <x v="11"/>
    <s v="d. HE11-14"/>
    <x v="11"/>
    <x v="0"/>
    <n v="3392"/>
    <n v="2630.5416592555198"/>
  </r>
  <r>
    <x v="11"/>
    <s v="d. HE11-14"/>
    <x v="12"/>
    <x v="0"/>
    <n v="3597"/>
    <n v="2621.0596668696098"/>
  </r>
  <r>
    <x v="11"/>
    <s v="d. HE11-14"/>
    <x v="13"/>
    <x v="0"/>
    <n v="3597"/>
    <n v="2833.0218825996199"/>
  </r>
  <r>
    <x v="11"/>
    <s v="e. HE15-18"/>
    <x v="14"/>
    <x v="0"/>
    <n v="3856"/>
    <n v="2769.90560604047"/>
  </r>
  <r>
    <x v="11"/>
    <s v="e. HE15-18"/>
    <x v="15"/>
    <x v="0"/>
    <n v="3856"/>
    <n v="2856.0295700520901"/>
  </r>
  <r>
    <x v="11"/>
    <s v="e. HE15-18"/>
    <x v="16"/>
    <x v="0"/>
    <n v="3856"/>
    <n v="3069.30578206993"/>
  </r>
  <r>
    <x v="11"/>
    <s v="e. HE15-18"/>
    <x v="17"/>
    <x v="0"/>
    <n v="3856"/>
    <n v="3623.3241345504498"/>
  </r>
  <r>
    <x v="11"/>
    <s v="f. HE19-22"/>
    <x v="18"/>
    <x v="0"/>
    <n v="3620"/>
    <n v="4347.8380400239503"/>
  </r>
  <r>
    <x v="11"/>
    <s v="f. HE19-22"/>
    <x v="19"/>
    <x v="0"/>
    <n v="3620"/>
    <n v="4051.33304902392"/>
  </r>
  <r>
    <x v="11"/>
    <s v="f. HE19-22"/>
    <x v="20"/>
    <x v="0"/>
    <n v="3620"/>
    <n v="3610.5055056785"/>
  </r>
  <r>
    <x v="11"/>
    <s v="f. HE19-22"/>
    <x v="21"/>
    <x v="0"/>
    <n v="3620"/>
    <n v="3909.23470128183"/>
  </r>
  <r>
    <x v="11"/>
    <s v="a. HE1-2 &amp; HE23-24"/>
    <x v="22"/>
    <x v="0"/>
    <n v="2282"/>
    <n v="3701.31995645291"/>
  </r>
  <r>
    <x v="11"/>
    <s v="a. HE1-2 &amp; HE23-24"/>
    <x v="23"/>
    <x v="0"/>
    <n v="2282"/>
    <n v="3642.0452025474801"/>
  </r>
  <r>
    <x v="12"/>
    <m/>
    <x v="24"/>
    <x v="1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8">
  <r>
    <x v="0"/>
    <x v="0"/>
    <x v="0"/>
    <n v="309"/>
    <n v="371.44963732295213"/>
  </r>
  <r>
    <x v="0"/>
    <x v="1"/>
    <x v="0"/>
    <n v="266"/>
    <n v="335.77461160987122"/>
  </r>
  <r>
    <x v="0"/>
    <x v="2"/>
    <x v="0"/>
    <n v="234"/>
    <n v="344.31255527271162"/>
  </r>
  <r>
    <x v="0"/>
    <x v="3"/>
    <x v="0"/>
    <n v="279"/>
    <n v="348.9962873708015"/>
  </r>
  <r>
    <x v="0"/>
    <x v="4"/>
    <x v="0"/>
    <n v="278"/>
    <n v="336.23241606641358"/>
  </r>
  <r>
    <x v="0"/>
    <x v="5"/>
    <x v="0"/>
    <n v="282"/>
    <n v="361.96145993692107"/>
  </r>
  <r>
    <x v="0"/>
    <x v="6"/>
    <x v="0"/>
    <n v="304"/>
    <n v="347.18342365558271"/>
  </r>
  <r>
    <x v="0"/>
    <x v="7"/>
    <x v="0"/>
    <n v="356"/>
    <n v="381.1002566024294"/>
  </r>
  <r>
    <x v="0"/>
    <x v="8"/>
    <x v="0"/>
    <n v="353"/>
    <n v="466.27351909633973"/>
  </r>
  <r>
    <x v="0"/>
    <x v="9"/>
    <x v="0"/>
    <n v="588"/>
    <n v="592.92008755779057"/>
  </r>
  <r>
    <x v="0"/>
    <x v="10"/>
    <x v="0"/>
    <n v="508"/>
    <n v="505.82837807784517"/>
  </r>
  <r>
    <x v="0"/>
    <x v="11"/>
    <x v="0"/>
    <n v="464"/>
    <n v="502.06382091608771"/>
  </r>
  <r>
    <x v="0"/>
    <x v="12"/>
    <x v="0"/>
    <n v="420"/>
    <n v="529.48800175944461"/>
  </r>
  <r>
    <x v="0"/>
    <x v="13"/>
    <x v="0"/>
    <n v="489"/>
    <n v="543.5223003021573"/>
  </r>
  <r>
    <x v="0"/>
    <x v="14"/>
    <x v="0"/>
    <n v="493"/>
    <n v="595.22461212063183"/>
  </r>
  <r>
    <x v="0"/>
    <x v="15"/>
    <x v="0"/>
    <n v="487"/>
    <n v="584.51249637347928"/>
  </r>
  <r>
    <x v="0"/>
    <x v="16"/>
    <x v="0"/>
    <n v="714"/>
    <n v="662.20807657998239"/>
  </r>
  <r>
    <x v="0"/>
    <x v="17"/>
    <x v="0"/>
    <n v="682"/>
    <n v="700.38718805970018"/>
  </r>
  <r>
    <x v="0"/>
    <x v="18"/>
    <x v="0"/>
    <n v="259"/>
    <n v="297.70420674367892"/>
  </r>
  <r>
    <x v="0"/>
    <x v="19"/>
    <x v="0"/>
    <n v="259"/>
    <n v="266.93809360542451"/>
  </r>
  <r>
    <x v="0"/>
    <x v="20"/>
    <x v="0"/>
    <n v="267"/>
    <n v="297.23663691290028"/>
  </r>
  <r>
    <x v="0"/>
    <x v="21"/>
    <x v="0"/>
    <n v="284"/>
    <n v="315.50238269419589"/>
  </r>
  <r>
    <x v="0"/>
    <x v="22"/>
    <x v="0"/>
    <n v="270"/>
    <n v="297.48500084911927"/>
  </r>
  <r>
    <x v="0"/>
    <x v="23"/>
    <x v="0"/>
    <n v="256"/>
    <n v="316.08893180295121"/>
  </r>
  <r>
    <x v="0"/>
    <x v="0"/>
    <x v="1"/>
    <n v="339"/>
    <n v="325"/>
  </r>
  <r>
    <x v="0"/>
    <x v="1"/>
    <x v="1"/>
    <n v="246"/>
    <n v="279"/>
  </r>
  <r>
    <x v="0"/>
    <x v="2"/>
    <x v="1"/>
    <n v="227"/>
    <n v="287"/>
  </r>
  <r>
    <x v="0"/>
    <x v="3"/>
    <x v="1"/>
    <n v="280"/>
    <n v="291"/>
  </r>
  <r>
    <x v="0"/>
    <x v="4"/>
    <x v="1"/>
    <n v="257"/>
    <n v="300"/>
  </r>
  <r>
    <x v="0"/>
    <x v="5"/>
    <x v="1"/>
    <n v="288"/>
    <n v="312"/>
  </r>
  <r>
    <x v="0"/>
    <x v="6"/>
    <x v="1"/>
    <n v="299"/>
    <n v="293"/>
  </r>
  <r>
    <x v="0"/>
    <x v="7"/>
    <x v="1"/>
    <n v="337"/>
    <n v="278"/>
  </r>
  <r>
    <x v="0"/>
    <x v="8"/>
    <x v="1"/>
    <n v="674"/>
    <n v="607"/>
  </r>
  <r>
    <x v="0"/>
    <x v="9"/>
    <x v="1"/>
    <n v="503"/>
    <n v="519"/>
  </r>
  <r>
    <x v="0"/>
    <x v="10"/>
    <x v="1"/>
    <n v="440"/>
    <n v="498"/>
  </r>
  <r>
    <x v="0"/>
    <x v="11"/>
    <x v="1"/>
    <n v="429"/>
    <n v="489"/>
  </r>
  <r>
    <x v="0"/>
    <x v="12"/>
    <x v="1"/>
    <n v="407"/>
    <n v="429"/>
  </r>
  <r>
    <x v="0"/>
    <x v="13"/>
    <x v="1"/>
    <n v="469"/>
    <n v="459"/>
  </r>
  <r>
    <x v="0"/>
    <x v="14"/>
    <x v="1"/>
    <n v="461"/>
    <n v="485"/>
  </r>
  <r>
    <x v="0"/>
    <x v="15"/>
    <x v="1"/>
    <n v="442"/>
    <n v="459"/>
  </r>
  <r>
    <x v="0"/>
    <x v="16"/>
    <x v="1"/>
    <n v="429"/>
    <n v="490"/>
  </r>
  <r>
    <x v="0"/>
    <x v="17"/>
    <x v="1"/>
    <n v="429"/>
    <n v="385"/>
  </r>
  <r>
    <x v="0"/>
    <x v="18"/>
    <x v="1"/>
    <n v="392"/>
    <n v="330"/>
  </r>
  <r>
    <x v="0"/>
    <x v="19"/>
    <x v="1"/>
    <n v="309"/>
    <n v="291"/>
  </r>
  <r>
    <x v="0"/>
    <x v="20"/>
    <x v="1"/>
    <n v="298"/>
    <n v="267"/>
  </r>
  <r>
    <x v="0"/>
    <x v="21"/>
    <x v="1"/>
    <n v="259"/>
    <n v="269"/>
  </r>
  <r>
    <x v="0"/>
    <x v="22"/>
    <x v="1"/>
    <n v="292"/>
    <n v="290"/>
  </r>
  <r>
    <x v="0"/>
    <x v="23"/>
    <x v="1"/>
    <n v="297"/>
    <n v="327"/>
  </r>
  <r>
    <x v="1"/>
    <x v="0"/>
    <x v="0"/>
    <n v="367"/>
    <n v="391.44768705667252"/>
  </r>
  <r>
    <x v="1"/>
    <x v="1"/>
    <x v="0"/>
    <n v="265"/>
    <n v="321.47637278995887"/>
  </r>
  <r>
    <x v="1"/>
    <x v="2"/>
    <x v="0"/>
    <n v="299"/>
    <n v="356.84636942917609"/>
  </r>
  <r>
    <x v="1"/>
    <x v="3"/>
    <x v="0"/>
    <n v="274"/>
    <n v="354.03555298945707"/>
  </r>
  <r>
    <x v="1"/>
    <x v="4"/>
    <x v="0"/>
    <n v="286"/>
    <n v="329.57493643705021"/>
  </r>
  <r>
    <x v="1"/>
    <x v="5"/>
    <x v="0"/>
    <n v="352"/>
    <n v="350.12530881194141"/>
  </r>
  <r>
    <x v="1"/>
    <x v="6"/>
    <x v="0"/>
    <n v="360"/>
    <n v="388.83860871742007"/>
  </r>
  <r>
    <x v="1"/>
    <x v="7"/>
    <x v="0"/>
    <n v="358"/>
    <n v="414.81087639098121"/>
  </r>
  <r>
    <x v="1"/>
    <x v="8"/>
    <x v="0"/>
    <n v="580"/>
    <n v="635.58857088554475"/>
  </r>
  <r>
    <x v="1"/>
    <x v="9"/>
    <x v="0"/>
    <n v="638"/>
    <n v="646.08959638718898"/>
  </r>
  <r>
    <x v="1"/>
    <x v="10"/>
    <x v="0"/>
    <n v="522"/>
    <n v="522.0845105202086"/>
  </r>
  <r>
    <x v="1"/>
    <x v="11"/>
    <x v="0"/>
    <n v="523"/>
    <n v="590.04929528849379"/>
  </r>
  <r>
    <x v="1"/>
    <x v="12"/>
    <x v="0"/>
    <n v="552"/>
    <n v="570.80930586191857"/>
  </r>
  <r>
    <x v="1"/>
    <x v="13"/>
    <x v="0"/>
    <n v="613"/>
    <n v="687.32338666025998"/>
  </r>
  <r>
    <x v="1"/>
    <x v="14"/>
    <x v="0"/>
    <n v="587"/>
    <n v="634.49433267132838"/>
  </r>
  <r>
    <x v="1"/>
    <x v="15"/>
    <x v="0"/>
    <n v="580"/>
    <n v="622.39098644531646"/>
  </r>
  <r>
    <x v="1"/>
    <x v="16"/>
    <x v="0"/>
    <n v="623"/>
    <n v="648.5952166339614"/>
  </r>
  <r>
    <x v="1"/>
    <x v="17"/>
    <x v="0"/>
    <n v="815"/>
    <n v="710.9885228737237"/>
  </r>
  <r>
    <x v="1"/>
    <x v="18"/>
    <x v="0"/>
    <n v="536"/>
    <n v="386.72440968874582"/>
  </r>
  <r>
    <x v="1"/>
    <x v="19"/>
    <x v="0"/>
    <n v="332"/>
    <n v="327.30226195005957"/>
  </r>
  <r>
    <x v="1"/>
    <x v="20"/>
    <x v="0"/>
    <n v="277"/>
    <n v="333.23047730107811"/>
  </r>
  <r>
    <x v="1"/>
    <x v="21"/>
    <x v="0"/>
    <n v="287"/>
    <n v="341.6304178575482"/>
  </r>
  <r>
    <x v="1"/>
    <x v="22"/>
    <x v="0"/>
    <n v="261"/>
    <n v="312.83285348532911"/>
  </r>
  <r>
    <x v="1"/>
    <x v="23"/>
    <x v="0"/>
    <n v="266"/>
    <n v="355.15853476372553"/>
  </r>
  <r>
    <x v="1"/>
    <x v="0"/>
    <x v="1"/>
    <n v="318"/>
    <n v="335"/>
  </r>
  <r>
    <x v="1"/>
    <x v="1"/>
    <x v="1"/>
    <n v="277"/>
    <n v="287"/>
  </r>
  <r>
    <x v="1"/>
    <x v="2"/>
    <x v="1"/>
    <n v="305"/>
    <n v="300"/>
  </r>
  <r>
    <x v="1"/>
    <x v="3"/>
    <x v="1"/>
    <n v="271"/>
    <n v="294"/>
  </r>
  <r>
    <x v="1"/>
    <x v="4"/>
    <x v="1"/>
    <n v="253"/>
    <n v="272"/>
  </r>
  <r>
    <x v="1"/>
    <x v="5"/>
    <x v="1"/>
    <n v="286"/>
    <n v="275"/>
  </r>
  <r>
    <x v="1"/>
    <x v="6"/>
    <x v="1"/>
    <n v="346"/>
    <n v="357"/>
  </r>
  <r>
    <x v="1"/>
    <x v="7"/>
    <x v="1"/>
    <n v="415"/>
    <n v="407"/>
  </r>
  <r>
    <x v="1"/>
    <x v="8"/>
    <x v="1"/>
    <n v="672"/>
    <n v="627"/>
  </r>
  <r>
    <x v="1"/>
    <x v="9"/>
    <x v="1"/>
    <n v="476"/>
    <n v="527"/>
  </r>
  <r>
    <x v="1"/>
    <x v="10"/>
    <x v="1"/>
    <n v="532"/>
    <n v="614"/>
  </r>
  <r>
    <x v="1"/>
    <x v="11"/>
    <x v="1"/>
    <n v="505"/>
    <n v="561"/>
  </r>
  <r>
    <x v="1"/>
    <x v="12"/>
    <x v="1"/>
    <n v="523"/>
    <n v="537"/>
  </r>
  <r>
    <x v="1"/>
    <x v="13"/>
    <x v="1"/>
    <n v="508"/>
    <n v="502"/>
  </r>
  <r>
    <x v="1"/>
    <x v="14"/>
    <x v="1"/>
    <n v="496"/>
    <n v="484"/>
  </r>
  <r>
    <x v="1"/>
    <x v="15"/>
    <x v="1"/>
    <n v="512"/>
    <n v="548"/>
  </r>
  <r>
    <x v="1"/>
    <x v="16"/>
    <x v="1"/>
    <n v="554"/>
    <n v="593"/>
  </r>
  <r>
    <x v="1"/>
    <x v="17"/>
    <x v="1"/>
    <n v="379"/>
    <n v="463"/>
  </r>
  <r>
    <x v="1"/>
    <x v="18"/>
    <x v="1"/>
    <n v="516"/>
    <n v="475"/>
  </r>
  <r>
    <x v="1"/>
    <x v="19"/>
    <x v="1"/>
    <n v="397"/>
    <n v="390"/>
  </r>
  <r>
    <x v="1"/>
    <x v="20"/>
    <x v="1"/>
    <n v="317"/>
    <n v="325"/>
  </r>
  <r>
    <x v="1"/>
    <x v="21"/>
    <x v="1"/>
    <n v="333"/>
    <n v="314"/>
  </r>
  <r>
    <x v="1"/>
    <x v="22"/>
    <x v="1"/>
    <n v="272"/>
    <n v="272"/>
  </r>
  <r>
    <x v="1"/>
    <x v="23"/>
    <x v="1"/>
    <n v="292"/>
    <n v="310"/>
  </r>
  <r>
    <x v="2"/>
    <x v="0"/>
    <x v="0"/>
    <n v="362"/>
    <n v="392.31255802812109"/>
  </r>
  <r>
    <x v="2"/>
    <x v="1"/>
    <x v="0"/>
    <n v="361"/>
    <n v="372.66555897048181"/>
  </r>
  <r>
    <x v="2"/>
    <x v="2"/>
    <x v="0"/>
    <n v="288"/>
    <n v="390.45450339913481"/>
  </r>
  <r>
    <x v="2"/>
    <x v="3"/>
    <x v="0"/>
    <n v="309"/>
    <n v="374.42572611460361"/>
  </r>
  <r>
    <x v="2"/>
    <x v="4"/>
    <x v="0"/>
    <n v="302"/>
    <n v="343.64272718884388"/>
  </r>
  <r>
    <x v="2"/>
    <x v="5"/>
    <x v="0"/>
    <n v="318"/>
    <n v="317.65202083689059"/>
  </r>
  <r>
    <x v="2"/>
    <x v="6"/>
    <x v="0"/>
    <n v="295"/>
    <n v="337.1447458527731"/>
  </r>
  <r>
    <x v="2"/>
    <x v="7"/>
    <x v="0"/>
    <n v="348"/>
    <n v="447.03530428557082"/>
  </r>
  <r>
    <x v="2"/>
    <x v="8"/>
    <x v="0"/>
    <n v="500"/>
    <n v="659.06556900429734"/>
  </r>
  <r>
    <x v="2"/>
    <x v="9"/>
    <x v="0"/>
    <n v="650"/>
    <n v="741.23189613593217"/>
  </r>
  <r>
    <x v="2"/>
    <x v="10"/>
    <x v="0"/>
    <n v="557"/>
    <n v="649.36204926237838"/>
  </r>
  <r>
    <x v="2"/>
    <x v="11"/>
    <x v="0"/>
    <n v="558"/>
    <n v="620.52375161483053"/>
  </r>
  <r>
    <x v="2"/>
    <x v="12"/>
    <x v="0"/>
    <n v="571"/>
    <n v="606.13242053468468"/>
  </r>
  <r>
    <x v="2"/>
    <x v="13"/>
    <x v="0"/>
    <n v="529"/>
    <n v="649.82284594429848"/>
  </r>
  <r>
    <x v="2"/>
    <x v="14"/>
    <x v="0"/>
    <n v="626"/>
    <n v="729.34240665471623"/>
  </r>
  <r>
    <x v="2"/>
    <x v="15"/>
    <x v="0"/>
    <n v="609"/>
    <n v="818.56291776629848"/>
  </r>
  <r>
    <x v="2"/>
    <x v="16"/>
    <x v="0"/>
    <n v="660"/>
    <n v="904.2734964104194"/>
  </r>
  <r>
    <x v="2"/>
    <x v="17"/>
    <x v="0"/>
    <n v="745"/>
    <n v="908.62816479106198"/>
  </r>
  <r>
    <x v="2"/>
    <x v="18"/>
    <x v="0"/>
    <n v="739"/>
    <n v="725.62022344875982"/>
  </r>
  <r>
    <x v="2"/>
    <x v="19"/>
    <x v="0"/>
    <n v="549"/>
    <n v="471.71581385349288"/>
  </r>
  <r>
    <x v="2"/>
    <x v="20"/>
    <x v="0"/>
    <n v="341"/>
    <n v="306.87383046669157"/>
  </r>
  <r>
    <x v="2"/>
    <x v="21"/>
    <x v="0"/>
    <n v="309"/>
    <n v="320.53875619841199"/>
  </r>
  <r>
    <x v="2"/>
    <x v="22"/>
    <x v="0"/>
    <n v="294"/>
    <n v="280.98141499298572"/>
  </r>
  <r>
    <x v="2"/>
    <x v="23"/>
    <x v="0"/>
    <n v="271"/>
    <n v="368.45890300530709"/>
  </r>
  <r>
    <x v="2"/>
    <x v="0"/>
    <x v="1"/>
    <n v="378"/>
    <n v="392"/>
  </r>
  <r>
    <x v="2"/>
    <x v="1"/>
    <x v="1"/>
    <n v="318"/>
    <n v="295"/>
  </r>
  <r>
    <x v="2"/>
    <x v="2"/>
    <x v="1"/>
    <n v="273"/>
    <n v="343"/>
  </r>
  <r>
    <x v="2"/>
    <x v="3"/>
    <x v="1"/>
    <n v="311"/>
    <n v="349"/>
  </r>
  <r>
    <x v="2"/>
    <x v="4"/>
    <x v="1"/>
    <n v="281"/>
    <n v="298"/>
  </r>
  <r>
    <x v="2"/>
    <x v="5"/>
    <x v="1"/>
    <n v="307"/>
    <n v="316"/>
  </r>
  <r>
    <x v="2"/>
    <x v="6"/>
    <x v="1"/>
    <n v="310"/>
    <n v="308"/>
  </r>
  <r>
    <x v="2"/>
    <x v="7"/>
    <x v="1"/>
    <n v="418"/>
    <n v="359"/>
  </r>
  <r>
    <x v="2"/>
    <x v="8"/>
    <x v="1"/>
    <n v="676"/>
    <n v="617"/>
  </r>
  <r>
    <x v="2"/>
    <x v="9"/>
    <x v="1"/>
    <n v="556"/>
    <n v="618"/>
  </r>
  <r>
    <x v="2"/>
    <x v="10"/>
    <x v="1"/>
    <n v="483"/>
    <n v="563"/>
  </r>
  <r>
    <x v="2"/>
    <x v="11"/>
    <x v="1"/>
    <n v="541"/>
    <n v="622"/>
  </r>
  <r>
    <x v="2"/>
    <x v="12"/>
    <x v="1"/>
    <n v="454"/>
    <n v="532"/>
  </r>
  <r>
    <x v="2"/>
    <x v="13"/>
    <x v="1"/>
    <n v="498"/>
    <n v="534"/>
  </r>
  <r>
    <x v="2"/>
    <x v="14"/>
    <x v="1"/>
    <n v="510"/>
    <n v="604"/>
  </r>
  <r>
    <x v="2"/>
    <x v="15"/>
    <x v="1"/>
    <n v="547"/>
    <n v="569"/>
  </r>
  <r>
    <x v="2"/>
    <x v="16"/>
    <x v="1"/>
    <n v="501"/>
    <n v="528"/>
  </r>
  <r>
    <x v="2"/>
    <x v="17"/>
    <x v="1"/>
    <n v="606"/>
    <n v="573"/>
  </r>
  <r>
    <x v="2"/>
    <x v="18"/>
    <x v="1"/>
    <n v="556"/>
    <n v="546"/>
  </r>
  <r>
    <x v="2"/>
    <x v="19"/>
    <x v="1"/>
    <n v="458"/>
    <n v="463"/>
  </r>
  <r>
    <x v="2"/>
    <x v="20"/>
    <x v="1"/>
    <n v="415"/>
    <n v="437"/>
  </r>
  <r>
    <x v="2"/>
    <x v="21"/>
    <x v="1"/>
    <n v="311"/>
    <n v="360"/>
  </r>
  <r>
    <x v="2"/>
    <x v="22"/>
    <x v="1"/>
    <n v="343"/>
    <n v="337"/>
  </r>
  <r>
    <x v="2"/>
    <x v="23"/>
    <x v="1"/>
    <n v="318"/>
    <n v="318"/>
  </r>
  <r>
    <x v="3"/>
    <x v="0"/>
    <x v="0"/>
    <n v="374"/>
    <n v="444.22697094152011"/>
  </r>
  <r>
    <x v="3"/>
    <x v="1"/>
    <x v="0"/>
    <n v="345"/>
    <n v="413.16211859595421"/>
  </r>
  <r>
    <x v="3"/>
    <x v="2"/>
    <x v="0"/>
    <n v="280"/>
    <n v="426.99492439236781"/>
  </r>
  <r>
    <x v="3"/>
    <x v="3"/>
    <x v="0"/>
    <n v="289"/>
    <n v="371.60330618743842"/>
  </r>
  <r>
    <x v="3"/>
    <x v="4"/>
    <x v="0"/>
    <n v="269"/>
    <n v="362.17800163514067"/>
  </r>
  <r>
    <x v="3"/>
    <x v="5"/>
    <x v="0"/>
    <n v="328"/>
    <n v="390.96963034579278"/>
  </r>
  <r>
    <x v="3"/>
    <x v="6"/>
    <x v="0"/>
    <n v="322"/>
    <n v="366.77636436111328"/>
  </r>
  <r>
    <x v="3"/>
    <x v="7"/>
    <x v="0"/>
    <n v="324"/>
    <n v="464.55135217975561"/>
  </r>
  <r>
    <x v="3"/>
    <x v="8"/>
    <x v="0"/>
    <n v="432"/>
    <n v="795.8594164421047"/>
  </r>
  <r>
    <x v="3"/>
    <x v="9"/>
    <x v="0"/>
    <n v="614"/>
    <n v="672.79494075490993"/>
  </r>
  <r>
    <x v="3"/>
    <x v="10"/>
    <x v="0"/>
    <n v="562"/>
    <n v="567.03058595845266"/>
  </r>
  <r>
    <x v="3"/>
    <x v="11"/>
    <x v="0"/>
    <n v="505"/>
    <n v="599.5966351571343"/>
  </r>
  <r>
    <x v="3"/>
    <x v="12"/>
    <x v="0"/>
    <n v="580"/>
    <n v="702.54522676888519"/>
  </r>
  <r>
    <x v="3"/>
    <x v="13"/>
    <x v="0"/>
    <n v="527"/>
    <n v="682.42282395772258"/>
  </r>
  <r>
    <x v="3"/>
    <x v="14"/>
    <x v="0"/>
    <n v="569"/>
    <n v="675.38512159958259"/>
  </r>
  <r>
    <x v="3"/>
    <x v="15"/>
    <x v="0"/>
    <n v="650"/>
    <n v="830.79982899462345"/>
  </r>
  <r>
    <x v="3"/>
    <x v="16"/>
    <x v="0"/>
    <n v="593"/>
    <n v="800.77110027467722"/>
  </r>
  <r>
    <x v="3"/>
    <x v="17"/>
    <x v="0"/>
    <n v="655"/>
    <n v="891.44344455062549"/>
  </r>
  <r>
    <x v="3"/>
    <x v="18"/>
    <x v="0"/>
    <n v="753"/>
    <n v="720.19975554723737"/>
  </r>
  <r>
    <x v="3"/>
    <x v="19"/>
    <x v="0"/>
    <n v="742"/>
    <n v="602.2270783449884"/>
  </r>
  <r>
    <x v="3"/>
    <x v="20"/>
    <x v="0"/>
    <n v="337"/>
    <n v="339.03446506551848"/>
  </r>
  <r>
    <x v="3"/>
    <x v="21"/>
    <x v="0"/>
    <n v="308"/>
    <n v="313.55600841195388"/>
  </r>
  <r>
    <x v="3"/>
    <x v="22"/>
    <x v="0"/>
    <n v="295"/>
    <n v="375.70702588458857"/>
  </r>
  <r>
    <x v="3"/>
    <x v="23"/>
    <x v="0"/>
    <n v="346"/>
    <n v="405.34053830496327"/>
  </r>
  <r>
    <x v="3"/>
    <x v="0"/>
    <x v="1"/>
    <n v="354"/>
    <n v="394"/>
  </r>
  <r>
    <x v="3"/>
    <x v="1"/>
    <x v="1"/>
    <n v="296"/>
    <n v="347"/>
  </r>
  <r>
    <x v="3"/>
    <x v="2"/>
    <x v="1"/>
    <n v="301"/>
    <n v="338"/>
  </r>
  <r>
    <x v="3"/>
    <x v="3"/>
    <x v="1"/>
    <n v="294"/>
    <n v="345"/>
  </r>
  <r>
    <x v="3"/>
    <x v="4"/>
    <x v="1"/>
    <n v="273"/>
    <n v="314"/>
  </r>
  <r>
    <x v="3"/>
    <x v="5"/>
    <x v="1"/>
    <n v="309"/>
    <n v="293"/>
  </r>
  <r>
    <x v="3"/>
    <x v="6"/>
    <x v="1"/>
    <n v="267"/>
    <n v="279"/>
  </r>
  <r>
    <x v="3"/>
    <x v="7"/>
    <x v="1"/>
    <n v="495"/>
    <n v="436"/>
  </r>
  <r>
    <x v="3"/>
    <x v="8"/>
    <x v="1"/>
    <n v="670"/>
    <n v="597"/>
  </r>
  <r>
    <x v="3"/>
    <x v="9"/>
    <x v="1"/>
    <n v="528"/>
    <n v="657"/>
  </r>
  <r>
    <x v="3"/>
    <x v="10"/>
    <x v="1"/>
    <n v="469"/>
    <n v="623"/>
  </r>
  <r>
    <x v="3"/>
    <x v="11"/>
    <x v="1"/>
    <n v="471"/>
    <n v="624"/>
  </r>
  <r>
    <x v="3"/>
    <x v="12"/>
    <x v="1"/>
    <n v="485"/>
    <n v="657"/>
  </r>
  <r>
    <x v="3"/>
    <x v="13"/>
    <x v="1"/>
    <n v="512"/>
    <n v="600"/>
  </r>
  <r>
    <x v="3"/>
    <x v="14"/>
    <x v="1"/>
    <n v="569"/>
    <n v="646"/>
  </r>
  <r>
    <x v="3"/>
    <x v="15"/>
    <x v="1"/>
    <n v="602"/>
    <n v="629"/>
  </r>
  <r>
    <x v="3"/>
    <x v="16"/>
    <x v="1"/>
    <n v="549"/>
    <n v="569"/>
  </r>
  <r>
    <x v="3"/>
    <x v="17"/>
    <x v="1"/>
    <n v="576"/>
    <n v="588"/>
  </r>
  <r>
    <x v="3"/>
    <x v="18"/>
    <x v="1"/>
    <n v="497"/>
    <n v="616"/>
  </r>
  <r>
    <x v="3"/>
    <x v="19"/>
    <x v="1"/>
    <n v="601"/>
    <n v="538"/>
  </r>
  <r>
    <x v="3"/>
    <x v="20"/>
    <x v="1"/>
    <n v="508"/>
    <n v="495"/>
  </r>
  <r>
    <x v="3"/>
    <x v="21"/>
    <x v="1"/>
    <n v="345"/>
    <n v="374"/>
  </r>
  <r>
    <x v="3"/>
    <x v="22"/>
    <x v="1"/>
    <n v="309"/>
    <n v="297"/>
  </r>
  <r>
    <x v="3"/>
    <x v="23"/>
    <x v="1"/>
    <n v="304"/>
    <n v="346"/>
  </r>
  <r>
    <x v="4"/>
    <x v="0"/>
    <x v="0"/>
    <n v="370"/>
    <n v="413.90365137294992"/>
  </r>
  <r>
    <x v="4"/>
    <x v="1"/>
    <x v="0"/>
    <n v="296"/>
    <n v="381.52934703383022"/>
  </r>
  <r>
    <x v="4"/>
    <x v="2"/>
    <x v="0"/>
    <n v="359"/>
    <n v="441.01239915568169"/>
  </r>
  <r>
    <x v="4"/>
    <x v="3"/>
    <x v="0"/>
    <n v="317"/>
    <n v="353.91537922468171"/>
  </r>
  <r>
    <x v="4"/>
    <x v="4"/>
    <x v="0"/>
    <n v="282"/>
    <n v="305.49283682553431"/>
  </r>
  <r>
    <x v="4"/>
    <x v="5"/>
    <x v="0"/>
    <n v="336"/>
    <n v="348.60638511326368"/>
  </r>
  <r>
    <x v="4"/>
    <x v="6"/>
    <x v="0"/>
    <n v="376"/>
    <n v="418.88229733453579"/>
  </r>
  <r>
    <x v="4"/>
    <x v="7"/>
    <x v="0"/>
    <n v="363"/>
    <n v="507.67935685334339"/>
  </r>
  <r>
    <x v="4"/>
    <x v="8"/>
    <x v="0"/>
    <n v="494"/>
    <n v="670.16281671411741"/>
  </r>
  <r>
    <x v="4"/>
    <x v="9"/>
    <x v="0"/>
    <n v="539"/>
    <n v="605.36886159388359"/>
  </r>
  <r>
    <x v="4"/>
    <x v="10"/>
    <x v="0"/>
    <n v="528"/>
    <n v="604.78790260609958"/>
  </r>
  <r>
    <x v="4"/>
    <x v="11"/>
    <x v="0"/>
    <n v="509"/>
    <n v="537.77175295110783"/>
  </r>
  <r>
    <x v="4"/>
    <x v="12"/>
    <x v="0"/>
    <n v="610"/>
    <n v="683.72353595526283"/>
  </r>
  <r>
    <x v="4"/>
    <x v="13"/>
    <x v="0"/>
    <n v="521"/>
    <n v="644.80061040810449"/>
  </r>
  <r>
    <x v="4"/>
    <x v="14"/>
    <x v="0"/>
    <n v="604"/>
    <n v="805.77897390879662"/>
  </r>
  <r>
    <x v="4"/>
    <x v="15"/>
    <x v="0"/>
    <n v="622"/>
    <n v="751.33980069943937"/>
  </r>
  <r>
    <x v="4"/>
    <x v="16"/>
    <x v="0"/>
    <n v="617"/>
    <n v="840.48171397136116"/>
  </r>
  <r>
    <x v="4"/>
    <x v="17"/>
    <x v="0"/>
    <n v="670"/>
    <n v="947.22417241477524"/>
  </r>
  <r>
    <x v="4"/>
    <x v="18"/>
    <x v="0"/>
    <n v="578"/>
    <n v="711.306244422232"/>
  </r>
  <r>
    <x v="4"/>
    <x v="19"/>
    <x v="0"/>
    <n v="637"/>
    <n v="609.62570637817646"/>
  </r>
  <r>
    <x v="4"/>
    <x v="20"/>
    <x v="0"/>
    <n v="417"/>
    <n v="409.10538482728651"/>
  </r>
  <r>
    <x v="4"/>
    <x v="21"/>
    <x v="0"/>
    <n v="344"/>
    <n v="382.82769889090372"/>
  </r>
  <r>
    <x v="4"/>
    <x v="22"/>
    <x v="0"/>
    <n v="359"/>
    <n v="394.30188666729032"/>
  </r>
  <r>
    <x v="4"/>
    <x v="23"/>
    <x v="0"/>
    <n v="339"/>
    <n v="387.22715090352659"/>
  </r>
  <r>
    <x v="4"/>
    <x v="0"/>
    <x v="1"/>
    <n v="337"/>
    <n v="376"/>
  </r>
  <r>
    <x v="4"/>
    <x v="1"/>
    <x v="1"/>
    <n v="295"/>
    <n v="306"/>
  </r>
  <r>
    <x v="4"/>
    <x v="2"/>
    <x v="1"/>
    <n v="262"/>
    <n v="262"/>
  </r>
  <r>
    <x v="4"/>
    <x v="3"/>
    <x v="1"/>
    <n v="254"/>
    <n v="276"/>
  </r>
  <r>
    <x v="4"/>
    <x v="4"/>
    <x v="1"/>
    <n v="273"/>
    <n v="313"/>
  </r>
  <r>
    <x v="4"/>
    <x v="5"/>
    <x v="1"/>
    <n v="328"/>
    <n v="354"/>
  </r>
  <r>
    <x v="4"/>
    <x v="6"/>
    <x v="1"/>
    <n v="309"/>
    <n v="333"/>
  </r>
  <r>
    <x v="4"/>
    <x v="7"/>
    <x v="1"/>
    <n v="486"/>
    <n v="442"/>
  </r>
  <r>
    <x v="4"/>
    <x v="8"/>
    <x v="1"/>
    <n v="577"/>
    <n v="644"/>
  </r>
  <r>
    <x v="4"/>
    <x v="9"/>
    <x v="1"/>
    <n v="482"/>
    <n v="650"/>
  </r>
  <r>
    <x v="4"/>
    <x v="10"/>
    <x v="1"/>
    <n v="532"/>
    <n v="702"/>
  </r>
  <r>
    <x v="4"/>
    <x v="11"/>
    <x v="1"/>
    <n v="492"/>
    <n v="697"/>
  </r>
  <r>
    <x v="4"/>
    <x v="12"/>
    <x v="1"/>
    <n v="531"/>
    <n v="718"/>
  </r>
  <r>
    <x v="4"/>
    <x v="13"/>
    <x v="1"/>
    <n v="464"/>
    <n v="565"/>
  </r>
  <r>
    <x v="4"/>
    <x v="14"/>
    <x v="1"/>
    <n v="545"/>
    <n v="628"/>
  </r>
  <r>
    <x v="4"/>
    <x v="15"/>
    <x v="1"/>
    <n v="543"/>
    <n v="604"/>
  </r>
  <r>
    <x v="4"/>
    <x v="16"/>
    <x v="1"/>
    <n v="558"/>
    <n v="595"/>
  </r>
  <r>
    <x v="4"/>
    <x v="17"/>
    <x v="1"/>
    <n v="561"/>
    <n v="732"/>
  </r>
  <r>
    <x v="4"/>
    <x v="18"/>
    <x v="1"/>
    <n v="541"/>
    <n v="623"/>
  </r>
  <r>
    <x v="4"/>
    <x v="19"/>
    <x v="1"/>
    <n v="408"/>
    <n v="533"/>
  </r>
  <r>
    <x v="4"/>
    <x v="20"/>
    <x v="1"/>
    <n v="463"/>
    <n v="473"/>
  </r>
  <r>
    <x v="4"/>
    <x v="21"/>
    <x v="1"/>
    <n v="407"/>
    <n v="449"/>
  </r>
  <r>
    <x v="4"/>
    <x v="22"/>
    <x v="1"/>
    <n v="327"/>
    <n v="374"/>
  </r>
  <r>
    <x v="4"/>
    <x v="23"/>
    <x v="1"/>
    <n v="315"/>
    <n v="320"/>
  </r>
  <r>
    <x v="5"/>
    <x v="0"/>
    <x v="0"/>
    <n v="334"/>
    <n v="461.36202593427328"/>
  </r>
  <r>
    <x v="5"/>
    <x v="1"/>
    <x v="0"/>
    <n v="300"/>
    <n v="387.64806882386557"/>
  </r>
  <r>
    <x v="5"/>
    <x v="2"/>
    <x v="0"/>
    <n v="290"/>
    <n v="420.14550504126532"/>
  </r>
  <r>
    <x v="5"/>
    <x v="3"/>
    <x v="0"/>
    <n v="333"/>
    <n v="367.39007823875841"/>
  </r>
  <r>
    <x v="5"/>
    <x v="4"/>
    <x v="0"/>
    <n v="290"/>
    <n v="380.31592929115538"/>
  </r>
  <r>
    <x v="5"/>
    <x v="5"/>
    <x v="0"/>
    <n v="274"/>
    <n v="419.94201922332712"/>
  </r>
  <r>
    <x v="5"/>
    <x v="6"/>
    <x v="0"/>
    <n v="357"/>
    <n v="438.14526018783693"/>
  </r>
  <r>
    <x v="5"/>
    <x v="7"/>
    <x v="0"/>
    <n v="352"/>
    <n v="543.98257822391747"/>
  </r>
  <r>
    <x v="5"/>
    <x v="8"/>
    <x v="0"/>
    <n v="551"/>
    <n v="655.37835617436963"/>
  </r>
  <r>
    <x v="5"/>
    <x v="9"/>
    <x v="0"/>
    <n v="597"/>
    <n v="652.59974307380844"/>
  </r>
  <r>
    <x v="5"/>
    <x v="10"/>
    <x v="0"/>
    <n v="545"/>
    <n v="689.76477243133411"/>
  </r>
  <r>
    <x v="5"/>
    <x v="11"/>
    <x v="0"/>
    <n v="581"/>
    <n v="664.62026168496982"/>
  </r>
  <r>
    <x v="5"/>
    <x v="12"/>
    <x v="0"/>
    <n v="544"/>
    <n v="698.1181841973837"/>
  </r>
  <r>
    <x v="5"/>
    <x v="13"/>
    <x v="0"/>
    <n v="535"/>
    <n v="760.1373126818894"/>
  </r>
  <r>
    <x v="5"/>
    <x v="14"/>
    <x v="0"/>
    <n v="522"/>
    <n v="774.49546390213834"/>
  </r>
  <r>
    <x v="5"/>
    <x v="15"/>
    <x v="0"/>
    <n v="570"/>
    <n v="857.3793056686842"/>
  </r>
  <r>
    <x v="5"/>
    <x v="16"/>
    <x v="0"/>
    <n v="566"/>
    <n v="821.06770618177211"/>
  </r>
  <r>
    <x v="5"/>
    <x v="17"/>
    <x v="0"/>
    <n v="622"/>
    <n v="824.04072830184418"/>
  </r>
  <r>
    <x v="5"/>
    <x v="18"/>
    <x v="0"/>
    <n v="633"/>
    <n v="724.28347438350625"/>
  </r>
  <r>
    <x v="5"/>
    <x v="19"/>
    <x v="0"/>
    <n v="666"/>
    <n v="651.25324273577689"/>
  </r>
  <r>
    <x v="5"/>
    <x v="20"/>
    <x v="0"/>
    <n v="407"/>
    <n v="492.38345316881868"/>
  </r>
  <r>
    <x v="5"/>
    <x v="21"/>
    <x v="0"/>
    <n v="348"/>
    <n v="379.61606484930951"/>
  </r>
  <r>
    <x v="5"/>
    <x v="22"/>
    <x v="0"/>
    <n v="322"/>
    <n v="381.98366275373968"/>
  </r>
  <r>
    <x v="5"/>
    <x v="23"/>
    <x v="0"/>
    <n v="314"/>
    <n v="382.10606576633592"/>
  </r>
  <r>
    <x v="5"/>
    <x v="0"/>
    <x v="1"/>
    <n v="329"/>
    <n v="398.68758391333381"/>
  </r>
  <r>
    <x v="5"/>
    <x v="1"/>
    <x v="1"/>
    <n v="302"/>
    <n v="305.32630089844167"/>
  </r>
  <r>
    <x v="5"/>
    <x v="2"/>
    <x v="1"/>
    <n v="304"/>
    <n v="289.71543583983703"/>
  </r>
  <r>
    <x v="5"/>
    <x v="3"/>
    <x v="1"/>
    <n v="283"/>
    <n v="300.51654330994592"/>
  </r>
  <r>
    <x v="5"/>
    <x v="4"/>
    <x v="1"/>
    <n v="278"/>
    <n v="278.0769528329522"/>
  </r>
  <r>
    <x v="5"/>
    <x v="5"/>
    <x v="1"/>
    <n v="240"/>
    <n v="243.83759851850411"/>
  </r>
  <r>
    <x v="5"/>
    <x v="6"/>
    <x v="1"/>
    <n v="224"/>
    <n v="233.9280466015139"/>
  </r>
  <r>
    <x v="5"/>
    <x v="7"/>
    <x v="1"/>
    <n v="500"/>
    <n v="483.01451935022681"/>
  </r>
  <r>
    <x v="5"/>
    <x v="8"/>
    <x v="1"/>
    <n v="566"/>
    <n v="553.3620865845246"/>
  </r>
  <r>
    <x v="5"/>
    <x v="9"/>
    <x v="1"/>
    <n v="438"/>
    <n v="623.07752306922066"/>
  </r>
  <r>
    <x v="5"/>
    <x v="10"/>
    <x v="1"/>
    <n v="431"/>
    <n v="593.21149956956776"/>
  </r>
  <r>
    <x v="5"/>
    <x v="11"/>
    <x v="1"/>
    <n v="488"/>
    <n v="720.44177871730824"/>
  </r>
  <r>
    <x v="5"/>
    <x v="12"/>
    <x v="1"/>
    <n v="430"/>
    <n v="565.56756438211767"/>
  </r>
  <r>
    <x v="5"/>
    <x v="13"/>
    <x v="1"/>
    <n v="512"/>
    <n v="639.27891390637637"/>
  </r>
  <r>
    <x v="5"/>
    <x v="14"/>
    <x v="1"/>
    <n v="508"/>
    <n v="710.13739122750485"/>
  </r>
  <r>
    <x v="5"/>
    <x v="15"/>
    <x v="1"/>
    <n v="601"/>
    <n v="700.6055809859123"/>
  </r>
  <r>
    <x v="5"/>
    <x v="16"/>
    <x v="1"/>
    <n v="586"/>
    <n v="651.92181099377535"/>
  </r>
  <r>
    <x v="5"/>
    <x v="17"/>
    <x v="1"/>
    <n v="614"/>
    <n v="663.73568828891837"/>
  </r>
  <r>
    <x v="5"/>
    <x v="18"/>
    <x v="1"/>
    <n v="545"/>
    <n v="583.35362131706233"/>
  </r>
  <r>
    <x v="5"/>
    <x v="19"/>
    <x v="1"/>
    <n v="451"/>
    <n v="441.93669460345308"/>
  </r>
  <r>
    <x v="5"/>
    <x v="20"/>
    <x v="1"/>
    <n v="426"/>
    <n v="420.55599999059291"/>
  </r>
  <r>
    <x v="5"/>
    <x v="21"/>
    <x v="1"/>
    <n v="363"/>
    <n v="350.40926472248231"/>
  </r>
  <r>
    <x v="5"/>
    <x v="22"/>
    <x v="1"/>
    <n v="343"/>
    <n v="306.62958750282462"/>
  </r>
  <r>
    <x v="5"/>
    <x v="23"/>
    <x v="1"/>
    <n v="316"/>
    <n v="304.62313023386781"/>
  </r>
  <r>
    <x v="6"/>
    <x v="0"/>
    <x v="0"/>
    <n v="312"/>
    <n v="437.29216456077529"/>
  </r>
  <r>
    <x v="6"/>
    <x v="1"/>
    <x v="0"/>
    <n v="295"/>
    <n v="365.00693756557519"/>
  </r>
  <r>
    <x v="6"/>
    <x v="2"/>
    <x v="0"/>
    <n v="285"/>
    <n v="375.98118248695528"/>
  </r>
  <r>
    <x v="6"/>
    <x v="3"/>
    <x v="0"/>
    <n v="250"/>
    <n v="378.64321143276482"/>
  </r>
  <r>
    <x v="6"/>
    <x v="4"/>
    <x v="0"/>
    <n v="299"/>
    <n v="383.86837100105618"/>
  </r>
  <r>
    <x v="6"/>
    <x v="5"/>
    <x v="0"/>
    <n v="270"/>
    <n v="326.89232056158232"/>
  </r>
  <r>
    <x v="6"/>
    <x v="6"/>
    <x v="0"/>
    <n v="411"/>
    <n v="401.10626453333941"/>
  </r>
  <r>
    <x v="6"/>
    <x v="7"/>
    <x v="0"/>
    <n v="297"/>
    <n v="514.96621395784427"/>
  </r>
  <r>
    <x v="6"/>
    <x v="8"/>
    <x v="0"/>
    <n v="497"/>
    <n v="714.68100191548319"/>
  </r>
  <r>
    <x v="6"/>
    <x v="9"/>
    <x v="0"/>
    <n v="609"/>
    <n v="661.77055124227331"/>
  </r>
  <r>
    <x v="6"/>
    <x v="10"/>
    <x v="0"/>
    <n v="496"/>
    <n v="561.09815170851653"/>
  </r>
  <r>
    <x v="6"/>
    <x v="11"/>
    <x v="0"/>
    <n v="477"/>
    <n v="585.81219700277666"/>
  </r>
  <r>
    <x v="6"/>
    <x v="12"/>
    <x v="0"/>
    <n v="478"/>
    <n v="657.85509636753955"/>
  </r>
  <r>
    <x v="6"/>
    <x v="13"/>
    <x v="0"/>
    <n v="472"/>
    <n v="630.25781358556901"/>
  </r>
  <r>
    <x v="6"/>
    <x v="14"/>
    <x v="0"/>
    <n v="522"/>
    <n v="642.28216884946346"/>
  </r>
  <r>
    <x v="6"/>
    <x v="15"/>
    <x v="0"/>
    <n v="645"/>
    <n v="779.15801590210549"/>
  </r>
  <r>
    <x v="6"/>
    <x v="16"/>
    <x v="0"/>
    <n v="645"/>
    <n v="816.45869120188172"/>
  </r>
  <r>
    <x v="6"/>
    <x v="17"/>
    <x v="0"/>
    <n v="627"/>
    <n v="800.96293766552503"/>
  </r>
  <r>
    <x v="6"/>
    <x v="18"/>
    <x v="0"/>
    <n v="548"/>
    <n v="745.32739115208517"/>
  </r>
  <r>
    <x v="6"/>
    <x v="19"/>
    <x v="0"/>
    <n v="600"/>
    <n v="677.24400135829694"/>
  </r>
  <r>
    <x v="6"/>
    <x v="20"/>
    <x v="0"/>
    <n v="328"/>
    <n v="438.02479645778772"/>
  </r>
  <r>
    <x v="6"/>
    <x v="21"/>
    <x v="0"/>
    <n v="295"/>
    <n v="341.76133238163641"/>
  </r>
  <r>
    <x v="6"/>
    <x v="22"/>
    <x v="0"/>
    <n v="261"/>
    <n v="349.71064228484443"/>
  </r>
  <r>
    <x v="6"/>
    <x v="23"/>
    <x v="0"/>
    <n v="254"/>
    <n v="343.92453941897497"/>
  </r>
  <r>
    <x v="6"/>
    <x v="0"/>
    <x v="1"/>
    <n v="285"/>
    <n v="382.56953456142111"/>
  </r>
  <r>
    <x v="6"/>
    <x v="1"/>
    <x v="1"/>
    <n v="262"/>
    <n v="258.98947689324677"/>
  </r>
  <r>
    <x v="6"/>
    <x v="2"/>
    <x v="1"/>
    <n v="253"/>
    <n v="273.42043140015079"/>
  </r>
  <r>
    <x v="6"/>
    <x v="3"/>
    <x v="1"/>
    <n v="233"/>
    <n v="240.65005365447499"/>
  </r>
  <r>
    <x v="6"/>
    <x v="4"/>
    <x v="1"/>
    <n v="262"/>
    <n v="290.03547003532219"/>
  </r>
  <r>
    <x v="6"/>
    <x v="5"/>
    <x v="1"/>
    <n v="261"/>
    <n v="277.07924907819671"/>
  </r>
  <r>
    <x v="6"/>
    <x v="6"/>
    <x v="1"/>
    <n v="255"/>
    <n v="292.22878904198978"/>
  </r>
  <r>
    <x v="6"/>
    <x v="7"/>
    <x v="1"/>
    <n v="377"/>
    <n v="375.06767051737012"/>
  </r>
  <r>
    <x v="6"/>
    <x v="8"/>
    <x v="1"/>
    <n v="528"/>
    <n v="582.84349964504486"/>
  </r>
  <r>
    <x v="6"/>
    <x v="9"/>
    <x v="1"/>
    <n v="514"/>
    <n v="709.72943831317116"/>
  </r>
  <r>
    <x v="6"/>
    <x v="10"/>
    <x v="1"/>
    <n v="450"/>
    <n v="679.33339309470227"/>
  </r>
  <r>
    <x v="6"/>
    <x v="11"/>
    <x v="1"/>
    <n v="435"/>
    <n v="547.70340852042852"/>
  </r>
  <r>
    <x v="6"/>
    <x v="12"/>
    <x v="1"/>
    <n v="447"/>
    <n v="544.05466985936016"/>
  </r>
  <r>
    <x v="6"/>
    <x v="13"/>
    <x v="1"/>
    <n v="451"/>
    <n v="562.92882155203233"/>
  </r>
  <r>
    <x v="6"/>
    <x v="14"/>
    <x v="1"/>
    <n v="457"/>
    <n v="585.29489588570027"/>
  </r>
  <r>
    <x v="6"/>
    <x v="15"/>
    <x v="1"/>
    <n v="555"/>
    <n v="609.09450991931794"/>
  </r>
  <r>
    <x v="6"/>
    <x v="16"/>
    <x v="1"/>
    <n v="542"/>
    <n v="665.02975248327652"/>
  </r>
  <r>
    <x v="6"/>
    <x v="17"/>
    <x v="1"/>
    <n v="549"/>
    <n v="605.77909440825022"/>
  </r>
  <r>
    <x v="6"/>
    <x v="18"/>
    <x v="1"/>
    <n v="502"/>
    <n v="522.62064937454033"/>
  </r>
  <r>
    <x v="6"/>
    <x v="19"/>
    <x v="1"/>
    <n v="350"/>
    <n v="488.17264385579131"/>
  </r>
  <r>
    <x v="6"/>
    <x v="20"/>
    <x v="1"/>
    <n v="435"/>
    <n v="441.72627577319349"/>
  </r>
  <r>
    <x v="6"/>
    <x v="21"/>
    <x v="1"/>
    <n v="353"/>
    <n v="391.72262154290212"/>
  </r>
  <r>
    <x v="6"/>
    <x v="22"/>
    <x v="1"/>
    <n v="290"/>
    <n v="306.44223305031801"/>
  </r>
  <r>
    <x v="6"/>
    <x v="23"/>
    <x v="1"/>
    <n v="281"/>
    <n v="280.65303419262699"/>
  </r>
  <r>
    <x v="7"/>
    <x v="0"/>
    <x v="0"/>
    <n v="299"/>
    <n v="348.59970524138078"/>
  </r>
  <r>
    <x v="7"/>
    <x v="1"/>
    <x v="0"/>
    <n v="248"/>
    <n v="294.3745392476369"/>
  </r>
  <r>
    <x v="7"/>
    <x v="2"/>
    <x v="0"/>
    <n v="240"/>
    <n v="254.52633637271819"/>
  </r>
  <r>
    <x v="7"/>
    <x v="3"/>
    <x v="0"/>
    <n v="243"/>
    <n v="260.14336814528519"/>
  </r>
  <r>
    <x v="7"/>
    <x v="4"/>
    <x v="0"/>
    <n v="264"/>
    <n v="261.54144826417809"/>
  </r>
  <r>
    <x v="7"/>
    <x v="5"/>
    <x v="0"/>
    <n v="285"/>
    <n v="301.13365362783622"/>
  </r>
  <r>
    <x v="7"/>
    <x v="6"/>
    <x v="0"/>
    <n v="318"/>
    <n v="348.86311905952891"/>
  </r>
  <r>
    <x v="7"/>
    <x v="7"/>
    <x v="0"/>
    <n v="283"/>
    <n v="471.4099227470499"/>
  </r>
  <r>
    <x v="7"/>
    <x v="8"/>
    <x v="0"/>
    <n v="366"/>
    <n v="634.37370590141461"/>
  </r>
  <r>
    <x v="7"/>
    <x v="9"/>
    <x v="0"/>
    <n v="520"/>
    <n v="571.77253239984964"/>
  </r>
  <r>
    <x v="7"/>
    <x v="10"/>
    <x v="0"/>
    <n v="509"/>
    <n v="493.63484731693052"/>
  </r>
  <r>
    <x v="7"/>
    <x v="11"/>
    <x v="0"/>
    <n v="474"/>
    <n v="493.24583654618579"/>
  </r>
  <r>
    <x v="7"/>
    <x v="12"/>
    <x v="0"/>
    <n v="459"/>
    <n v="534.84891210090825"/>
  </r>
  <r>
    <x v="7"/>
    <x v="13"/>
    <x v="0"/>
    <n v="472"/>
    <n v="665.19632346000776"/>
  </r>
  <r>
    <x v="7"/>
    <x v="14"/>
    <x v="0"/>
    <n v="574"/>
    <n v="711.5093063090427"/>
  </r>
  <r>
    <x v="7"/>
    <x v="15"/>
    <x v="0"/>
    <n v="565"/>
    <n v="778.41211527817438"/>
  </r>
  <r>
    <x v="7"/>
    <x v="16"/>
    <x v="0"/>
    <n v="593"/>
    <n v="773.142382064667"/>
  </r>
  <r>
    <x v="7"/>
    <x v="17"/>
    <x v="0"/>
    <n v="614"/>
    <n v="739.0296095220416"/>
  </r>
  <r>
    <x v="7"/>
    <x v="18"/>
    <x v="0"/>
    <n v="624"/>
    <n v="658.68950455983941"/>
  </r>
  <r>
    <x v="7"/>
    <x v="19"/>
    <x v="0"/>
    <n v="598"/>
    <n v="556.81840743197404"/>
  </r>
  <r>
    <x v="7"/>
    <x v="20"/>
    <x v="0"/>
    <n v="294"/>
    <n v="294.21808478045352"/>
  </r>
  <r>
    <x v="7"/>
    <x v="21"/>
    <x v="0"/>
    <n v="389"/>
    <n v="305.97218549484609"/>
  </r>
  <r>
    <x v="7"/>
    <x v="22"/>
    <x v="0"/>
    <n v="314"/>
    <n v="305.66450710531211"/>
  </r>
  <r>
    <x v="7"/>
    <x v="23"/>
    <x v="0"/>
    <n v="258"/>
    <n v="252.343353839332"/>
  </r>
  <r>
    <x v="7"/>
    <x v="0"/>
    <x v="1"/>
    <n v="286"/>
    <n v="340.90265863899668"/>
  </r>
  <r>
    <x v="7"/>
    <x v="1"/>
    <x v="1"/>
    <n v="235"/>
    <n v="259.55999383832813"/>
  </r>
  <r>
    <x v="7"/>
    <x v="2"/>
    <x v="1"/>
    <n v="264"/>
    <n v="234.5092320397203"/>
  </r>
  <r>
    <x v="7"/>
    <x v="3"/>
    <x v="1"/>
    <n v="279"/>
    <n v="260.66723994043127"/>
  </r>
  <r>
    <x v="7"/>
    <x v="4"/>
    <x v="1"/>
    <n v="256"/>
    <n v="243.95839011880599"/>
  </r>
  <r>
    <x v="7"/>
    <x v="5"/>
    <x v="1"/>
    <n v="270"/>
    <n v="273.20722574509449"/>
  </r>
  <r>
    <x v="7"/>
    <x v="6"/>
    <x v="1"/>
    <n v="291"/>
    <n v="297.65014842189032"/>
  </r>
  <r>
    <x v="7"/>
    <x v="7"/>
    <x v="1"/>
    <n v="372"/>
    <n v="402.5003397583597"/>
  </r>
  <r>
    <x v="7"/>
    <x v="8"/>
    <x v="1"/>
    <n v="506"/>
    <n v="572.15817148961355"/>
  </r>
  <r>
    <x v="7"/>
    <x v="9"/>
    <x v="1"/>
    <n v="448"/>
    <n v="678.49760288172206"/>
  </r>
  <r>
    <x v="7"/>
    <x v="10"/>
    <x v="1"/>
    <n v="430"/>
    <n v="732.23748119936852"/>
  </r>
  <r>
    <x v="7"/>
    <x v="11"/>
    <x v="1"/>
    <n v="452"/>
    <n v="656.51792581113637"/>
  </r>
  <r>
    <x v="7"/>
    <x v="12"/>
    <x v="1"/>
    <n v="502"/>
    <n v="585.4300348212596"/>
  </r>
  <r>
    <x v="7"/>
    <x v="13"/>
    <x v="1"/>
    <n v="480"/>
    <n v="578.85801067561556"/>
  </r>
  <r>
    <x v="7"/>
    <x v="14"/>
    <x v="1"/>
    <n v="547"/>
    <n v="557.03174649033986"/>
  </r>
  <r>
    <x v="7"/>
    <x v="15"/>
    <x v="1"/>
    <n v="575"/>
    <n v="625.04044930873465"/>
  </r>
  <r>
    <x v="7"/>
    <x v="16"/>
    <x v="1"/>
    <n v="574"/>
    <n v="698.60175332021981"/>
  </r>
  <r>
    <x v="7"/>
    <x v="17"/>
    <x v="1"/>
    <n v="621"/>
    <n v="707.45020331631315"/>
  </r>
  <r>
    <x v="7"/>
    <x v="18"/>
    <x v="1"/>
    <n v="558"/>
    <n v="669.35284417406979"/>
  </r>
  <r>
    <x v="7"/>
    <x v="19"/>
    <x v="1"/>
    <n v="382"/>
    <n v="463.65231771149217"/>
  </r>
  <r>
    <x v="7"/>
    <x v="20"/>
    <x v="1"/>
    <n v="446"/>
    <n v="441.84843312097422"/>
  </r>
  <r>
    <x v="7"/>
    <x v="21"/>
    <x v="1"/>
    <n v="301"/>
    <n v="363.75203077285568"/>
  </r>
  <r>
    <x v="7"/>
    <x v="22"/>
    <x v="1"/>
    <n v="266"/>
    <n v="269.79123277003418"/>
  </r>
  <r>
    <x v="7"/>
    <x v="23"/>
    <x v="1"/>
    <n v="246"/>
    <n v="293.03634656793258"/>
  </r>
  <r>
    <x v="8"/>
    <x v="0"/>
    <x v="0"/>
    <n v="307"/>
    <n v="334.80667644940661"/>
  </r>
  <r>
    <x v="8"/>
    <x v="1"/>
    <x v="0"/>
    <n v="267"/>
    <n v="275.04968485504997"/>
  </r>
  <r>
    <x v="8"/>
    <x v="2"/>
    <x v="0"/>
    <n v="253"/>
    <n v="259.23357541584488"/>
  </r>
  <r>
    <x v="8"/>
    <x v="3"/>
    <x v="0"/>
    <n v="258"/>
    <n v="251.95807660790049"/>
  </r>
  <r>
    <x v="8"/>
    <x v="4"/>
    <x v="0"/>
    <n v="268"/>
    <n v="256.42529344851442"/>
  </r>
  <r>
    <x v="8"/>
    <x v="5"/>
    <x v="0"/>
    <n v="259"/>
    <n v="267.93180161923181"/>
  </r>
  <r>
    <x v="8"/>
    <x v="6"/>
    <x v="0"/>
    <n v="272"/>
    <n v="280.51212292251688"/>
  </r>
  <r>
    <x v="8"/>
    <x v="7"/>
    <x v="0"/>
    <n v="364"/>
    <n v="367.59211812279199"/>
  </r>
  <r>
    <x v="8"/>
    <x v="8"/>
    <x v="0"/>
    <n v="506"/>
    <n v="717.78099317117983"/>
  </r>
  <r>
    <x v="8"/>
    <x v="9"/>
    <x v="0"/>
    <n v="502"/>
    <n v="727.15022272902775"/>
  </r>
  <r>
    <x v="8"/>
    <x v="10"/>
    <x v="0"/>
    <n v="505"/>
    <n v="634.94221091429858"/>
  </r>
  <r>
    <x v="8"/>
    <x v="11"/>
    <x v="0"/>
    <n v="467"/>
    <n v="534.3737367664678"/>
  </r>
  <r>
    <x v="8"/>
    <x v="12"/>
    <x v="0"/>
    <n v="548"/>
    <n v="715.73452547565478"/>
  </r>
  <r>
    <x v="8"/>
    <x v="13"/>
    <x v="0"/>
    <n v="530"/>
    <n v="621.0906808105442"/>
  </r>
  <r>
    <x v="8"/>
    <x v="14"/>
    <x v="0"/>
    <n v="630"/>
    <n v="767.87438815564599"/>
  </r>
  <r>
    <x v="8"/>
    <x v="15"/>
    <x v="0"/>
    <n v="634"/>
    <n v="779.68297389464601"/>
  </r>
  <r>
    <x v="8"/>
    <x v="16"/>
    <x v="0"/>
    <n v="665"/>
    <n v="865.0864888675751"/>
  </r>
  <r>
    <x v="8"/>
    <x v="17"/>
    <x v="0"/>
    <n v="694"/>
    <n v="795.07768501620001"/>
  </r>
  <r>
    <x v="8"/>
    <x v="18"/>
    <x v="0"/>
    <n v="637"/>
    <n v="644.14127392002842"/>
  </r>
  <r>
    <x v="8"/>
    <x v="19"/>
    <x v="0"/>
    <n v="440"/>
    <n v="441.26116861854462"/>
  </r>
  <r>
    <x v="8"/>
    <x v="20"/>
    <x v="0"/>
    <n v="321"/>
    <n v="329.19065380677148"/>
  </r>
  <r>
    <x v="8"/>
    <x v="21"/>
    <x v="0"/>
    <n v="259"/>
    <n v="277.96404272024478"/>
  </r>
  <r>
    <x v="8"/>
    <x v="22"/>
    <x v="0"/>
    <n v="266"/>
    <n v="282.21921075379322"/>
  </r>
  <r>
    <x v="8"/>
    <x v="23"/>
    <x v="0"/>
    <n v="259"/>
    <n v="269.65255097366872"/>
  </r>
  <r>
    <x v="8"/>
    <x v="0"/>
    <x v="1"/>
    <n v="302"/>
    <n v="392.68373439309107"/>
  </r>
  <r>
    <x v="8"/>
    <x v="1"/>
    <x v="1"/>
    <n v="230"/>
    <n v="261.12753574757039"/>
  </r>
  <r>
    <x v="8"/>
    <x v="2"/>
    <x v="1"/>
    <n v="254"/>
    <n v="252.43756000939021"/>
  </r>
  <r>
    <x v="8"/>
    <x v="3"/>
    <x v="1"/>
    <n v="264"/>
    <n v="289.84729799742928"/>
  </r>
  <r>
    <x v="8"/>
    <x v="4"/>
    <x v="1"/>
    <n v="222"/>
    <n v="280.24055329297408"/>
  </r>
  <r>
    <x v="8"/>
    <x v="5"/>
    <x v="1"/>
    <n v="227"/>
    <n v="253.81303291040041"/>
  </r>
  <r>
    <x v="8"/>
    <x v="6"/>
    <x v="1"/>
    <n v="254"/>
    <n v="270.66095717491419"/>
  </r>
  <r>
    <x v="8"/>
    <x v="7"/>
    <x v="1"/>
    <n v="326"/>
    <n v="387.26599923565038"/>
  </r>
  <r>
    <x v="8"/>
    <x v="8"/>
    <x v="1"/>
    <n v="564"/>
    <n v="557.40388903325197"/>
  </r>
  <r>
    <x v="8"/>
    <x v="9"/>
    <x v="1"/>
    <n v="543"/>
    <n v="602.33959704092149"/>
  </r>
  <r>
    <x v="8"/>
    <x v="10"/>
    <x v="1"/>
    <n v="511"/>
    <n v="638.65464973467886"/>
  </r>
  <r>
    <x v="8"/>
    <x v="11"/>
    <x v="1"/>
    <n v="535"/>
    <n v="701.19743851890632"/>
  </r>
  <r>
    <x v="8"/>
    <x v="12"/>
    <x v="1"/>
    <n v="491"/>
    <n v="624.351561478137"/>
  </r>
  <r>
    <x v="8"/>
    <x v="13"/>
    <x v="1"/>
    <n v="465"/>
    <n v="625.9954970631062"/>
  </r>
  <r>
    <x v="8"/>
    <x v="14"/>
    <x v="1"/>
    <n v="518"/>
    <n v="608.30013777758586"/>
  </r>
  <r>
    <x v="8"/>
    <x v="15"/>
    <x v="1"/>
    <n v="555"/>
    <n v="633.62173016504266"/>
  </r>
  <r>
    <x v="8"/>
    <x v="16"/>
    <x v="1"/>
    <n v="504"/>
    <n v="664.5493684239799"/>
  </r>
  <r>
    <x v="8"/>
    <x v="17"/>
    <x v="1"/>
    <n v="507"/>
    <n v="722.40185033551995"/>
  </r>
  <r>
    <x v="8"/>
    <x v="18"/>
    <x v="1"/>
    <n v="432"/>
    <n v="619.96873182270531"/>
  </r>
  <r>
    <x v="8"/>
    <x v="19"/>
    <x v="1"/>
    <n v="443"/>
    <n v="409.68816688014761"/>
  </r>
  <r>
    <x v="8"/>
    <x v="20"/>
    <x v="1"/>
    <n v="358"/>
    <n v="395.94231882845719"/>
  </r>
  <r>
    <x v="8"/>
    <x v="21"/>
    <x v="1"/>
    <n v="285"/>
    <n v="322.15989527078489"/>
  </r>
  <r>
    <x v="8"/>
    <x v="22"/>
    <x v="1"/>
    <n v="301"/>
    <n v="319.30574061535202"/>
  </r>
  <r>
    <x v="8"/>
    <x v="23"/>
    <x v="1"/>
    <n v="234"/>
    <n v="266.44444935932643"/>
  </r>
  <r>
    <x v="9"/>
    <x v="0"/>
    <x v="0"/>
    <n v="367"/>
    <n v="435.10328345599362"/>
  </r>
  <r>
    <x v="9"/>
    <x v="1"/>
    <x v="0"/>
    <n v="284"/>
    <n v="380.71811448505531"/>
  </r>
  <r>
    <x v="9"/>
    <x v="2"/>
    <x v="0"/>
    <n v="283"/>
    <n v="333.76566306141359"/>
  </r>
  <r>
    <x v="9"/>
    <x v="3"/>
    <x v="0"/>
    <n v="306"/>
    <n v="335.89367105476589"/>
  </r>
  <r>
    <x v="9"/>
    <x v="4"/>
    <x v="0"/>
    <n v="336"/>
    <n v="377.69076028088068"/>
  </r>
  <r>
    <x v="9"/>
    <x v="5"/>
    <x v="0"/>
    <n v="333"/>
    <n v="338.40357427011418"/>
  </r>
  <r>
    <x v="9"/>
    <x v="6"/>
    <x v="0"/>
    <n v="345"/>
    <n v="336.39815570898031"/>
  </r>
  <r>
    <x v="9"/>
    <x v="7"/>
    <x v="0"/>
    <n v="335"/>
    <n v="333.60829033192249"/>
  </r>
  <r>
    <x v="9"/>
    <x v="8"/>
    <x v="0"/>
    <n v="475"/>
    <n v="627.72082877386424"/>
  </r>
  <r>
    <x v="9"/>
    <x v="9"/>
    <x v="0"/>
    <n v="745"/>
    <n v="874.48018379800658"/>
  </r>
  <r>
    <x v="9"/>
    <x v="10"/>
    <x v="0"/>
    <n v="535"/>
    <n v="639.86457690880411"/>
  </r>
  <r>
    <x v="9"/>
    <x v="11"/>
    <x v="0"/>
    <n v="555"/>
    <n v="601.57614818687284"/>
  </r>
  <r>
    <x v="9"/>
    <x v="12"/>
    <x v="0"/>
    <n v="496"/>
    <n v="592.66857978781798"/>
  </r>
  <r>
    <x v="9"/>
    <x v="13"/>
    <x v="0"/>
    <n v="552"/>
    <n v="672.00595005496905"/>
  </r>
  <r>
    <x v="9"/>
    <x v="14"/>
    <x v="0"/>
    <n v="570"/>
    <n v="697.677114191285"/>
  </r>
  <r>
    <x v="9"/>
    <x v="15"/>
    <x v="0"/>
    <n v="588"/>
    <n v="693.11542541536699"/>
  </r>
  <r>
    <x v="9"/>
    <x v="16"/>
    <x v="0"/>
    <n v="660"/>
    <n v="715.08978538099097"/>
  </r>
  <r>
    <x v="9"/>
    <x v="17"/>
    <x v="0"/>
    <n v="736"/>
    <n v="651.45196052298434"/>
  </r>
  <r>
    <x v="9"/>
    <x v="18"/>
    <x v="0"/>
    <n v="617"/>
    <n v="633.00155733248448"/>
  </r>
  <r>
    <x v="9"/>
    <x v="19"/>
    <x v="0"/>
    <n v="314"/>
    <n v="299.89995517112538"/>
  </r>
  <r>
    <x v="9"/>
    <x v="20"/>
    <x v="0"/>
    <n v="342"/>
    <n v="353.45301586274229"/>
  </r>
  <r>
    <x v="9"/>
    <x v="21"/>
    <x v="0"/>
    <n v="275"/>
    <n v="383.87482090619022"/>
  </r>
  <r>
    <x v="9"/>
    <x v="22"/>
    <x v="0"/>
    <n v="303"/>
    <n v="364.58662751846072"/>
  </r>
  <r>
    <x v="9"/>
    <x v="23"/>
    <x v="0"/>
    <n v="287"/>
    <n v="337.44760447819669"/>
  </r>
  <r>
    <x v="9"/>
    <x v="0"/>
    <x v="1"/>
    <n v="344"/>
    <n v="386.92215123926883"/>
  </r>
  <r>
    <x v="9"/>
    <x v="1"/>
    <x v="1"/>
    <n v="232"/>
    <n v="294.41373606246901"/>
  </r>
  <r>
    <x v="9"/>
    <x v="2"/>
    <x v="1"/>
    <n v="247"/>
    <n v="278.13584830876681"/>
  </r>
  <r>
    <x v="9"/>
    <x v="3"/>
    <x v="1"/>
    <n v="201"/>
    <n v="247.1046757862392"/>
  </r>
  <r>
    <x v="9"/>
    <x v="4"/>
    <x v="1"/>
    <n v="240"/>
    <n v="277.93384281738429"/>
  </r>
  <r>
    <x v="9"/>
    <x v="5"/>
    <x v="1"/>
    <n v="238"/>
    <n v="279.69508332940131"/>
  </r>
  <r>
    <x v="9"/>
    <x v="6"/>
    <x v="1"/>
    <n v="255"/>
    <n v="292.32973005082778"/>
  </r>
  <r>
    <x v="9"/>
    <x v="7"/>
    <x v="1"/>
    <n v="276"/>
    <n v="315.85014793831709"/>
  </r>
  <r>
    <x v="9"/>
    <x v="8"/>
    <x v="1"/>
    <n v="522"/>
    <n v="739.51086917366001"/>
  </r>
  <r>
    <x v="9"/>
    <x v="9"/>
    <x v="1"/>
    <n v="579"/>
    <n v="630.58026254401682"/>
  </r>
  <r>
    <x v="9"/>
    <x v="10"/>
    <x v="1"/>
    <n v="520"/>
    <n v="589.54605978700033"/>
  </r>
  <r>
    <x v="9"/>
    <x v="11"/>
    <x v="1"/>
    <n v="505"/>
    <n v="690.58939212171492"/>
  </r>
  <r>
    <x v="9"/>
    <x v="12"/>
    <x v="1"/>
    <n v="501"/>
    <n v="629.065134662118"/>
  </r>
  <r>
    <x v="9"/>
    <x v="13"/>
    <x v="1"/>
    <n v="476"/>
    <n v="612.26582932168765"/>
  </r>
  <r>
    <x v="9"/>
    <x v="14"/>
    <x v="1"/>
    <n v="461"/>
    <n v="654.80248123982756"/>
  </r>
  <r>
    <x v="9"/>
    <x v="15"/>
    <x v="1"/>
    <n v="529"/>
    <n v="695.69112261502551"/>
  </r>
  <r>
    <x v="9"/>
    <x v="16"/>
    <x v="1"/>
    <n v="589"/>
    <n v="683.60177266094581"/>
  </r>
  <r>
    <x v="9"/>
    <x v="17"/>
    <x v="1"/>
    <n v="569"/>
    <n v="638.93806924498233"/>
  </r>
  <r>
    <x v="9"/>
    <x v="18"/>
    <x v="1"/>
    <n v="533"/>
    <n v="449.71891180208041"/>
  </r>
  <r>
    <x v="9"/>
    <x v="19"/>
    <x v="1"/>
    <n v="459"/>
    <n v="436.99140878173381"/>
  </r>
  <r>
    <x v="9"/>
    <x v="20"/>
    <x v="1"/>
    <n v="446"/>
    <n v="454.93375404298939"/>
  </r>
  <r>
    <x v="9"/>
    <x v="21"/>
    <x v="1"/>
    <n v="274"/>
    <n v="373.59471717556352"/>
  </r>
  <r>
    <x v="9"/>
    <x v="22"/>
    <x v="1"/>
    <n v="264"/>
    <n v="321.00907299434277"/>
  </r>
  <r>
    <x v="9"/>
    <x v="23"/>
    <x v="1"/>
    <n v="215"/>
    <n v="286.70276488136369"/>
  </r>
  <r>
    <x v="10"/>
    <x v="0"/>
    <x v="0"/>
    <n v="393"/>
    <m/>
  </r>
  <r>
    <x v="10"/>
    <x v="1"/>
    <x v="0"/>
    <n v="348"/>
    <m/>
  </r>
  <r>
    <x v="10"/>
    <x v="2"/>
    <x v="0"/>
    <n v="352"/>
    <m/>
  </r>
  <r>
    <x v="10"/>
    <x v="3"/>
    <x v="0"/>
    <n v="311"/>
    <m/>
  </r>
  <r>
    <x v="10"/>
    <x v="4"/>
    <x v="0"/>
    <n v="325"/>
    <m/>
  </r>
  <r>
    <x v="10"/>
    <x v="5"/>
    <x v="0"/>
    <n v="317"/>
    <m/>
  </r>
  <r>
    <x v="10"/>
    <x v="6"/>
    <x v="0"/>
    <n v="366"/>
    <m/>
  </r>
  <r>
    <x v="10"/>
    <x v="7"/>
    <x v="0"/>
    <n v="473"/>
    <m/>
  </r>
  <r>
    <x v="10"/>
    <x v="8"/>
    <x v="0"/>
    <n v="720"/>
    <m/>
  </r>
  <r>
    <x v="10"/>
    <x v="9"/>
    <x v="0"/>
    <n v="647"/>
    <m/>
  </r>
  <r>
    <x v="10"/>
    <x v="10"/>
    <x v="0"/>
    <n v="575"/>
    <m/>
  </r>
  <r>
    <x v="10"/>
    <x v="11"/>
    <x v="0"/>
    <n v="653"/>
    <m/>
  </r>
  <r>
    <x v="10"/>
    <x v="12"/>
    <x v="0"/>
    <n v="591"/>
    <m/>
  </r>
  <r>
    <x v="10"/>
    <x v="13"/>
    <x v="0"/>
    <n v="624"/>
    <m/>
  </r>
  <r>
    <x v="10"/>
    <x v="14"/>
    <x v="0"/>
    <n v="660"/>
    <m/>
  </r>
  <r>
    <x v="10"/>
    <x v="15"/>
    <x v="0"/>
    <n v="626"/>
    <m/>
  </r>
  <r>
    <x v="10"/>
    <x v="16"/>
    <x v="0"/>
    <n v="897"/>
    <m/>
  </r>
  <r>
    <x v="10"/>
    <x v="17"/>
    <x v="0"/>
    <n v="541"/>
    <m/>
  </r>
  <r>
    <x v="10"/>
    <x v="18"/>
    <x v="0"/>
    <n v="366"/>
    <m/>
  </r>
  <r>
    <x v="10"/>
    <x v="19"/>
    <x v="0"/>
    <n v="341"/>
    <m/>
  </r>
  <r>
    <x v="10"/>
    <x v="20"/>
    <x v="0"/>
    <n v="356"/>
    <m/>
  </r>
  <r>
    <x v="10"/>
    <x v="21"/>
    <x v="0"/>
    <n v="344"/>
    <m/>
  </r>
  <r>
    <x v="10"/>
    <x v="22"/>
    <x v="0"/>
    <n v="309"/>
    <m/>
  </r>
  <r>
    <x v="10"/>
    <x v="23"/>
    <x v="0"/>
    <n v="325"/>
    <m/>
  </r>
  <r>
    <x v="10"/>
    <x v="0"/>
    <x v="1"/>
    <n v="334"/>
    <m/>
  </r>
  <r>
    <x v="10"/>
    <x v="1"/>
    <x v="1"/>
    <n v="323"/>
    <m/>
  </r>
  <r>
    <x v="10"/>
    <x v="2"/>
    <x v="1"/>
    <n v="302"/>
    <m/>
  </r>
  <r>
    <x v="10"/>
    <x v="3"/>
    <x v="1"/>
    <n v="293"/>
    <m/>
  </r>
  <r>
    <x v="10"/>
    <x v="4"/>
    <x v="1"/>
    <n v="264"/>
    <m/>
  </r>
  <r>
    <x v="10"/>
    <x v="5"/>
    <x v="1"/>
    <n v="312"/>
    <m/>
  </r>
  <r>
    <x v="10"/>
    <x v="6"/>
    <x v="1"/>
    <n v="308"/>
    <m/>
  </r>
  <r>
    <x v="10"/>
    <x v="7"/>
    <x v="1"/>
    <n v="324"/>
    <m/>
  </r>
  <r>
    <x v="10"/>
    <x v="8"/>
    <x v="1"/>
    <n v="546"/>
    <m/>
  </r>
  <r>
    <x v="10"/>
    <x v="9"/>
    <x v="1"/>
    <n v="632"/>
    <m/>
  </r>
  <r>
    <x v="10"/>
    <x v="10"/>
    <x v="1"/>
    <n v="563"/>
    <m/>
  </r>
  <r>
    <x v="10"/>
    <x v="11"/>
    <x v="1"/>
    <n v="548"/>
    <m/>
  </r>
  <r>
    <x v="10"/>
    <x v="12"/>
    <x v="1"/>
    <n v="463"/>
    <m/>
  </r>
  <r>
    <x v="10"/>
    <x v="13"/>
    <x v="1"/>
    <n v="452"/>
    <m/>
  </r>
  <r>
    <x v="10"/>
    <x v="14"/>
    <x v="1"/>
    <n v="511"/>
    <m/>
  </r>
  <r>
    <x v="10"/>
    <x v="15"/>
    <x v="1"/>
    <n v="496"/>
    <m/>
  </r>
  <r>
    <x v="10"/>
    <x v="16"/>
    <x v="1"/>
    <n v="425"/>
    <m/>
  </r>
  <r>
    <x v="10"/>
    <x v="17"/>
    <x v="1"/>
    <n v="590"/>
    <m/>
  </r>
  <r>
    <x v="10"/>
    <x v="18"/>
    <x v="1"/>
    <n v="447"/>
    <m/>
  </r>
  <r>
    <x v="10"/>
    <x v="19"/>
    <x v="1"/>
    <n v="338"/>
    <m/>
  </r>
  <r>
    <x v="10"/>
    <x v="20"/>
    <x v="1"/>
    <n v="272"/>
    <m/>
  </r>
  <r>
    <x v="10"/>
    <x v="21"/>
    <x v="1"/>
    <n v="273"/>
    <m/>
  </r>
  <r>
    <x v="10"/>
    <x v="22"/>
    <x v="1"/>
    <n v="257"/>
    <m/>
  </r>
  <r>
    <x v="10"/>
    <x v="23"/>
    <x v="1"/>
    <n v="251"/>
    <m/>
  </r>
  <r>
    <x v="11"/>
    <x v="0"/>
    <x v="0"/>
    <n v="369"/>
    <m/>
  </r>
  <r>
    <x v="11"/>
    <x v="1"/>
    <x v="0"/>
    <n v="298"/>
    <m/>
  </r>
  <r>
    <x v="11"/>
    <x v="2"/>
    <x v="0"/>
    <n v="301"/>
    <m/>
  </r>
  <r>
    <x v="11"/>
    <x v="3"/>
    <x v="0"/>
    <n v="283"/>
    <m/>
  </r>
  <r>
    <x v="11"/>
    <x v="4"/>
    <x v="0"/>
    <n v="333"/>
    <m/>
  </r>
  <r>
    <x v="11"/>
    <x v="5"/>
    <x v="0"/>
    <n v="339"/>
    <m/>
  </r>
  <r>
    <x v="11"/>
    <x v="6"/>
    <x v="0"/>
    <n v="361"/>
    <m/>
  </r>
  <r>
    <x v="11"/>
    <x v="7"/>
    <x v="0"/>
    <n v="395"/>
    <m/>
  </r>
  <r>
    <x v="11"/>
    <x v="8"/>
    <x v="0"/>
    <n v="446"/>
    <m/>
  </r>
  <r>
    <x v="11"/>
    <x v="9"/>
    <x v="0"/>
    <n v="575"/>
    <m/>
  </r>
  <r>
    <x v="11"/>
    <x v="10"/>
    <x v="0"/>
    <n v="486"/>
    <m/>
  </r>
  <r>
    <x v="11"/>
    <x v="11"/>
    <x v="0"/>
    <n v="407"/>
    <m/>
  </r>
  <r>
    <x v="11"/>
    <x v="12"/>
    <x v="0"/>
    <n v="448"/>
    <m/>
  </r>
  <r>
    <x v="11"/>
    <x v="13"/>
    <x v="0"/>
    <n v="568"/>
    <m/>
  </r>
  <r>
    <x v="11"/>
    <x v="14"/>
    <x v="0"/>
    <n v="602"/>
    <m/>
  </r>
  <r>
    <x v="11"/>
    <x v="15"/>
    <x v="0"/>
    <n v="638"/>
    <m/>
  </r>
  <r>
    <x v="11"/>
    <x v="16"/>
    <x v="0"/>
    <n v="738"/>
    <m/>
  </r>
  <r>
    <x v="11"/>
    <x v="17"/>
    <x v="0"/>
    <n v="439"/>
    <m/>
  </r>
  <r>
    <x v="11"/>
    <x v="18"/>
    <x v="0"/>
    <n v="244"/>
    <m/>
  </r>
  <r>
    <x v="11"/>
    <x v="19"/>
    <x v="0"/>
    <n v="284"/>
    <m/>
  </r>
  <r>
    <x v="11"/>
    <x v="20"/>
    <x v="0"/>
    <n v="300"/>
    <m/>
  </r>
  <r>
    <x v="11"/>
    <x v="21"/>
    <x v="0"/>
    <n v="296"/>
    <m/>
  </r>
  <r>
    <x v="11"/>
    <x v="22"/>
    <x v="0"/>
    <n v="327"/>
    <m/>
  </r>
  <r>
    <x v="11"/>
    <x v="23"/>
    <x v="0"/>
    <n v="339"/>
    <m/>
  </r>
  <r>
    <x v="11"/>
    <x v="0"/>
    <x v="1"/>
    <n v="315"/>
    <m/>
  </r>
  <r>
    <x v="11"/>
    <x v="1"/>
    <x v="1"/>
    <n v="245"/>
    <m/>
  </r>
  <r>
    <x v="11"/>
    <x v="2"/>
    <x v="1"/>
    <n v="255"/>
    <m/>
  </r>
  <r>
    <x v="11"/>
    <x v="3"/>
    <x v="1"/>
    <n v="242"/>
    <m/>
  </r>
  <r>
    <x v="11"/>
    <x v="4"/>
    <x v="1"/>
    <n v="270"/>
    <m/>
  </r>
  <r>
    <x v="11"/>
    <x v="5"/>
    <x v="1"/>
    <n v="257"/>
    <m/>
  </r>
  <r>
    <x v="11"/>
    <x v="6"/>
    <x v="1"/>
    <n v="269"/>
    <m/>
  </r>
  <r>
    <x v="11"/>
    <x v="7"/>
    <x v="1"/>
    <n v="324"/>
    <m/>
  </r>
  <r>
    <x v="11"/>
    <x v="8"/>
    <x v="1"/>
    <n v="642"/>
    <m/>
  </r>
  <r>
    <x v="11"/>
    <x v="9"/>
    <x v="1"/>
    <n v="632"/>
    <m/>
  </r>
  <r>
    <x v="11"/>
    <x v="10"/>
    <x v="1"/>
    <n v="519"/>
    <m/>
  </r>
  <r>
    <x v="11"/>
    <x v="11"/>
    <x v="1"/>
    <n v="455"/>
    <m/>
  </r>
  <r>
    <x v="11"/>
    <x v="12"/>
    <x v="1"/>
    <n v="411"/>
    <m/>
  </r>
  <r>
    <x v="11"/>
    <x v="13"/>
    <x v="1"/>
    <n v="468"/>
    <m/>
  </r>
  <r>
    <x v="11"/>
    <x v="14"/>
    <x v="1"/>
    <n v="474"/>
    <m/>
  </r>
  <r>
    <x v="11"/>
    <x v="15"/>
    <x v="1"/>
    <n v="464"/>
    <m/>
  </r>
  <r>
    <x v="11"/>
    <x v="16"/>
    <x v="1"/>
    <n v="385"/>
    <m/>
  </r>
  <r>
    <x v="11"/>
    <x v="17"/>
    <x v="1"/>
    <n v="459"/>
    <m/>
  </r>
  <r>
    <x v="11"/>
    <x v="18"/>
    <x v="1"/>
    <n v="345"/>
    <m/>
  </r>
  <r>
    <x v="11"/>
    <x v="19"/>
    <x v="1"/>
    <n v="267"/>
    <m/>
  </r>
  <r>
    <x v="11"/>
    <x v="20"/>
    <x v="1"/>
    <n v="224"/>
    <m/>
  </r>
  <r>
    <x v="11"/>
    <x v="21"/>
    <x v="1"/>
    <n v="267"/>
    <m/>
  </r>
  <r>
    <x v="11"/>
    <x v="22"/>
    <x v="1"/>
    <n v="235"/>
    <m/>
  </r>
  <r>
    <x v="11"/>
    <x v="23"/>
    <x v="1"/>
    <n v="263"/>
    <m/>
  </r>
  <r>
    <x v="12"/>
    <x v="24"/>
    <x v="2"/>
    <m/>
    <m/>
  </r>
  <r>
    <x v="12"/>
    <x v="24"/>
    <x v="2"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x v="0"/>
    <n v="1"/>
    <x v="0"/>
    <n v="3031"/>
    <n v="2648"/>
  </r>
  <r>
    <x v="0"/>
    <x v="0"/>
    <n v="2"/>
    <x v="0"/>
    <n v="3031"/>
    <n v="2648"/>
  </r>
  <r>
    <x v="0"/>
    <x v="1"/>
    <n v="3"/>
    <x v="0"/>
    <n v="2982"/>
    <n v="2770"/>
  </r>
  <r>
    <x v="0"/>
    <x v="1"/>
    <n v="4"/>
    <x v="0"/>
    <n v="2982"/>
    <n v="2770"/>
  </r>
  <r>
    <x v="0"/>
    <x v="1"/>
    <n v="5"/>
    <x v="0"/>
    <n v="2982"/>
    <n v="2770"/>
  </r>
  <r>
    <x v="0"/>
    <x v="1"/>
    <n v="6"/>
    <x v="0"/>
    <n v="2982"/>
    <n v="2770"/>
  </r>
  <r>
    <x v="0"/>
    <x v="2"/>
    <n v="7"/>
    <x v="0"/>
    <n v="2863"/>
    <n v="2702"/>
  </r>
  <r>
    <x v="0"/>
    <x v="2"/>
    <n v="8"/>
    <x v="0"/>
    <n v="2863"/>
    <n v="2702"/>
  </r>
  <r>
    <x v="0"/>
    <x v="2"/>
    <n v="9"/>
    <x v="0"/>
    <n v="2863"/>
    <n v="2702"/>
  </r>
  <r>
    <x v="0"/>
    <x v="2"/>
    <n v="10"/>
    <x v="0"/>
    <n v="2863"/>
    <n v="2702"/>
  </r>
  <r>
    <x v="0"/>
    <x v="3"/>
    <n v="11"/>
    <x v="0"/>
    <n v="2941"/>
    <n v="2770"/>
  </r>
  <r>
    <x v="0"/>
    <x v="3"/>
    <n v="12"/>
    <x v="0"/>
    <n v="2941"/>
    <n v="2770"/>
  </r>
  <r>
    <x v="0"/>
    <x v="3"/>
    <n v="13"/>
    <x v="0"/>
    <n v="2941"/>
    <n v="2770"/>
  </r>
  <r>
    <x v="0"/>
    <x v="3"/>
    <n v="14"/>
    <x v="0"/>
    <n v="2941"/>
    <n v="2770"/>
  </r>
  <r>
    <x v="0"/>
    <x v="4"/>
    <n v="15"/>
    <x v="0"/>
    <n v="2767"/>
    <n v="2648"/>
  </r>
  <r>
    <x v="0"/>
    <x v="4"/>
    <n v="16"/>
    <x v="0"/>
    <n v="2767"/>
    <n v="2648"/>
  </r>
  <r>
    <x v="0"/>
    <x v="4"/>
    <n v="17"/>
    <x v="0"/>
    <n v="2767"/>
    <n v="2648"/>
  </r>
  <r>
    <x v="0"/>
    <x v="4"/>
    <n v="18"/>
    <x v="0"/>
    <n v="2767"/>
    <n v="2648"/>
  </r>
  <r>
    <x v="0"/>
    <x v="5"/>
    <n v="19"/>
    <x v="0"/>
    <n v="2767"/>
    <n v="2597"/>
  </r>
  <r>
    <x v="0"/>
    <x v="5"/>
    <n v="20"/>
    <x v="0"/>
    <n v="2767"/>
    <n v="2597"/>
  </r>
  <r>
    <x v="0"/>
    <x v="5"/>
    <n v="21"/>
    <x v="0"/>
    <n v="2767"/>
    <n v="2597"/>
  </r>
  <r>
    <x v="0"/>
    <x v="5"/>
    <n v="22"/>
    <x v="0"/>
    <n v="2767"/>
    <n v="2597"/>
  </r>
  <r>
    <x v="0"/>
    <x v="0"/>
    <n v="23"/>
    <x v="0"/>
    <n v="3031"/>
    <n v="2648"/>
  </r>
  <r>
    <x v="0"/>
    <x v="0"/>
    <n v="24"/>
    <x v="0"/>
    <n v="3031"/>
    <n v="2648"/>
  </r>
  <r>
    <x v="1"/>
    <x v="0"/>
    <n v="1"/>
    <x v="0"/>
    <n v="3145"/>
    <n v="3036"/>
  </r>
  <r>
    <x v="1"/>
    <x v="0"/>
    <n v="2"/>
    <x v="0"/>
    <n v="3145"/>
    <n v="3036"/>
  </r>
  <r>
    <x v="1"/>
    <x v="1"/>
    <n v="3"/>
    <x v="0"/>
    <n v="3145"/>
    <n v="3073"/>
  </r>
  <r>
    <x v="1"/>
    <x v="1"/>
    <n v="4"/>
    <x v="0"/>
    <n v="3145"/>
    <n v="3073"/>
  </r>
  <r>
    <x v="1"/>
    <x v="1"/>
    <n v="5"/>
    <x v="0"/>
    <n v="3145"/>
    <n v="3073"/>
  </r>
  <r>
    <x v="1"/>
    <x v="1"/>
    <n v="6"/>
    <x v="0"/>
    <n v="3145"/>
    <n v="3073"/>
  </r>
  <r>
    <x v="1"/>
    <x v="2"/>
    <n v="7"/>
    <x v="0"/>
    <n v="3068"/>
    <n v="3036"/>
  </r>
  <r>
    <x v="1"/>
    <x v="2"/>
    <n v="8"/>
    <x v="0"/>
    <n v="3068"/>
    <n v="3036"/>
  </r>
  <r>
    <x v="1"/>
    <x v="2"/>
    <n v="9"/>
    <x v="0"/>
    <n v="3068"/>
    <n v="3036"/>
  </r>
  <r>
    <x v="1"/>
    <x v="2"/>
    <n v="10"/>
    <x v="0"/>
    <n v="3068"/>
    <n v="3036"/>
  </r>
  <r>
    <x v="1"/>
    <x v="3"/>
    <n v="11"/>
    <x v="0"/>
    <n v="3068"/>
    <n v="3073"/>
  </r>
  <r>
    <x v="1"/>
    <x v="3"/>
    <n v="12"/>
    <x v="0"/>
    <n v="3068"/>
    <n v="3073"/>
  </r>
  <r>
    <x v="1"/>
    <x v="3"/>
    <n v="13"/>
    <x v="0"/>
    <n v="3068"/>
    <n v="3073"/>
  </r>
  <r>
    <x v="1"/>
    <x v="3"/>
    <n v="14"/>
    <x v="0"/>
    <n v="3068"/>
    <n v="3073"/>
  </r>
  <r>
    <x v="1"/>
    <x v="4"/>
    <n v="15"/>
    <x v="0"/>
    <n v="3031"/>
    <n v="2986"/>
  </r>
  <r>
    <x v="1"/>
    <x v="4"/>
    <n v="16"/>
    <x v="0"/>
    <n v="3031"/>
    <n v="2986"/>
  </r>
  <r>
    <x v="1"/>
    <x v="4"/>
    <n v="17"/>
    <x v="0"/>
    <n v="3031"/>
    <n v="2986"/>
  </r>
  <r>
    <x v="1"/>
    <x v="4"/>
    <n v="18"/>
    <x v="0"/>
    <n v="3031"/>
    <n v="2986"/>
  </r>
  <r>
    <x v="1"/>
    <x v="5"/>
    <n v="19"/>
    <x v="0"/>
    <n v="2982"/>
    <n v="2945"/>
  </r>
  <r>
    <x v="1"/>
    <x v="5"/>
    <n v="20"/>
    <x v="0"/>
    <n v="2982"/>
    <n v="2945"/>
  </r>
  <r>
    <x v="1"/>
    <x v="5"/>
    <n v="21"/>
    <x v="0"/>
    <n v="2982"/>
    <n v="2945"/>
  </r>
  <r>
    <x v="1"/>
    <x v="5"/>
    <n v="22"/>
    <x v="0"/>
    <n v="2982"/>
    <n v="2945"/>
  </r>
  <r>
    <x v="1"/>
    <x v="0"/>
    <n v="23"/>
    <x v="0"/>
    <n v="3145"/>
    <n v="3036"/>
  </r>
  <r>
    <x v="1"/>
    <x v="0"/>
    <n v="24"/>
    <x v="0"/>
    <n v="3145"/>
    <n v="3036"/>
  </r>
  <r>
    <x v="2"/>
    <x v="0"/>
    <n v="1"/>
    <x v="0"/>
    <n v="3145"/>
    <n v="3073"/>
  </r>
  <r>
    <x v="2"/>
    <x v="0"/>
    <n v="2"/>
    <x v="0"/>
    <n v="3145"/>
    <n v="3073"/>
  </r>
  <r>
    <x v="2"/>
    <x v="1"/>
    <n v="3"/>
    <x v="0"/>
    <n v="3145"/>
    <n v="3150"/>
  </r>
  <r>
    <x v="2"/>
    <x v="1"/>
    <n v="4"/>
    <x v="0"/>
    <n v="3145"/>
    <n v="3150"/>
  </r>
  <r>
    <x v="2"/>
    <x v="1"/>
    <n v="5"/>
    <x v="0"/>
    <n v="3145"/>
    <n v="3150"/>
  </r>
  <r>
    <x v="2"/>
    <x v="1"/>
    <n v="6"/>
    <x v="0"/>
    <n v="3145"/>
    <n v="3150"/>
  </r>
  <r>
    <x v="2"/>
    <x v="2"/>
    <n v="7"/>
    <x v="0"/>
    <n v="3068"/>
    <n v="3150"/>
  </r>
  <r>
    <x v="2"/>
    <x v="2"/>
    <n v="8"/>
    <x v="0"/>
    <n v="3068"/>
    <n v="3150"/>
  </r>
  <r>
    <x v="2"/>
    <x v="2"/>
    <n v="9"/>
    <x v="0"/>
    <n v="3068"/>
    <n v="3150"/>
  </r>
  <r>
    <x v="2"/>
    <x v="2"/>
    <n v="10"/>
    <x v="0"/>
    <n v="3068"/>
    <n v="3150"/>
  </r>
  <r>
    <x v="2"/>
    <x v="3"/>
    <n v="11"/>
    <x v="0"/>
    <n v="3068"/>
    <n v="3189"/>
  </r>
  <r>
    <x v="2"/>
    <x v="3"/>
    <n v="12"/>
    <x v="0"/>
    <n v="3068"/>
    <n v="3189"/>
  </r>
  <r>
    <x v="2"/>
    <x v="3"/>
    <n v="13"/>
    <x v="0"/>
    <n v="3068"/>
    <n v="3189"/>
  </r>
  <r>
    <x v="2"/>
    <x v="3"/>
    <n v="14"/>
    <x v="0"/>
    <n v="3068"/>
    <n v="3189"/>
  </r>
  <r>
    <x v="2"/>
    <x v="4"/>
    <n v="15"/>
    <x v="0"/>
    <n v="2982"/>
    <n v="3073"/>
  </r>
  <r>
    <x v="2"/>
    <x v="4"/>
    <n v="16"/>
    <x v="0"/>
    <n v="2982"/>
    <n v="3073"/>
  </r>
  <r>
    <x v="2"/>
    <x v="4"/>
    <n v="17"/>
    <x v="0"/>
    <n v="2982"/>
    <n v="3073"/>
  </r>
  <r>
    <x v="2"/>
    <x v="4"/>
    <n v="18"/>
    <x v="0"/>
    <n v="2982"/>
    <n v="3073"/>
  </r>
  <r>
    <x v="2"/>
    <x v="5"/>
    <n v="19"/>
    <x v="0"/>
    <n v="2982"/>
    <n v="2986"/>
  </r>
  <r>
    <x v="2"/>
    <x v="5"/>
    <n v="20"/>
    <x v="0"/>
    <n v="2982"/>
    <n v="2986"/>
  </r>
  <r>
    <x v="2"/>
    <x v="5"/>
    <n v="21"/>
    <x v="0"/>
    <n v="2982"/>
    <n v="2986"/>
  </r>
  <r>
    <x v="2"/>
    <x v="5"/>
    <n v="22"/>
    <x v="0"/>
    <n v="2982"/>
    <n v="2986"/>
  </r>
  <r>
    <x v="2"/>
    <x v="0"/>
    <n v="23"/>
    <x v="0"/>
    <n v="3145"/>
    <n v="3073"/>
  </r>
  <r>
    <x v="2"/>
    <x v="0"/>
    <n v="24"/>
    <x v="0"/>
    <n v="3145"/>
    <n v="3073"/>
  </r>
  <r>
    <x v="3"/>
    <x v="0"/>
    <n v="1"/>
    <x v="0"/>
    <n v="3068"/>
    <n v="2986"/>
  </r>
  <r>
    <x v="3"/>
    <x v="0"/>
    <n v="2"/>
    <x v="0"/>
    <n v="3068"/>
    <n v="2986"/>
  </r>
  <r>
    <x v="3"/>
    <x v="1"/>
    <n v="3"/>
    <x v="0"/>
    <n v="3145"/>
    <n v="3073"/>
  </r>
  <r>
    <x v="3"/>
    <x v="1"/>
    <n v="4"/>
    <x v="0"/>
    <n v="3145"/>
    <n v="3073"/>
  </r>
  <r>
    <x v="3"/>
    <x v="1"/>
    <n v="5"/>
    <x v="0"/>
    <n v="3145"/>
    <n v="3073"/>
  </r>
  <r>
    <x v="3"/>
    <x v="1"/>
    <n v="6"/>
    <x v="0"/>
    <n v="3145"/>
    <n v="3073"/>
  </r>
  <r>
    <x v="3"/>
    <x v="2"/>
    <n v="7"/>
    <x v="0"/>
    <n v="3068"/>
    <n v="3073"/>
  </r>
  <r>
    <x v="3"/>
    <x v="2"/>
    <n v="8"/>
    <x v="0"/>
    <n v="3068"/>
    <n v="3073"/>
  </r>
  <r>
    <x v="3"/>
    <x v="2"/>
    <n v="9"/>
    <x v="0"/>
    <n v="3068"/>
    <n v="3073"/>
  </r>
  <r>
    <x v="3"/>
    <x v="2"/>
    <n v="10"/>
    <x v="0"/>
    <n v="3068"/>
    <n v="3073"/>
  </r>
  <r>
    <x v="3"/>
    <x v="3"/>
    <n v="11"/>
    <x v="0"/>
    <n v="3068"/>
    <n v="3150"/>
  </r>
  <r>
    <x v="3"/>
    <x v="3"/>
    <n v="12"/>
    <x v="0"/>
    <n v="3068"/>
    <n v="3150"/>
  </r>
  <r>
    <x v="3"/>
    <x v="3"/>
    <n v="13"/>
    <x v="0"/>
    <n v="3068"/>
    <n v="3150"/>
  </r>
  <r>
    <x v="3"/>
    <x v="3"/>
    <n v="14"/>
    <x v="0"/>
    <n v="3068"/>
    <n v="3150"/>
  </r>
  <r>
    <x v="3"/>
    <x v="4"/>
    <n v="15"/>
    <x v="0"/>
    <n v="2982"/>
    <n v="3036"/>
  </r>
  <r>
    <x v="3"/>
    <x v="4"/>
    <n v="16"/>
    <x v="0"/>
    <n v="2982"/>
    <n v="3036"/>
  </r>
  <r>
    <x v="3"/>
    <x v="4"/>
    <n v="17"/>
    <x v="0"/>
    <n v="2982"/>
    <n v="3036"/>
  </r>
  <r>
    <x v="3"/>
    <x v="4"/>
    <n v="18"/>
    <x v="0"/>
    <n v="2982"/>
    <n v="3036"/>
  </r>
  <r>
    <x v="3"/>
    <x v="5"/>
    <n v="19"/>
    <x v="0"/>
    <n v="2941"/>
    <n v="2867"/>
  </r>
  <r>
    <x v="3"/>
    <x v="5"/>
    <n v="20"/>
    <x v="0"/>
    <n v="2941"/>
    <n v="2867"/>
  </r>
  <r>
    <x v="3"/>
    <x v="5"/>
    <n v="21"/>
    <x v="0"/>
    <n v="2941"/>
    <n v="2867"/>
  </r>
  <r>
    <x v="3"/>
    <x v="5"/>
    <n v="22"/>
    <x v="0"/>
    <n v="2941"/>
    <n v="2867"/>
  </r>
  <r>
    <x v="3"/>
    <x v="0"/>
    <n v="23"/>
    <x v="0"/>
    <n v="3068"/>
    <n v="2986"/>
  </r>
  <r>
    <x v="3"/>
    <x v="0"/>
    <n v="24"/>
    <x v="0"/>
    <n v="3068"/>
    <n v="2986"/>
  </r>
  <r>
    <x v="4"/>
    <x v="0"/>
    <n v="1"/>
    <x v="0"/>
    <n v="2699"/>
    <n v="2648"/>
  </r>
  <r>
    <x v="4"/>
    <x v="0"/>
    <n v="2"/>
    <x v="0"/>
    <n v="2699"/>
    <n v="2648"/>
  </r>
  <r>
    <x v="4"/>
    <x v="1"/>
    <n v="3"/>
    <x v="0"/>
    <n v="2699"/>
    <n v="2702"/>
  </r>
  <r>
    <x v="4"/>
    <x v="1"/>
    <n v="4"/>
    <x v="0"/>
    <n v="2699"/>
    <n v="2702"/>
  </r>
  <r>
    <x v="4"/>
    <x v="1"/>
    <n v="5"/>
    <x v="0"/>
    <n v="2699"/>
    <n v="2702"/>
  </r>
  <r>
    <x v="4"/>
    <x v="1"/>
    <n v="6"/>
    <x v="0"/>
    <n v="2699"/>
    <n v="2702"/>
  </r>
  <r>
    <x v="4"/>
    <x v="2"/>
    <n v="7"/>
    <x v="0"/>
    <n v="2699"/>
    <n v="2702"/>
  </r>
  <r>
    <x v="4"/>
    <x v="2"/>
    <n v="8"/>
    <x v="0"/>
    <n v="2699"/>
    <n v="2702"/>
  </r>
  <r>
    <x v="4"/>
    <x v="2"/>
    <n v="9"/>
    <x v="0"/>
    <n v="2699"/>
    <n v="2702"/>
  </r>
  <r>
    <x v="4"/>
    <x v="2"/>
    <n v="10"/>
    <x v="0"/>
    <n v="2699"/>
    <n v="2702"/>
  </r>
  <r>
    <x v="4"/>
    <x v="3"/>
    <n v="11"/>
    <x v="0"/>
    <n v="2595"/>
    <n v="2702"/>
  </r>
  <r>
    <x v="4"/>
    <x v="3"/>
    <n v="12"/>
    <x v="0"/>
    <n v="2595"/>
    <n v="2702"/>
  </r>
  <r>
    <x v="4"/>
    <x v="3"/>
    <n v="13"/>
    <x v="0"/>
    <n v="2595"/>
    <n v="2702"/>
  </r>
  <r>
    <x v="4"/>
    <x v="3"/>
    <n v="14"/>
    <x v="0"/>
    <n v="2595"/>
    <n v="2702"/>
  </r>
  <r>
    <x v="4"/>
    <x v="4"/>
    <n v="15"/>
    <x v="0"/>
    <n v="2558"/>
    <n v="2597"/>
  </r>
  <r>
    <x v="4"/>
    <x v="4"/>
    <n v="16"/>
    <x v="0"/>
    <n v="2558"/>
    <n v="2597"/>
  </r>
  <r>
    <x v="4"/>
    <x v="4"/>
    <n v="17"/>
    <x v="0"/>
    <n v="2558"/>
    <n v="2597"/>
  </r>
  <r>
    <x v="4"/>
    <x v="4"/>
    <n v="18"/>
    <x v="0"/>
    <n v="2558"/>
    <n v="2597"/>
  </r>
  <r>
    <x v="4"/>
    <x v="5"/>
    <n v="19"/>
    <x v="0"/>
    <n v="2558"/>
    <n v="2560"/>
  </r>
  <r>
    <x v="4"/>
    <x v="5"/>
    <n v="20"/>
    <x v="0"/>
    <n v="2558"/>
    <n v="2560"/>
  </r>
  <r>
    <x v="4"/>
    <x v="5"/>
    <n v="21"/>
    <x v="0"/>
    <n v="2558"/>
    <n v="2560"/>
  </r>
  <r>
    <x v="4"/>
    <x v="5"/>
    <n v="22"/>
    <x v="0"/>
    <n v="2558"/>
    <n v="2560"/>
  </r>
  <r>
    <x v="4"/>
    <x v="0"/>
    <n v="23"/>
    <x v="0"/>
    <n v="2699"/>
    <n v="2648"/>
  </r>
  <r>
    <x v="4"/>
    <x v="0"/>
    <n v="24"/>
    <x v="0"/>
    <n v="2699"/>
    <n v="2648"/>
  </r>
  <r>
    <x v="5"/>
    <x v="0"/>
    <n v="1"/>
    <x v="0"/>
    <n v="2463"/>
    <n v="2516"/>
  </r>
  <r>
    <x v="5"/>
    <x v="0"/>
    <n v="2"/>
    <x v="0"/>
    <n v="2463"/>
    <n v="2516"/>
  </r>
  <r>
    <x v="5"/>
    <x v="1"/>
    <n v="3"/>
    <x v="0"/>
    <n v="2514"/>
    <n v="2597"/>
  </r>
  <r>
    <x v="5"/>
    <x v="1"/>
    <n v="4"/>
    <x v="0"/>
    <n v="2514"/>
    <n v="2597"/>
  </r>
  <r>
    <x v="5"/>
    <x v="1"/>
    <n v="5"/>
    <x v="0"/>
    <n v="2514"/>
    <n v="2597"/>
  </r>
  <r>
    <x v="5"/>
    <x v="1"/>
    <n v="6"/>
    <x v="0"/>
    <n v="2514"/>
    <n v="2597"/>
  </r>
  <r>
    <x v="5"/>
    <x v="2"/>
    <n v="7"/>
    <x v="0"/>
    <n v="2514"/>
    <n v="2597"/>
  </r>
  <r>
    <x v="5"/>
    <x v="2"/>
    <n v="8"/>
    <x v="0"/>
    <n v="2514"/>
    <n v="2597"/>
  </r>
  <r>
    <x v="5"/>
    <x v="2"/>
    <n v="9"/>
    <x v="0"/>
    <n v="2514"/>
    <n v="2597"/>
  </r>
  <r>
    <x v="5"/>
    <x v="2"/>
    <n v="10"/>
    <x v="0"/>
    <n v="2514"/>
    <n v="2597"/>
  </r>
  <r>
    <x v="5"/>
    <x v="3"/>
    <n v="11"/>
    <x v="0"/>
    <n v="2425"/>
    <n v="2516"/>
  </r>
  <r>
    <x v="5"/>
    <x v="3"/>
    <n v="12"/>
    <x v="0"/>
    <n v="2425"/>
    <n v="2516"/>
  </r>
  <r>
    <x v="5"/>
    <x v="3"/>
    <n v="13"/>
    <x v="0"/>
    <n v="2425"/>
    <n v="2516"/>
  </r>
  <r>
    <x v="5"/>
    <x v="3"/>
    <n v="14"/>
    <x v="0"/>
    <n v="2425"/>
    <n v="2516"/>
  </r>
  <r>
    <x v="5"/>
    <x v="4"/>
    <n v="15"/>
    <x v="0"/>
    <n v="2380"/>
    <n v="2465"/>
  </r>
  <r>
    <x v="5"/>
    <x v="4"/>
    <n v="16"/>
    <x v="0"/>
    <n v="2380"/>
    <n v="2465"/>
  </r>
  <r>
    <x v="5"/>
    <x v="4"/>
    <n v="17"/>
    <x v="0"/>
    <n v="2380"/>
    <n v="2465"/>
  </r>
  <r>
    <x v="5"/>
    <x v="4"/>
    <n v="18"/>
    <x v="0"/>
    <n v="2380"/>
    <n v="2465"/>
  </r>
  <r>
    <x v="5"/>
    <x v="5"/>
    <n v="19"/>
    <x v="0"/>
    <n v="2343"/>
    <n v="2426"/>
  </r>
  <r>
    <x v="5"/>
    <x v="5"/>
    <n v="20"/>
    <x v="0"/>
    <n v="2343"/>
    <n v="2426"/>
  </r>
  <r>
    <x v="5"/>
    <x v="5"/>
    <n v="21"/>
    <x v="0"/>
    <n v="2343"/>
    <n v="2426"/>
  </r>
  <r>
    <x v="5"/>
    <x v="5"/>
    <n v="22"/>
    <x v="0"/>
    <n v="2343"/>
    <n v="2426"/>
  </r>
  <r>
    <x v="5"/>
    <x v="0"/>
    <n v="23"/>
    <x v="0"/>
    <n v="2463"/>
    <n v="2516"/>
  </r>
  <r>
    <x v="5"/>
    <x v="0"/>
    <n v="24"/>
    <x v="0"/>
    <n v="2463"/>
    <n v="2516"/>
  </r>
  <r>
    <x v="6"/>
    <x v="0"/>
    <n v="1"/>
    <x v="0"/>
    <n v="2425"/>
    <n v="2426"/>
  </r>
  <r>
    <x v="6"/>
    <x v="0"/>
    <n v="2"/>
    <x v="0"/>
    <n v="2425"/>
    <n v="2426"/>
  </r>
  <r>
    <x v="6"/>
    <x v="1"/>
    <n v="3"/>
    <x v="0"/>
    <n v="2463"/>
    <n v="2465"/>
  </r>
  <r>
    <x v="6"/>
    <x v="1"/>
    <n v="4"/>
    <x v="0"/>
    <n v="2463"/>
    <n v="2465"/>
  </r>
  <r>
    <x v="6"/>
    <x v="1"/>
    <n v="5"/>
    <x v="0"/>
    <n v="2463"/>
    <n v="2465"/>
  </r>
  <r>
    <x v="6"/>
    <x v="1"/>
    <n v="6"/>
    <x v="0"/>
    <n v="2463"/>
    <n v="2465"/>
  </r>
  <r>
    <x v="6"/>
    <x v="2"/>
    <n v="7"/>
    <x v="0"/>
    <n v="2463"/>
    <n v="2465"/>
  </r>
  <r>
    <x v="6"/>
    <x v="2"/>
    <n v="8"/>
    <x v="0"/>
    <n v="2463"/>
    <n v="2465"/>
  </r>
  <r>
    <x v="6"/>
    <x v="2"/>
    <n v="9"/>
    <x v="0"/>
    <n v="2463"/>
    <n v="2465"/>
  </r>
  <r>
    <x v="6"/>
    <x v="2"/>
    <n v="10"/>
    <x v="0"/>
    <n v="2463"/>
    <n v="2465"/>
  </r>
  <r>
    <x v="6"/>
    <x v="3"/>
    <n v="11"/>
    <x v="0"/>
    <n v="2380"/>
    <n v="2426"/>
  </r>
  <r>
    <x v="6"/>
    <x v="3"/>
    <n v="12"/>
    <x v="0"/>
    <n v="2380"/>
    <n v="2426"/>
  </r>
  <r>
    <x v="6"/>
    <x v="3"/>
    <n v="13"/>
    <x v="0"/>
    <n v="2380"/>
    <n v="2426"/>
  </r>
  <r>
    <x v="6"/>
    <x v="3"/>
    <n v="14"/>
    <x v="0"/>
    <n v="2380"/>
    <n v="2426"/>
  </r>
  <r>
    <x v="6"/>
    <x v="4"/>
    <n v="15"/>
    <x v="0"/>
    <n v="2343"/>
    <n v="2381"/>
  </r>
  <r>
    <x v="6"/>
    <x v="4"/>
    <n v="16"/>
    <x v="0"/>
    <n v="2343"/>
    <n v="2381"/>
  </r>
  <r>
    <x v="6"/>
    <x v="4"/>
    <n v="17"/>
    <x v="0"/>
    <n v="2343"/>
    <n v="2381"/>
  </r>
  <r>
    <x v="6"/>
    <x v="4"/>
    <n v="18"/>
    <x v="0"/>
    <n v="2343"/>
    <n v="2381"/>
  </r>
  <r>
    <x v="6"/>
    <x v="5"/>
    <n v="19"/>
    <x v="0"/>
    <n v="2300"/>
    <n v="2381"/>
  </r>
  <r>
    <x v="6"/>
    <x v="5"/>
    <n v="20"/>
    <x v="0"/>
    <n v="2300"/>
    <n v="2381"/>
  </r>
  <r>
    <x v="6"/>
    <x v="5"/>
    <n v="21"/>
    <x v="0"/>
    <n v="2300"/>
    <n v="2381"/>
  </r>
  <r>
    <x v="6"/>
    <x v="5"/>
    <n v="22"/>
    <x v="0"/>
    <n v="2300"/>
    <n v="2381"/>
  </r>
  <r>
    <x v="6"/>
    <x v="0"/>
    <n v="23"/>
    <x v="0"/>
    <n v="2425"/>
    <n v="2426"/>
  </r>
  <r>
    <x v="6"/>
    <x v="0"/>
    <n v="24"/>
    <x v="0"/>
    <n v="2425"/>
    <n v="2426"/>
  </r>
  <r>
    <x v="7"/>
    <x v="0"/>
    <n v="1"/>
    <x v="0"/>
    <n v="2300"/>
    <n v="2300"/>
  </r>
  <r>
    <x v="7"/>
    <x v="0"/>
    <n v="2"/>
    <x v="0"/>
    <n v="2300"/>
    <n v="2300"/>
  </r>
  <r>
    <x v="7"/>
    <x v="1"/>
    <n v="3"/>
    <x v="0"/>
    <n v="2300"/>
    <n v="2344"/>
  </r>
  <r>
    <x v="7"/>
    <x v="1"/>
    <n v="4"/>
    <x v="0"/>
    <n v="2300"/>
    <n v="2344"/>
  </r>
  <r>
    <x v="7"/>
    <x v="1"/>
    <n v="5"/>
    <x v="0"/>
    <n v="2300"/>
    <n v="2344"/>
  </r>
  <r>
    <x v="7"/>
    <x v="1"/>
    <n v="6"/>
    <x v="0"/>
    <n v="2300"/>
    <n v="2344"/>
  </r>
  <r>
    <x v="7"/>
    <x v="2"/>
    <n v="7"/>
    <x v="0"/>
    <n v="2300"/>
    <n v="2344"/>
  </r>
  <r>
    <x v="7"/>
    <x v="2"/>
    <n v="8"/>
    <x v="0"/>
    <n v="2300"/>
    <n v="2344"/>
  </r>
  <r>
    <x v="7"/>
    <x v="2"/>
    <n v="9"/>
    <x v="0"/>
    <n v="2300"/>
    <n v="2344"/>
  </r>
  <r>
    <x v="7"/>
    <x v="2"/>
    <n v="10"/>
    <x v="0"/>
    <n v="2300"/>
    <n v="2344"/>
  </r>
  <r>
    <x v="7"/>
    <x v="3"/>
    <n v="11"/>
    <x v="0"/>
    <n v="2300"/>
    <n v="2344"/>
  </r>
  <r>
    <x v="7"/>
    <x v="3"/>
    <n v="12"/>
    <x v="0"/>
    <n v="2300"/>
    <n v="2344"/>
  </r>
  <r>
    <x v="7"/>
    <x v="3"/>
    <n v="13"/>
    <x v="0"/>
    <n v="2300"/>
    <n v="2344"/>
  </r>
  <r>
    <x v="7"/>
    <x v="3"/>
    <n v="14"/>
    <x v="0"/>
    <n v="2300"/>
    <n v="2344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00"/>
    <n v="2300"/>
  </r>
  <r>
    <x v="7"/>
    <x v="0"/>
    <n v="24"/>
    <x v="0"/>
    <n v="2300"/>
    <n v="2300"/>
  </r>
  <r>
    <x v="8"/>
    <x v="0"/>
    <n v="1"/>
    <x v="0"/>
    <n v="2425"/>
    <n v="2426"/>
  </r>
  <r>
    <x v="8"/>
    <x v="0"/>
    <n v="2"/>
    <x v="0"/>
    <n v="2425"/>
    <n v="2426"/>
  </r>
  <r>
    <x v="8"/>
    <x v="1"/>
    <n v="3"/>
    <x v="0"/>
    <n v="2463"/>
    <n v="2465"/>
  </r>
  <r>
    <x v="8"/>
    <x v="1"/>
    <n v="4"/>
    <x v="0"/>
    <n v="2463"/>
    <n v="2465"/>
  </r>
  <r>
    <x v="8"/>
    <x v="1"/>
    <n v="5"/>
    <x v="0"/>
    <n v="2463"/>
    <n v="2465"/>
  </r>
  <r>
    <x v="8"/>
    <x v="1"/>
    <n v="6"/>
    <x v="0"/>
    <n v="2463"/>
    <n v="2465"/>
  </r>
  <r>
    <x v="8"/>
    <x v="2"/>
    <n v="7"/>
    <x v="0"/>
    <n v="2425"/>
    <n v="2465"/>
  </r>
  <r>
    <x v="8"/>
    <x v="2"/>
    <n v="8"/>
    <x v="0"/>
    <n v="2425"/>
    <n v="2465"/>
  </r>
  <r>
    <x v="8"/>
    <x v="2"/>
    <n v="9"/>
    <x v="0"/>
    <n v="2425"/>
    <n v="2465"/>
  </r>
  <r>
    <x v="8"/>
    <x v="2"/>
    <n v="10"/>
    <x v="0"/>
    <n v="2425"/>
    <n v="2465"/>
  </r>
  <r>
    <x v="8"/>
    <x v="3"/>
    <n v="11"/>
    <x v="0"/>
    <n v="2380"/>
    <n v="2465"/>
  </r>
  <r>
    <x v="8"/>
    <x v="3"/>
    <n v="12"/>
    <x v="0"/>
    <n v="2380"/>
    <n v="2465"/>
  </r>
  <r>
    <x v="8"/>
    <x v="3"/>
    <n v="13"/>
    <x v="0"/>
    <n v="2380"/>
    <n v="2465"/>
  </r>
  <r>
    <x v="8"/>
    <x v="3"/>
    <n v="14"/>
    <x v="0"/>
    <n v="2380"/>
    <n v="2465"/>
  </r>
  <r>
    <x v="8"/>
    <x v="4"/>
    <n v="15"/>
    <x v="0"/>
    <n v="2343"/>
    <n v="2381"/>
  </r>
  <r>
    <x v="8"/>
    <x v="4"/>
    <n v="16"/>
    <x v="0"/>
    <n v="2343"/>
    <n v="2381"/>
  </r>
  <r>
    <x v="8"/>
    <x v="4"/>
    <n v="17"/>
    <x v="0"/>
    <n v="2343"/>
    <n v="2381"/>
  </r>
  <r>
    <x v="8"/>
    <x v="4"/>
    <n v="18"/>
    <x v="0"/>
    <n v="2343"/>
    <n v="2381"/>
  </r>
  <r>
    <x v="8"/>
    <x v="5"/>
    <n v="19"/>
    <x v="0"/>
    <n v="2300"/>
    <n v="2344"/>
  </r>
  <r>
    <x v="8"/>
    <x v="5"/>
    <n v="20"/>
    <x v="0"/>
    <n v="2300"/>
    <n v="2344"/>
  </r>
  <r>
    <x v="8"/>
    <x v="5"/>
    <n v="21"/>
    <x v="0"/>
    <n v="2300"/>
    <n v="2344"/>
  </r>
  <r>
    <x v="8"/>
    <x v="5"/>
    <n v="22"/>
    <x v="0"/>
    <n v="2300"/>
    <n v="2344"/>
  </r>
  <r>
    <x v="8"/>
    <x v="0"/>
    <n v="23"/>
    <x v="0"/>
    <n v="2425"/>
    <n v="2426"/>
  </r>
  <r>
    <x v="8"/>
    <x v="0"/>
    <n v="24"/>
    <x v="0"/>
    <n v="2425"/>
    <n v="2426"/>
  </r>
  <r>
    <x v="9"/>
    <x v="0"/>
    <n v="1"/>
    <x v="0"/>
    <n v="2863"/>
    <n v="2702"/>
  </r>
  <r>
    <x v="9"/>
    <x v="0"/>
    <n v="2"/>
    <x v="0"/>
    <n v="2863"/>
    <n v="2702"/>
  </r>
  <r>
    <x v="9"/>
    <x v="1"/>
    <n v="3"/>
    <x v="0"/>
    <n v="2863"/>
    <n v="2770"/>
  </r>
  <r>
    <x v="9"/>
    <x v="1"/>
    <n v="4"/>
    <x v="0"/>
    <n v="2863"/>
    <n v="2770"/>
  </r>
  <r>
    <x v="9"/>
    <x v="1"/>
    <n v="5"/>
    <x v="0"/>
    <n v="2863"/>
    <n v="2770"/>
  </r>
  <r>
    <x v="9"/>
    <x v="1"/>
    <n v="6"/>
    <x v="0"/>
    <n v="2863"/>
    <n v="2770"/>
  </r>
  <r>
    <x v="9"/>
    <x v="2"/>
    <n v="7"/>
    <x v="0"/>
    <n v="2863"/>
    <n v="2770"/>
  </r>
  <r>
    <x v="9"/>
    <x v="2"/>
    <n v="8"/>
    <x v="0"/>
    <n v="2863"/>
    <n v="2770"/>
  </r>
  <r>
    <x v="9"/>
    <x v="2"/>
    <n v="9"/>
    <x v="0"/>
    <n v="2863"/>
    <n v="2770"/>
  </r>
  <r>
    <x v="9"/>
    <x v="2"/>
    <n v="10"/>
    <x v="0"/>
    <n v="2863"/>
    <n v="2770"/>
  </r>
  <r>
    <x v="9"/>
    <x v="3"/>
    <n v="11"/>
    <x v="0"/>
    <n v="2767"/>
    <n v="2867"/>
  </r>
  <r>
    <x v="9"/>
    <x v="3"/>
    <n v="12"/>
    <x v="0"/>
    <n v="2767"/>
    <n v="2867"/>
  </r>
  <r>
    <x v="9"/>
    <x v="3"/>
    <n v="13"/>
    <x v="0"/>
    <n v="2767"/>
    <n v="2867"/>
  </r>
  <r>
    <x v="9"/>
    <x v="3"/>
    <n v="14"/>
    <x v="0"/>
    <n v="2767"/>
    <n v="2867"/>
  </r>
  <r>
    <x v="9"/>
    <x v="4"/>
    <n v="15"/>
    <x v="0"/>
    <n v="2645"/>
    <n v="2702"/>
  </r>
  <r>
    <x v="9"/>
    <x v="4"/>
    <n v="16"/>
    <x v="0"/>
    <n v="2645"/>
    <n v="2702"/>
  </r>
  <r>
    <x v="9"/>
    <x v="4"/>
    <n v="17"/>
    <x v="0"/>
    <n v="2645"/>
    <n v="2702"/>
  </r>
  <r>
    <x v="9"/>
    <x v="4"/>
    <n v="18"/>
    <x v="0"/>
    <n v="2645"/>
    <n v="2702"/>
  </r>
  <r>
    <x v="9"/>
    <x v="5"/>
    <n v="19"/>
    <x v="0"/>
    <n v="2595"/>
    <n v="2597"/>
  </r>
  <r>
    <x v="9"/>
    <x v="5"/>
    <n v="20"/>
    <x v="0"/>
    <n v="2595"/>
    <n v="2597"/>
  </r>
  <r>
    <x v="9"/>
    <x v="5"/>
    <n v="21"/>
    <x v="0"/>
    <n v="2595"/>
    <n v="2597"/>
  </r>
  <r>
    <x v="9"/>
    <x v="5"/>
    <n v="22"/>
    <x v="0"/>
    <n v="2595"/>
    <n v="2597"/>
  </r>
  <r>
    <x v="9"/>
    <x v="0"/>
    <n v="23"/>
    <x v="0"/>
    <n v="2863"/>
    <n v="2702"/>
  </r>
  <r>
    <x v="9"/>
    <x v="0"/>
    <n v="24"/>
    <x v="0"/>
    <n v="2863"/>
    <n v="2702"/>
  </r>
  <r>
    <x v="10"/>
    <x v="0"/>
    <n v="1"/>
    <x v="0"/>
    <n v="3031"/>
    <m/>
  </r>
  <r>
    <x v="10"/>
    <x v="0"/>
    <n v="2"/>
    <x v="0"/>
    <n v="3031"/>
    <m/>
  </r>
  <r>
    <x v="10"/>
    <x v="1"/>
    <n v="3"/>
    <x v="0"/>
    <n v="3068"/>
    <m/>
  </r>
  <r>
    <x v="10"/>
    <x v="1"/>
    <n v="4"/>
    <x v="0"/>
    <n v="3068"/>
    <m/>
  </r>
  <r>
    <x v="10"/>
    <x v="1"/>
    <n v="5"/>
    <x v="0"/>
    <n v="3068"/>
    <m/>
  </r>
  <r>
    <x v="10"/>
    <x v="1"/>
    <n v="6"/>
    <x v="0"/>
    <n v="3068"/>
    <m/>
  </r>
  <r>
    <x v="10"/>
    <x v="2"/>
    <n v="7"/>
    <x v="0"/>
    <n v="3031"/>
    <m/>
  </r>
  <r>
    <x v="10"/>
    <x v="2"/>
    <n v="8"/>
    <x v="0"/>
    <n v="3031"/>
    <m/>
  </r>
  <r>
    <x v="10"/>
    <x v="2"/>
    <n v="9"/>
    <x v="0"/>
    <n v="3031"/>
    <m/>
  </r>
  <r>
    <x v="10"/>
    <x v="2"/>
    <n v="10"/>
    <x v="0"/>
    <n v="3031"/>
    <m/>
  </r>
  <r>
    <x v="10"/>
    <x v="3"/>
    <n v="11"/>
    <x v="0"/>
    <n v="2982"/>
    <m/>
  </r>
  <r>
    <x v="10"/>
    <x v="3"/>
    <n v="12"/>
    <x v="0"/>
    <n v="2982"/>
    <m/>
  </r>
  <r>
    <x v="10"/>
    <x v="3"/>
    <n v="13"/>
    <x v="0"/>
    <n v="2982"/>
    <m/>
  </r>
  <r>
    <x v="10"/>
    <x v="3"/>
    <n v="14"/>
    <x v="0"/>
    <n v="2982"/>
    <m/>
  </r>
  <r>
    <x v="10"/>
    <x v="4"/>
    <n v="15"/>
    <x v="0"/>
    <n v="2941"/>
    <m/>
  </r>
  <r>
    <x v="10"/>
    <x v="4"/>
    <n v="16"/>
    <x v="0"/>
    <n v="2941"/>
    <m/>
  </r>
  <r>
    <x v="10"/>
    <x v="4"/>
    <n v="17"/>
    <x v="0"/>
    <n v="2941"/>
    <m/>
  </r>
  <r>
    <x v="10"/>
    <x v="4"/>
    <n v="18"/>
    <x v="0"/>
    <n v="2941"/>
    <m/>
  </r>
  <r>
    <x v="10"/>
    <x v="5"/>
    <n v="19"/>
    <x v="0"/>
    <n v="2863"/>
    <m/>
  </r>
  <r>
    <x v="10"/>
    <x v="5"/>
    <n v="20"/>
    <x v="0"/>
    <n v="2863"/>
    <m/>
  </r>
  <r>
    <x v="10"/>
    <x v="5"/>
    <n v="21"/>
    <x v="0"/>
    <n v="2863"/>
    <m/>
  </r>
  <r>
    <x v="10"/>
    <x v="5"/>
    <n v="22"/>
    <x v="0"/>
    <n v="2863"/>
    <m/>
  </r>
  <r>
    <x v="10"/>
    <x v="0"/>
    <n v="23"/>
    <x v="0"/>
    <n v="3031"/>
    <m/>
  </r>
  <r>
    <x v="10"/>
    <x v="0"/>
    <n v="24"/>
    <x v="0"/>
    <n v="3031"/>
    <m/>
  </r>
  <r>
    <x v="11"/>
    <x v="0"/>
    <n v="1"/>
    <x v="0"/>
    <n v="2982"/>
    <m/>
  </r>
  <r>
    <x v="11"/>
    <x v="0"/>
    <n v="2"/>
    <x v="0"/>
    <n v="2982"/>
    <m/>
  </r>
  <r>
    <x v="11"/>
    <x v="1"/>
    <n v="3"/>
    <x v="0"/>
    <n v="2941"/>
    <m/>
  </r>
  <r>
    <x v="11"/>
    <x v="1"/>
    <n v="4"/>
    <x v="0"/>
    <n v="2941"/>
    <m/>
  </r>
  <r>
    <x v="11"/>
    <x v="1"/>
    <n v="5"/>
    <x v="0"/>
    <n v="2941"/>
    <m/>
  </r>
  <r>
    <x v="11"/>
    <x v="1"/>
    <n v="6"/>
    <x v="0"/>
    <n v="2941"/>
    <m/>
  </r>
  <r>
    <x v="11"/>
    <x v="2"/>
    <n v="7"/>
    <x v="0"/>
    <n v="2863"/>
    <m/>
  </r>
  <r>
    <x v="11"/>
    <x v="2"/>
    <n v="8"/>
    <x v="0"/>
    <n v="2863"/>
    <m/>
  </r>
  <r>
    <x v="11"/>
    <x v="2"/>
    <n v="9"/>
    <x v="0"/>
    <n v="2863"/>
    <m/>
  </r>
  <r>
    <x v="11"/>
    <x v="2"/>
    <n v="10"/>
    <x v="0"/>
    <n v="2863"/>
    <m/>
  </r>
  <r>
    <x v="11"/>
    <x v="3"/>
    <n v="11"/>
    <x v="0"/>
    <n v="2982"/>
    <m/>
  </r>
  <r>
    <x v="11"/>
    <x v="3"/>
    <n v="12"/>
    <x v="0"/>
    <n v="2982"/>
    <m/>
  </r>
  <r>
    <x v="11"/>
    <x v="3"/>
    <n v="13"/>
    <x v="0"/>
    <n v="2982"/>
    <m/>
  </r>
  <r>
    <x v="11"/>
    <x v="3"/>
    <n v="14"/>
    <x v="0"/>
    <n v="2982"/>
    <m/>
  </r>
  <r>
    <x v="11"/>
    <x v="4"/>
    <n v="15"/>
    <x v="0"/>
    <n v="2863"/>
    <m/>
  </r>
  <r>
    <x v="11"/>
    <x v="4"/>
    <n v="16"/>
    <x v="0"/>
    <n v="2863"/>
    <m/>
  </r>
  <r>
    <x v="11"/>
    <x v="4"/>
    <n v="17"/>
    <x v="0"/>
    <n v="2863"/>
    <m/>
  </r>
  <r>
    <x v="11"/>
    <x v="4"/>
    <n v="18"/>
    <x v="0"/>
    <n v="2863"/>
    <m/>
  </r>
  <r>
    <x v="11"/>
    <x v="5"/>
    <n v="19"/>
    <x v="0"/>
    <n v="2863"/>
    <m/>
  </r>
  <r>
    <x v="11"/>
    <x v="5"/>
    <n v="20"/>
    <x v="0"/>
    <n v="2863"/>
    <m/>
  </r>
  <r>
    <x v="11"/>
    <x v="5"/>
    <n v="21"/>
    <x v="0"/>
    <n v="2863"/>
    <m/>
  </r>
  <r>
    <x v="11"/>
    <x v="5"/>
    <n v="22"/>
    <x v="0"/>
    <n v="2863"/>
    <m/>
  </r>
  <r>
    <x v="11"/>
    <x v="0"/>
    <n v="23"/>
    <x v="0"/>
    <n v="2982"/>
    <m/>
  </r>
  <r>
    <x v="11"/>
    <x v="0"/>
    <n v="24"/>
    <x v="0"/>
    <n v="2982"/>
    <m/>
  </r>
  <r>
    <x v="12"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39951F-AAE4-4677-BAE7-913B343A190B}" name="PivotTable3" cacheId="10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23">
  <location ref="G34:I46" firstHeaderRow="0" firstDataRow="1" firstDataCol="1" rowPageCount="1" colPageCount="1"/>
  <pivotFields count="5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n="Aug" x="7"/>
        <item n="Sep" x="8"/>
        <item x="9"/>
        <item n="Nov" x="10"/>
        <item n="Dec" x="11"/>
        <item x="12"/>
      </items>
    </pivotField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6"/>
    <dataField name="2026" fld="4" subtotal="average" baseField="0" baseItem="6"/>
  </dataFields>
  <formats count="1">
    <format dxfId="34">
      <pivotArea outline="0" collapsedLevelsAreSubtotals="1" fieldPosition="0"/>
    </format>
  </formats>
  <chartFormats count="2">
    <chartFormat chart="122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2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2EEAB6-2395-48F0-9D23-8D3558D79F17}" name="PivotTable1" cacheId="107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87">
  <location ref="G4:I28" firstHeaderRow="0" firstDataRow="1" firstDataCol="1" rowPageCount="2" colPageCount="1"/>
  <pivotFields count="5">
    <pivotField axis="axisPage" multipleItemSelectionAllowed="1" showAll="0">
      <items count="14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t="default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2" hier="-1"/>
  </pageFields>
  <dataFields count="2">
    <dataField name="2025" fld="3" subtotal="average" baseField="1" baseItem="10"/>
    <dataField name="2026 " fld="4" subtotal="average" baseField="1" baseItem="10"/>
  </dataFields>
  <formats count="1">
    <format dxfId="35">
      <pivotArea outline="0" collapsedLevelsAreSubtotals="1" fieldPosition="0"/>
    </format>
  </formats>
  <chartFormats count="2">
    <chartFormat chart="386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86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716929-3142-4ED5-A579-D2E583411009}" name="PivotTable2" cacheId="11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4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 RRS " fld="4" subtotal="average" baseField="0" baseItem="3"/>
    <dataField name="2026 RRS " fld="5" subtotal="average" baseField="0" baseItem="3"/>
  </dataFields>
  <formats count="1">
    <format dxfId="33">
      <pivotArea outline="0" collapsedLevelsAreSubtotals="1" fieldPosition="0"/>
    </format>
  </formats>
  <chartFormats count="4">
    <chartFormat chart="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3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51ECA4-51B9-43EB-94CA-23B68A9EF7B3}" name="PivotTable1" cacheId="113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13">
  <location ref="I4:K10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</items>
    </pivotField>
    <pivotField axis="axisRow" showAll="0" defaultSubtotal="0">
      <items count="7">
        <item x="0"/>
        <item x="1"/>
        <item x="2"/>
        <item x="3"/>
        <item x="4"/>
        <item x="5"/>
        <item x="6"/>
      </items>
    </pivotField>
    <pivotField showAll="0" defaultSubtotal="0"/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25" fld="4" subtotal="average" baseField="1" baseItem="2"/>
    <dataField name="2026" fld="5" subtotal="average" baseField="1" baseItem="2"/>
  </dataFields>
  <chartFormats count="4">
    <chartFormat chart="7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2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2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15948C-AD88-47B2-935B-B3CC2F959DB2}" name="PivotTable1" cacheId="9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422">
  <location ref="G4:I28" firstHeaderRow="0" firstDataRow="1" firstDataCol="1" rowPageCount="2" colPageCount="1"/>
  <pivotFields count="5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2" hier="-1"/>
  </pageFields>
  <dataFields count="2">
    <dataField name="2025" fld="3" subtotal="average" baseField="1" baseItem="9"/>
    <dataField name="2026" fld="4" subtotal="average" baseField="1" baseItem="9"/>
  </dataFields>
  <formats count="3">
    <format dxfId="28">
      <pivotArea outline="0" collapsedLevelsAreSubtotals="1" fieldPosition="0"/>
    </format>
    <format dxfId="27">
      <pivotArea dataOnly="0" labelOnly="1" fieldPosition="0">
        <references count="1">
          <reference field="1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6">
      <pivotArea outline="0" collapsedLevelsAreSubtotals="1" fieldPosition="0"/>
    </format>
  </formats>
  <chartFormats count="2">
    <chartFormat chart="263" format="9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97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10476B-983D-4FBE-9F5E-D5DC8E291D5A}" name="PivotTable2" cacheId="9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32">
  <location ref="G33:I45" firstHeaderRow="0" firstDataRow="1" firstDataCol="1" rowPageCount="1" colPageCount="1"/>
  <pivotFields count="5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2" hier="-1"/>
  </pageFields>
  <dataFields count="2">
    <dataField name="2025" fld="3" subtotal="average" baseField="0" baseItem="5"/>
    <dataField name="2026" fld="4" subtotal="average" baseField="0" baseItem="5"/>
  </dataFields>
  <formats count="4">
    <format dxfId="32">
      <pivotArea collapsedLevelsAreSubtotals="1" fieldPosition="0">
        <references count="1">
          <reference field="0" count="7">
            <x v="0"/>
            <x v="1"/>
            <x v="2"/>
            <x v="3"/>
            <x v="4"/>
            <x v="5"/>
            <x v="6"/>
          </reference>
        </references>
      </pivotArea>
    </format>
    <format dxfId="31">
      <pivotArea outline="0" collapsedLevelsAreSubtotals="1" fieldPosition="0"/>
    </format>
    <format dxfId="30">
      <pivotArea dataOnly="0" labelOnly="1" fieldPosition="0">
        <references count="1">
          <reference field="0" count="12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29">
      <pivotArea collapsedLevelsAreSubtotals="1" fieldPosition="0">
        <references count="1">
          <reference field="0" count="5">
            <x v="7"/>
            <x v="8"/>
            <x v="9"/>
            <x v="10"/>
            <x v="11"/>
          </reference>
        </references>
      </pivotArea>
    </format>
  </formats>
  <chartFormats count="2">
    <chartFormat chart="59" format="8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8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A0B252-C6E7-4764-A07F-75D56E2A2FE7}" name="PivotTable1" cacheId="101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5" indent="0" outline="1" outlineData="1" multipleFieldFilters="0" chartFormat="254">
  <location ref="G4:I28" firstHeaderRow="0" firstDataRow="1" firstDataCol="1" rowPageCount="2" colPageCount="1"/>
  <pivotFields count="6">
    <pivotField axis="axisPage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item="5" hier="-1"/>
    <pageField fld="3" hier="-1"/>
  </pageFields>
  <dataFields count="2">
    <dataField name="2025" fld="4" subtotal="average" baseField="2" baseItem="11"/>
    <dataField name="2026" fld="5" subtotal="average" baseField="2" baseItem="11"/>
  </dataFields>
  <formats count="3">
    <format dxfId="20">
      <pivotArea outline="0" collapsedLevelsAreSubtotals="1" fieldPosition="0"/>
    </format>
    <format dxfId="19">
      <pivotArea outline="0" collapsedLevelsAreSubtotals="1" fieldPosition="0"/>
    </format>
    <format dxfId="18">
      <pivotArea outline="0" collapsedLevelsAreSubtotals="1" fieldPosition="0"/>
    </format>
  </formats>
  <chartFormats count="2">
    <chartFormat chart="253" format="5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3" format="5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FE355A-2CA4-4F21-B567-041B0312C608}" name="PivotTable2" cacheId="10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82">
  <location ref="G32:I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5" fld="4" subtotal="average" baseField="0" baseItem="4"/>
    <dataField name="2026" fld="5" subtotal="average" baseField="0" baseItem="4"/>
  </dataFields>
  <formats count="5">
    <format dxfId="25">
      <pivotArea outline="0" collapsedLevelsAreSubtotals="1" fieldPosition="0"/>
    </format>
    <format dxfId="24">
      <pivotArea outline="0" collapsedLevelsAreSubtotals="1" fieldPosition="0"/>
    </format>
    <format dxfId="23">
      <pivotArea dataOnly="0" labelOnly="1" outline="0" fieldPosition="0">
        <references count="1">
          <reference field="3" count="0"/>
        </references>
      </pivotArea>
    </format>
    <format dxfId="22">
      <pivotArea outline="0" collapsedLevelsAreSubtotals="1" fieldPosition="0"/>
    </format>
    <format dxfId="21">
      <pivotArea dataOnly="0" labelOnly="1" outline="0" fieldPosition="0">
        <references count="1">
          <reference field="3" count="0"/>
        </references>
      </pivotArea>
    </format>
  </formats>
  <chartFormats count="2">
    <chartFormat chart="81" format="5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5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4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8.xml"/><Relationship Id="rId1" Type="http://schemas.openxmlformats.org/officeDocument/2006/relationships/pivotTable" Target="../pivotTables/pivotTable7.xml"/><Relationship Id="rId4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sheetPr codeName="Sheet1"/>
  <dimension ref="A1:M26"/>
  <sheetViews>
    <sheetView workbookViewId="0">
      <selection activeCell="B3" sqref="B3:M26"/>
    </sheetView>
  </sheetViews>
  <sheetFormatPr defaultRowHeight="14.25" x14ac:dyDescent="0.2"/>
  <sheetData>
    <row r="1" spans="1:13" ht="18" x14ac:dyDescent="0.2">
      <c r="G1" s="1" t="s">
        <v>0</v>
      </c>
    </row>
    <row r="2" spans="1:13" ht="18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</row>
    <row r="3" spans="1:13" ht="18" x14ac:dyDescent="0.2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2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2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2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2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2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2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2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2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2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2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2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2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2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2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2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2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2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2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2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2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2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2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2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A7C6E-CAC7-4EF4-91A2-3C55BADC97FB}">
  <dimension ref="A1:BQ578"/>
  <sheetViews>
    <sheetView zoomScale="70" zoomScaleNormal="70" workbookViewId="0"/>
  </sheetViews>
  <sheetFormatPr defaultRowHeight="15" x14ac:dyDescent="0.2"/>
  <cols>
    <col min="1" max="1" width="8.25" bestFit="1" customWidth="1"/>
    <col min="2" max="2" width="5.875" bestFit="1" customWidth="1"/>
    <col min="3" max="3" width="9.5" bestFit="1" customWidth="1"/>
    <col min="4" max="4" width="12.5" bestFit="1" customWidth="1"/>
    <col min="5" max="5" width="25.875" bestFit="1" customWidth="1"/>
    <col min="6" max="6" width="8.625" customWidth="1"/>
    <col min="7" max="7" width="15.625" bestFit="1" customWidth="1"/>
    <col min="8" max="8" width="10.125" bestFit="1" customWidth="1"/>
    <col min="9" max="9" width="7.125" bestFit="1" customWidth="1"/>
    <col min="10" max="10" width="15.875" bestFit="1" customWidth="1"/>
    <col min="11" max="12" width="5.625" customWidth="1"/>
    <col min="13" max="13" width="65.25" bestFit="1" customWidth="1"/>
    <col min="14" max="14" width="78.625" customWidth="1"/>
    <col min="15" max="15" width="4.875" bestFit="1" customWidth="1"/>
    <col min="16" max="16" width="12.75" bestFit="1" customWidth="1"/>
    <col min="17" max="17" width="12.875" bestFit="1" customWidth="1"/>
    <col min="18" max="18" width="5" bestFit="1" customWidth="1"/>
    <col min="19" max="19" width="3.5" customWidth="1"/>
    <col min="20" max="22" width="4.375" customWidth="1"/>
    <col min="23" max="23" width="4.625" customWidth="1"/>
    <col min="24" max="25" width="4.375" customWidth="1"/>
    <col min="26" max="30" width="4.625" customWidth="1"/>
    <col min="31" max="31" width="4.375" customWidth="1"/>
    <col min="32" max="32" width="4.625" customWidth="1"/>
    <col min="33" max="34" width="4.375" customWidth="1"/>
    <col min="41" max="41" width="20.625" customWidth="1"/>
    <col min="42" max="42" width="19.375" customWidth="1"/>
    <col min="43" max="43" width="10.375" style="14" customWidth="1"/>
    <col min="44" max="44" width="4.625" style="14" customWidth="1"/>
    <col min="45" max="46" width="5.5" style="14" customWidth="1"/>
    <col min="47" max="47" width="4.375" style="14" customWidth="1"/>
    <col min="48" max="48" width="5.5" style="14" customWidth="1"/>
    <col min="49" max="49" width="4.625" style="14" customWidth="1"/>
    <col min="50" max="50" width="5.5" style="14" customWidth="1"/>
    <col min="51" max="51" width="4.375" style="14" customWidth="1"/>
    <col min="52" max="52" width="5.5" style="14" customWidth="1"/>
    <col min="53" max="64" width="4.625" style="14" customWidth="1"/>
    <col min="65" max="67" width="5.5" style="14" customWidth="1"/>
    <col min="68" max="68" width="4.375" customWidth="1"/>
  </cols>
  <sheetData>
    <row r="1" spans="1:67" x14ac:dyDescent="0.2">
      <c r="A1" t="s">
        <v>14</v>
      </c>
      <c r="B1" t="s">
        <v>1</v>
      </c>
      <c r="C1" t="s">
        <v>15</v>
      </c>
      <c r="D1" t="s">
        <v>50</v>
      </c>
      <c r="E1" t="s">
        <v>49</v>
      </c>
      <c r="G1" s="6" t="s">
        <v>14</v>
      </c>
      <c r="H1" t="s">
        <v>9</v>
      </c>
    </row>
    <row r="2" spans="1:67" ht="15.75" x14ac:dyDescent="0.2">
      <c r="A2" t="s">
        <v>2</v>
      </c>
      <c r="B2">
        <v>1</v>
      </c>
      <c r="C2" t="s">
        <v>16</v>
      </c>
      <c r="D2" s="5">
        <v>309</v>
      </c>
      <c r="E2" s="5">
        <v>371.44963732295213</v>
      </c>
      <c r="G2" s="6" t="s">
        <v>15</v>
      </c>
      <c r="H2" t="s">
        <v>16</v>
      </c>
      <c r="M2" t="str">
        <f>IF($H$2 = "Reg Up", "Regulation Up", IF($H$2 = "Reg Down", "Regulation Down", "")) &amp; " Requirement Comparison for " &amp; TEXT(DATEVALUE($H$1 &amp;" 1"), "Mmmm")</f>
        <v>Regulation Up Requirement Comparison for August</v>
      </c>
      <c r="AM2" s="15"/>
      <c r="AN2" s="15"/>
      <c r="AO2" s="15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</row>
    <row r="3" spans="1:67" ht="14.25" x14ac:dyDescent="0.2">
      <c r="A3" t="s">
        <v>2</v>
      </c>
      <c r="B3">
        <v>2</v>
      </c>
      <c r="C3" t="s">
        <v>16</v>
      </c>
      <c r="D3" s="5">
        <v>266</v>
      </c>
      <c r="E3" s="5">
        <v>335.77461160987122</v>
      </c>
      <c r="M3" t="str">
        <f>"Range: "&amp;O4&amp;" MW - "&amp;O5&amp;" MW;" &amp; CHAR(9) &amp; CHAR(10) &amp; "Avg: "&amp;O6&amp;" MW ("&amp;ABS(O7)&amp;" MW "&amp;IF(O7&lt;0,"decrease", "increase") &amp; " from prev year)"</f>
        <v>Range: 252 MW - 778 MW;	
Avg: 471 MW (63 MW increase from prev year)</v>
      </c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</row>
    <row r="4" spans="1:67" ht="14.25" x14ac:dyDescent="0.2">
      <c r="A4" t="s">
        <v>2</v>
      </c>
      <c r="B4">
        <v>3</v>
      </c>
      <c r="C4" t="s">
        <v>16</v>
      </c>
      <c r="D4" s="5">
        <v>234</v>
      </c>
      <c r="E4" s="5">
        <v>344.31255527271162</v>
      </c>
      <c r="G4" s="6" t="s">
        <v>17</v>
      </c>
      <c r="H4" t="s">
        <v>51</v>
      </c>
      <c r="I4" t="s">
        <v>52</v>
      </c>
      <c r="N4" t="s">
        <v>18</v>
      </c>
      <c r="O4" s="5">
        <f>ROUND(MIN($I$5:$I$28), 0)</f>
        <v>252</v>
      </c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</row>
    <row r="5" spans="1:67" ht="14.25" x14ac:dyDescent="0.2">
      <c r="A5" t="s">
        <v>2</v>
      </c>
      <c r="B5">
        <v>4</v>
      </c>
      <c r="C5" t="s">
        <v>16</v>
      </c>
      <c r="D5" s="5">
        <v>279</v>
      </c>
      <c r="E5" s="5">
        <v>348.9962873708015</v>
      </c>
      <c r="G5" s="11">
        <v>1</v>
      </c>
      <c r="H5" s="5">
        <v>299</v>
      </c>
      <c r="I5" s="5">
        <v>348.59970524138078</v>
      </c>
      <c r="N5" t="s">
        <v>19</v>
      </c>
      <c r="O5" s="5">
        <f>ROUND(MAX($I$5:$I$28), 0)</f>
        <v>778</v>
      </c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</row>
    <row r="6" spans="1:67" ht="14.25" x14ac:dyDescent="0.2">
      <c r="A6" t="s">
        <v>2</v>
      </c>
      <c r="B6">
        <v>5</v>
      </c>
      <c r="C6" t="s">
        <v>16</v>
      </c>
      <c r="D6" s="5">
        <v>278</v>
      </c>
      <c r="E6" s="5">
        <v>336.23241606641358</v>
      </c>
      <c r="G6" s="11">
        <v>2</v>
      </c>
      <c r="H6" s="5">
        <v>248</v>
      </c>
      <c r="I6" s="5">
        <v>294.3745392476369</v>
      </c>
      <c r="N6" t="s">
        <v>20</v>
      </c>
      <c r="O6" s="5">
        <f>ROUND(AVERAGE($I$5:$I$28), 0)</f>
        <v>471</v>
      </c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</row>
    <row r="7" spans="1:67" ht="14.25" x14ac:dyDescent="0.2">
      <c r="A7" t="s">
        <v>2</v>
      </c>
      <c r="B7">
        <v>6</v>
      </c>
      <c r="C7" t="s">
        <v>16</v>
      </c>
      <c r="D7" s="5">
        <v>282</v>
      </c>
      <c r="E7" s="5">
        <v>361.96145993692107</v>
      </c>
      <c r="G7" s="11">
        <v>3</v>
      </c>
      <c r="H7" s="5">
        <v>240</v>
      </c>
      <c r="I7" s="5">
        <v>254.52633637271819</v>
      </c>
      <c r="N7" t="s">
        <v>21</v>
      </c>
      <c r="O7" s="5">
        <f>ROUND(O6-AVERAGE(H5:H28), 0)</f>
        <v>63</v>
      </c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</row>
    <row r="8" spans="1:67" ht="14.25" x14ac:dyDescent="0.2">
      <c r="A8" t="s">
        <v>2</v>
      </c>
      <c r="B8">
        <v>7</v>
      </c>
      <c r="C8" t="s">
        <v>16</v>
      </c>
      <c r="D8" s="5">
        <v>304</v>
      </c>
      <c r="E8" s="5">
        <v>347.18342365558271</v>
      </c>
      <c r="G8" s="11">
        <v>4</v>
      </c>
      <c r="H8" s="5">
        <v>243</v>
      </c>
      <c r="I8" s="5">
        <v>260.14336814528519</v>
      </c>
      <c r="J8" s="5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</row>
    <row r="9" spans="1:67" ht="14.25" x14ac:dyDescent="0.2">
      <c r="A9" t="s">
        <v>2</v>
      </c>
      <c r="B9">
        <v>8</v>
      </c>
      <c r="C9" t="s">
        <v>16</v>
      </c>
      <c r="D9" s="5">
        <v>356</v>
      </c>
      <c r="E9" s="5">
        <v>381.1002566024294</v>
      </c>
      <c r="G9" s="11">
        <v>5</v>
      </c>
      <c r="H9" s="5">
        <v>264</v>
      </c>
      <c r="I9" s="5">
        <v>261.54144826417809</v>
      </c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</row>
    <row r="10" spans="1:67" ht="14.25" x14ac:dyDescent="0.2">
      <c r="A10" t="s">
        <v>2</v>
      </c>
      <c r="B10">
        <v>9</v>
      </c>
      <c r="C10" t="s">
        <v>16</v>
      </c>
      <c r="D10" s="5">
        <v>353</v>
      </c>
      <c r="E10" s="5">
        <v>466.27351909633973</v>
      </c>
      <c r="G10" s="11">
        <v>6</v>
      </c>
      <c r="H10" s="5">
        <v>285</v>
      </c>
      <c r="I10" s="5">
        <v>301.13365362783622</v>
      </c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</row>
    <row r="11" spans="1:67" ht="14.25" x14ac:dyDescent="0.2">
      <c r="A11" t="s">
        <v>2</v>
      </c>
      <c r="B11">
        <v>10</v>
      </c>
      <c r="C11" t="s">
        <v>16</v>
      </c>
      <c r="D11" s="5">
        <v>588</v>
      </c>
      <c r="E11" s="5">
        <v>592.92008755779057</v>
      </c>
      <c r="G11" s="11">
        <v>7</v>
      </c>
      <c r="H11" s="5">
        <v>318</v>
      </c>
      <c r="I11" s="5">
        <v>348.86311905952891</v>
      </c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</row>
    <row r="12" spans="1:67" x14ac:dyDescent="0.2">
      <c r="A12" t="s">
        <v>2</v>
      </c>
      <c r="B12">
        <v>11</v>
      </c>
      <c r="C12" t="s">
        <v>16</v>
      </c>
      <c r="D12" s="5">
        <v>508</v>
      </c>
      <c r="E12" s="5">
        <v>505.82837807784517</v>
      </c>
      <c r="G12" s="11">
        <v>8</v>
      </c>
      <c r="H12" s="5">
        <v>283</v>
      </c>
      <c r="I12" s="5">
        <v>471.4099227470499</v>
      </c>
    </row>
    <row r="13" spans="1:67" x14ac:dyDescent="0.2">
      <c r="A13" t="s">
        <v>2</v>
      </c>
      <c r="B13">
        <v>12</v>
      </c>
      <c r="C13" t="s">
        <v>16</v>
      </c>
      <c r="D13" s="5">
        <v>464</v>
      </c>
      <c r="E13" s="5">
        <v>502.06382091608771</v>
      </c>
      <c r="G13" s="11">
        <v>9</v>
      </c>
      <c r="H13" s="5">
        <v>366</v>
      </c>
      <c r="I13" s="5">
        <v>634.37370590141461</v>
      </c>
    </row>
    <row r="14" spans="1:67" x14ac:dyDescent="0.2">
      <c r="A14" t="s">
        <v>2</v>
      </c>
      <c r="B14">
        <v>13</v>
      </c>
      <c r="C14" t="s">
        <v>16</v>
      </c>
      <c r="D14" s="5">
        <v>420</v>
      </c>
      <c r="E14" s="5">
        <v>529.48800175944461</v>
      </c>
      <c r="G14" s="11">
        <v>10</v>
      </c>
      <c r="H14" s="5">
        <v>520</v>
      </c>
      <c r="I14" s="5">
        <v>571.77253239984964</v>
      </c>
    </row>
    <row r="15" spans="1:67" x14ac:dyDescent="0.2">
      <c r="A15" t="s">
        <v>2</v>
      </c>
      <c r="B15">
        <v>14</v>
      </c>
      <c r="C15" t="s">
        <v>16</v>
      </c>
      <c r="D15" s="5">
        <v>489</v>
      </c>
      <c r="E15" s="5">
        <v>543.5223003021573</v>
      </c>
      <c r="G15" s="11">
        <v>11</v>
      </c>
      <c r="H15" s="5">
        <v>509</v>
      </c>
      <c r="I15" s="5">
        <v>493.63484731693052</v>
      </c>
    </row>
    <row r="16" spans="1:67" x14ac:dyDescent="0.2">
      <c r="A16" t="s">
        <v>2</v>
      </c>
      <c r="B16">
        <v>15</v>
      </c>
      <c r="C16" t="s">
        <v>16</v>
      </c>
      <c r="D16" s="5">
        <v>493</v>
      </c>
      <c r="E16" s="5">
        <v>595.22461212063183</v>
      </c>
      <c r="G16" s="11">
        <v>12</v>
      </c>
      <c r="H16" s="5">
        <v>474</v>
      </c>
      <c r="I16" s="5">
        <v>493.24583654618579</v>
      </c>
    </row>
    <row r="17" spans="1:14" x14ac:dyDescent="0.2">
      <c r="A17" t="s">
        <v>2</v>
      </c>
      <c r="B17">
        <v>16</v>
      </c>
      <c r="C17" t="s">
        <v>16</v>
      </c>
      <c r="D17" s="5">
        <v>487</v>
      </c>
      <c r="E17" s="5">
        <v>584.51249637347928</v>
      </c>
      <c r="G17" s="11">
        <v>13</v>
      </c>
      <c r="H17" s="5">
        <v>459</v>
      </c>
      <c r="I17" s="5">
        <v>534.84891210090825</v>
      </c>
    </row>
    <row r="18" spans="1:14" x14ac:dyDescent="0.2">
      <c r="A18" t="s">
        <v>2</v>
      </c>
      <c r="B18">
        <v>17</v>
      </c>
      <c r="C18" t="s">
        <v>16</v>
      </c>
      <c r="D18" s="5">
        <v>714</v>
      </c>
      <c r="E18" s="5">
        <v>662.20807657998239</v>
      </c>
      <c r="G18" s="11">
        <v>14</v>
      </c>
      <c r="H18" s="5">
        <v>472</v>
      </c>
      <c r="I18" s="5">
        <v>665.19632346000776</v>
      </c>
    </row>
    <row r="19" spans="1:14" x14ac:dyDescent="0.2">
      <c r="A19" t="s">
        <v>2</v>
      </c>
      <c r="B19">
        <v>18</v>
      </c>
      <c r="C19" t="s">
        <v>16</v>
      </c>
      <c r="D19" s="5">
        <v>682</v>
      </c>
      <c r="E19" s="5">
        <v>700.38718805970018</v>
      </c>
      <c r="G19" s="11">
        <v>15</v>
      </c>
      <c r="H19" s="5">
        <v>574</v>
      </c>
      <c r="I19" s="5">
        <v>711.5093063090427</v>
      </c>
    </row>
    <row r="20" spans="1:14" x14ac:dyDescent="0.2">
      <c r="A20" t="s">
        <v>2</v>
      </c>
      <c r="B20">
        <v>19</v>
      </c>
      <c r="C20" t="s">
        <v>16</v>
      </c>
      <c r="D20" s="5">
        <v>259</v>
      </c>
      <c r="E20" s="5">
        <v>297.70420674367892</v>
      </c>
      <c r="G20" s="11">
        <v>16</v>
      </c>
      <c r="H20" s="5">
        <v>565</v>
      </c>
      <c r="I20" s="5">
        <v>778.41211527817438</v>
      </c>
    </row>
    <row r="21" spans="1:14" x14ac:dyDescent="0.2">
      <c r="A21" t="s">
        <v>2</v>
      </c>
      <c r="B21">
        <v>20</v>
      </c>
      <c r="C21" t="s">
        <v>16</v>
      </c>
      <c r="D21" s="5">
        <v>259</v>
      </c>
      <c r="E21" s="5">
        <v>266.93809360542451</v>
      </c>
      <c r="G21" s="11">
        <v>17</v>
      </c>
      <c r="H21" s="5">
        <v>593</v>
      </c>
      <c r="I21" s="5">
        <v>773.142382064667</v>
      </c>
    </row>
    <row r="22" spans="1:14" x14ac:dyDescent="0.2">
      <c r="A22" t="s">
        <v>2</v>
      </c>
      <c r="B22">
        <v>21</v>
      </c>
      <c r="C22" t="s">
        <v>16</v>
      </c>
      <c r="D22" s="5">
        <v>267</v>
      </c>
      <c r="E22" s="5">
        <v>297.23663691290028</v>
      </c>
      <c r="G22" s="11">
        <v>18</v>
      </c>
      <c r="H22" s="5">
        <v>614</v>
      </c>
      <c r="I22" s="5">
        <v>739.0296095220416</v>
      </c>
    </row>
    <row r="23" spans="1:14" x14ac:dyDescent="0.2">
      <c r="A23" t="s">
        <v>2</v>
      </c>
      <c r="B23">
        <v>22</v>
      </c>
      <c r="C23" t="s">
        <v>16</v>
      </c>
      <c r="D23" s="5">
        <v>284</v>
      </c>
      <c r="E23" s="5">
        <v>315.50238269419589</v>
      </c>
      <c r="G23" s="11">
        <v>19</v>
      </c>
      <c r="H23" s="5">
        <v>624</v>
      </c>
      <c r="I23" s="5">
        <v>658.68950455983941</v>
      </c>
    </row>
    <row r="24" spans="1:14" x14ac:dyDescent="0.2">
      <c r="A24" t="s">
        <v>2</v>
      </c>
      <c r="B24">
        <v>23</v>
      </c>
      <c r="C24" t="s">
        <v>16</v>
      </c>
      <c r="D24" s="5">
        <v>270</v>
      </c>
      <c r="E24" s="5">
        <v>297.48500084911927</v>
      </c>
      <c r="G24" s="11">
        <v>20</v>
      </c>
      <c r="H24" s="5">
        <v>598</v>
      </c>
      <c r="I24" s="5">
        <v>556.81840743197404</v>
      </c>
    </row>
    <row r="25" spans="1:14" x14ac:dyDescent="0.2">
      <c r="A25" t="s">
        <v>2</v>
      </c>
      <c r="B25">
        <v>24</v>
      </c>
      <c r="C25" t="s">
        <v>16</v>
      </c>
      <c r="D25" s="5">
        <v>256</v>
      </c>
      <c r="E25" s="5">
        <v>316.08893180295121</v>
      </c>
      <c r="G25" s="11">
        <v>21</v>
      </c>
      <c r="H25" s="5">
        <v>294</v>
      </c>
      <c r="I25" s="5">
        <v>294.21808478045352</v>
      </c>
    </row>
    <row r="26" spans="1:14" ht="15.75" customHeight="1" x14ac:dyDescent="0.2">
      <c r="A26" t="s">
        <v>2</v>
      </c>
      <c r="B26">
        <v>1</v>
      </c>
      <c r="C26" t="s">
        <v>22</v>
      </c>
      <c r="D26" s="5">
        <v>339</v>
      </c>
      <c r="E26">
        <v>325</v>
      </c>
      <c r="F26" s="5"/>
      <c r="G26" s="11">
        <v>22</v>
      </c>
      <c r="H26" s="5">
        <v>389</v>
      </c>
      <c r="I26" s="5">
        <v>305.97218549484609</v>
      </c>
    </row>
    <row r="27" spans="1:14" ht="15.75" customHeight="1" x14ac:dyDescent="0.2">
      <c r="A27" t="s">
        <v>2</v>
      </c>
      <c r="B27">
        <v>2</v>
      </c>
      <c r="C27" t="s">
        <v>22</v>
      </c>
      <c r="D27" s="5">
        <v>246</v>
      </c>
      <c r="E27">
        <v>279</v>
      </c>
      <c r="F27" s="5"/>
      <c r="G27" s="11">
        <v>23</v>
      </c>
      <c r="H27" s="5">
        <v>314</v>
      </c>
      <c r="I27" s="5">
        <v>305.66450710531211</v>
      </c>
    </row>
    <row r="28" spans="1:14" ht="15.75" customHeight="1" x14ac:dyDescent="0.2">
      <c r="A28" t="s">
        <v>2</v>
      </c>
      <c r="B28">
        <v>3</v>
      </c>
      <c r="C28" t="s">
        <v>22</v>
      </c>
      <c r="D28" s="5">
        <v>227</v>
      </c>
      <c r="E28">
        <v>287</v>
      </c>
      <c r="F28" s="5"/>
      <c r="G28" s="11">
        <v>24</v>
      </c>
      <c r="H28" s="5">
        <v>258</v>
      </c>
      <c r="I28" s="5">
        <v>252.343353839332</v>
      </c>
    </row>
    <row r="29" spans="1:14" ht="15.75" customHeight="1" x14ac:dyDescent="0.2">
      <c r="A29" t="s">
        <v>2</v>
      </c>
      <c r="B29">
        <v>4</v>
      </c>
      <c r="C29" t="s">
        <v>22</v>
      </c>
      <c r="D29" s="5">
        <v>280</v>
      </c>
      <c r="E29">
        <v>291</v>
      </c>
      <c r="F29" s="5"/>
    </row>
    <row r="30" spans="1:14" ht="15.75" customHeight="1" x14ac:dyDescent="0.2">
      <c r="A30" t="s">
        <v>2</v>
      </c>
      <c r="B30">
        <v>5</v>
      </c>
      <c r="C30" t="s">
        <v>22</v>
      </c>
      <c r="D30" s="5">
        <v>257</v>
      </c>
      <c r="E30">
        <v>300</v>
      </c>
      <c r="F30" s="5"/>
    </row>
    <row r="31" spans="1:14" ht="15.75" customHeight="1" x14ac:dyDescent="0.2">
      <c r="A31" t="s">
        <v>2</v>
      </c>
      <c r="B31">
        <v>6</v>
      </c>
      <c r="C31" t="s">
        <v>22</v>
      </c>
      <c r="D31" s="5">
        <v>288</v>
      </c>
      <c r="E31">
        <v>312</v>
      </c>
      <c r="F31" s="5"/>
    </row>
    <row r="32" spans="1:14" ht="15.75" customHeight="1" x14ac:dyDescent="0.2">
      <c r="A32" t="s">
        <v>2</v>
      </c>
      <c r="B32">
        <v>7</v>
      </c>
      <c r="C32" t="s">
        <v>22</v>
      </c>
      <c r="D32" s="5">
        <v>299</v>
      </c>
      <c r="E32">
        <v>293</v>
      </c>
      <c r="F32" s="5"/>
      <c r="G32" s="6" t="s">
        <v>15</v>
      </c>
      <c r="H32" t="s">
        <v>16</v>
      </c>
      <c r="N32" t="str">
        <f>"Average " &amp; IF($H$32 = "Reg Up", "Regulation Up", IF($H$32 = "Reg Down", "Regulation Down", "")) &amp; " Requirement Comparison"</f>
        <v>Average Regulation Up Requirement Comparison</v>
      </c>
    </row>
    <row r="33" spans="1:18" ht="15.75" customHeight="1" x14ac:dyDescent="0.2">
      <c r="A33" t="s">
        <v>2</v>
      </c>
      <c r="B33">
        <v>8</v>
      </c>
      <c r="C33" t="s">
        <v>22</v>
      </c>
      <c r="D33" s="5">
        <v>337</v>
      </c>
      <c r="E33">
        <v>278</v>
      </c>
      <c r="F33" s="5"/>
      <c r="N33" t="str">
        <f ca="1">"2025: On avg. "&amp;ROUND(ABS(Q36),0)&amp;" MW "&amp;IF(Q36&lt;0,"decrease","increase")&amp;" from prev year."&amp;CHAR(9)&amp;CHAR(10)&amp;"Largest increase is in "&amp;R35&amp;" by "&amp;ROUND(Q35,0)&amp;" MW." &amp; IF(ISNA(R34), "", CHAR(9)&amp;CHAR(10)&amp;"Largest decrease is in "&amp;R34&amp;" by "&amp;ABS(ROUND(Q34,0))&amp;" MW.")</f>
        <v>2025: On avg. 75 MW increase from prev year.	
Largest increase is in Jun by 124 MW.</v>
      </c>
    </row>
    <row r="34" spans="1:18" ht="15.75" customHeight="1" x14ac:dyDescent="0.2">
      <c r="A34" t="s">
        <v>2</v>
      </c>
      <c r="B34">
        <v>9</v>
      </c>
      <c r="C34" t="s">
        <v>22</v>
      </c>
      <c r="D34" s="5">
        <v>674</v>
      </c>
      <c r="E34">
        <v>607</v>
      </c>
      <c r="F34" s="5"/>
      <c r="G34" s="6" t="s">
        <v>17</v>
      </c>
      <c r="H34" t="s">
        <v>51</v>
      </c>
      <c r="I34" t="s">
        <v>53</v>
      </c>
      <c r="P34" t="s">
        <v>23</v>
      </c>
      <c r="Q34">
        <f>_xlfn.MINIFS($N$35:$N$46, $N$35:$N$46, "&lt;&gt;#N/A", $N$35:$N$46, "&lt;0")</f>
        <v>0</v>
      </c>
      <c r="R34" t="e">
        <f ca="1">OFFSET($I$35,MATCH(Q34,$N$35:$N$46, 0)-1, -2)</f>
        <v>#N/A</v>
      </c>
    </row>
    <row r="35" spans="1:18" ht="15.75" customHeight="1" x14ac:dyDescent="0.2">
      <c r="A35" t="s">
        <v>2</v>
      </c>
      <c r="B35">
        <v>10</v>
      </c>
      <c r="C35" t="s">
        <v>22</v>
      </c>
      <c r="D35" s="5">
        <v>503</v>
      </c>
      <c r="E35">
        <v>519</v>
      </c>
      <c r="F35" s="5"/>
      <c r="G35" s="11" t="s">
        <v>2</v>
      </c>
      <c r="H35" s="5">
        <v>379.20833333333331</v>
      </c>
      <c r="I35" s="5">
        <v>429.18309922039208</v>
      </c>
      <c r="N35">
        <f t="shared" ref="N35:N46" si="0">IF(I35=0, NA(),I35-H35)</f>
        <v>49.974765887058766</v>
      </c>
      <c r="O35" t="e">
        <f t="shared" ref="O35:O46" si="1">IF(J35=0, NA(),J35-H35)</f>
        <v>#N/A</v>
      </c>
      <c r="P35" t="s">
        <v>24</v>
      </c>
      <c r="Q35">
        <f>_xlfn.MAXIFS($N$35:$N$46, $N$35:$N$46, "&lt;&gt;#N/A", $N$35:$N$46, "&gt;0")</f>
        <v>123.9649692883367</v>
      </c>
      <c r="R35" s="16" t="str">
        <f ca="1">OFFSET($I$35,MATCH(Q35,$N$35:$N$46, 0)-1, -2)</f>
        <v>Jun</v>
      </c>
    </row>
    <row r="36" spans="1:18" ht="15.75" customHeight="1" x14ac:dyDescent="0.2">
      <c r="A36" t="s">
        <v>2</v>
      </c>
      <c r="B36">
        <v>11</v>
      </c>
      <c r="C36" t="s">
        <v>22</v>
      </c>
      <c r="D36" s="5">
        <v>440</v>
      </c>
      <c r="E36">
        <v>498</v>
      </c>
      <c r="F36" s="5"/>
      <c r="G36" s="11" t="s">
        <v>3</v>
      </c>
      <c r="H36" s="5">
        <v>439.70833333333331</v>
      </c>
      <c r="I36" s="5">
        <v>468.01868299571203</v>
      </c>
      <c r="N36">
        <f t="shared" si="0"/>
        <v>28.310349662378712</v>
      </c>
      <c r="O36" t="e">
        <f t="shared" si="1"/>
        <v>#N/A</v>
      </c>
      <c r="P36" t="s">
        <v>25</v>
      </c>
      <c r="Q36">
        <f>AVERAGEIF($N$35:$N$46, "&lt;&gt;#N/A")</f>
        <v>75.021998650570325</v>
      </c>
    </row>
    <row r="37" spans="1:18" ht="15.75" customHeight="1" x14ac:dyDescent="0.2">
      <c r="A37" t="s">
        <v>2</v>
      </c>
      <c r="B37">
        <v>12</v>
      </c>
      <c r="C37" t="s">
        <v>22</v>
      </c>
      <c r="D37" s="5">
        <v>429</v>
      </c>
      <c r="E37">
        <v>489</v>
      </c>
      <c r="F37" s="5"/>
      <c r="G37" s="11" t="s">
        <v>4</v>
      </c>
      <c r="H37" s="5">
        <v>462.125</v>
      </c>
      <c r="I37" s="5">
        <v>530.68615019837432</v>
      </c>
      <c r="N37">
        <f t="shared" si="0"/>
        <v>68.561150198374321</v>
      </c>
      <c r="O37" t="e">
        <f t="shared" si="1"/>
        <v>#N/A</v>
      </c>
    </row>
    <row r="38" spans="1:18" ht="15.75" customHeight="1" x14ac:dyDescent="0.2">
      <c r="A38" t="s">
        <v>2</v>
      </c>
      <c r="B38">
        <v>13</v>
      </c>
      <c r="C38" t="s">
        <v>22</v>
      </c>
      <c r="D38" s="5">
        <v>407</v>
      </c>
      <c r="E38">
        <v>429</v>
      </c>
      <c r="F38" s="5"/>
      <c r="G38" s="11" t="s">
        <v>5</v>
      </c>
      <c r="H38" s="5">
        <v>458.29166666666669</v>
      </c>
      <c r="I38" s="5">
        <v>550.63236102737699</v>
      </c>
      <c r="N38">
        <f t="shared" si="0"/>
        <v>92.340694360710302</v>
      </c>
      <c r="O38" t="e">
        <f t="shared" si="1"/>
        <v>#N/A</v>
      </c>
    </row>
    <row r="39" spans="1:18" ht="15.75" customHeight="1" x14ac:dyDescent="0.2">
      <c r="A39" t="s">
        <v>2</v>
      </c>
      <c r="B39">
        <v>14</v>
      </c>
      <c r="C39" t="s">
        <v>22</v>
      </c>
      <c r="D39" s="5">
        <v>469</v>
      </c>
      <c r="E39">
        <v>459</v>
      </c>
      <c r="F39" s="5"/>
      <c r="G39" s="11" t="s">
        <v>6</v>
      </c>
      <c r="H39" s="5">
        <v>461.95833333333331</v>
      </c>
      <c r="I39" s="5">
        <v>548.20232775942441</v>
      </c>
      <c r="N39">
        <f t="shared" si="0"/>
        <v>86.243994426091092</v>
      </c>
      <c r="O39" t="e">
        <f t="shared" si="1"/>
        <v>#N/A</v>
      </c>
    </row>
    <row r="40" spans="1:18" ht="15.75" customHeight="1" x14ac:dyDescent="0.2">
      <c r="A40" t="s">
        <v>2</v>
      </c>
      <c r="B40">
        <v>15</v>
      </c>
      <c r="C40" t="s">
        <v>22</v>
      </c>
      <c r="D40" s="5">
        <v>461</v>
      </c>
      <c r="E40">
        <v>485</v>
      </c>
      <c r="F40" s="5"/>
      <c r="G40" s="11" t="s">
        <v>7</v>
      </c>
      <c r="H40" s="5">
        <v>452.20833333333331</v>
      </c>
      <c r="I40" s="5">
        <v>576.17330262167002</v>
      </c>
      <c r="N40">
        <f t="shared" si="0"/>
        <v>123.9649692883367</v>
      </c>
      <c r="O40" t="e">
        <f t="shared" si="1"/>
        <v>#N/A</v>
      </c>
    </row>
    <row r="41" spans="1:18" ht="15.75" customHeight="1" x14ac:dyDescent="0.2">
      <c r="A41" t="s">
        <v>2</v>
      </c>
      <c r="B41">
        <v>16</v>
      </c>
      <c r="C41" t="s">
        <v>22</v>
      </c>
      <c r="D41" s="5">
        <v>442</v>
      </c>
      <c r="E41">
        <v>459</v>
      </c>
      <c r="F41" s="5"/>
      <c r="G41" s="11" t="s">
        <v>8</v>
      </c>
      <c r="H41" s="5">
        <v>423.875</v>
      </c>
      <c r="I41" s="5">
        <v>538.75358310811055</v>
      </c>
      <c r="N41">
        <f t="shared" si="0"/>
        <v>114.87858310811055</v>
      </c>
      <c r="O41" t="e">
        <f t="shared" si="1"/>
        <v>#N/A</v>
      </c>
    </row>
    <row r="42" spans="1:18" ht="15.75" customHeight="1" x14ac:dyDescent="0.2">
      <c r="A42" t="s">
        <v>2</v>
      </c>
      <c r="B42">
        <v>17</v>
      </c>
      <c r="C42" t="s">
        <v>22</v>
      </c>
      <c r="D42" s="5">
        <v>429</v>
      </c>
      <c r="E42">
        <v>490</v>
      </c>
      <c r="F42" s="5"/>
      <c r="G42" s="11" t="s">
        <v>9</v>
      </c>
      <c r="H42" s="5">
        <v>408.45833333333331</v>
      </c>
      <c r="I42" s="5">
        <v>471.22765445069143</v>
      </c>
      <c r="N42">
        <f t="shared" si="0"/>
        <v>62.769321117358118</v>
      </c>
      <c r="O42" t="e">
        <f t="shared" si="1"/>
        <v>#N/A</v>
      </c>
    </row>
    <row r="43" spans="1:18" ht="15.75" customHeight="1" x14ac:dyDescent="0.2">
      <c r="A43" t="s">
        <v>2</v>
      </c>
      <c r="B43">
        <v>18</v>
      </c>
      <c r="C43" t="s">
        <v>22</v>
      </c>
      <c r="D43" s="5">
        <v>429</v>
      </c>
      <c r="E43">
        <v>385</v>
      </c>
      <c r="F43" s="5"/>
      <c r="G43" s="11" t="s">
        <v>10</v>
      </c>
      <c r="H43" s="5">
        <v>421.29166666666669</v>
      </c>
      <c r="I43" s="5">
        <v>487.36383983481443</v>
      </c>
      <c r="N43">
        <f t="shared" si="0"/>
        <v>66.072173168147742</v>
      </c>
      <c r="O43" t="e">
        <f t="shared" si="1"/>
        <v>#N/A</v>
      </c>
    </row>
    <row r="44" spans="1:18" ht="15.75" customHeight="1" x14ac:dyDescent="0.2">
      <c r="A44" t="s">
        <v>2</v>
      </c>
      <c r="B44">
        <v>19</v>
      </c>
      <c r="C44" t="s">
        <v>22</v>
      </c>
      <c r="D44" s="5">
        <v>392</v>
      </c>
      <c r="E44">
        <v>330</v>
      </c>
      <c r="F44" s="5"/>
      <c r="G44" s="11" t="s">
        <v>26</v>
      </c>
      <c r="H44" s="5">
        <v>443.29166666666669</v>
      </c>
      <c r="I44" s="5">
        <v>500.39565195580366</v>
      </c>
      <c r="N44">
        <f t="shared" si="0"/>
        <v>57.103985289136972</v>
      </c>
      <c r="O44" t="e">
        <f t="shared" si="1"/>
        <v>#N/A</v>
      </c>
    </row>
    <row r="45" spans="1:18" ht="15.75" customHeight="1" x14ac:dyDescent="0.2">
      <c r="A45" t="s">
        <v>2</v>
      </c>
      <c r="B45">
        <v>20</v>
      </c>
      <c r="C45" t="s">
        <v>22</v>
      </c>
      <c r="D45" s="5">
        <v>309</v>
      </c>
      <c r="E45">
        <v>291</v>
      </c>
      <c r="F45" s="5"/>
      <c r="G45" s="11" t="s">
        <v>27</v>
      </c>
      <c r="H45" s="5">
        <v>477.5</v>
      </c>
      <c r="I45" s="5"/>
      <c r="N45" t="e">
        <f t="shared" si="0"/>
        <v>#N/A</v>
      </c>
      <c r="O45" t="e">
        <f t="shared" si="1"/>
        <v>#N/A</v>
      </c>
    </row>
    <row r="46" spans="1:18" ht="15.75" customHeight="1" x14ac:dyDescent="0.2">
      <c r="A46" t="s">
        <v>2</v>
      </c>
      <c r="B46">
        <v>21</v>
      </c>
      <c r="C46" t="s">
        <v>22</v>
      </c>
      <c r="D46" s="5">
        <v>298</v>
      </c>
      <c r="E46">
        <v>267</v>
      </c>
      <c r="F46" s="5"/>
      <c r="G46" s="11" t="s">
        <v>28</v>
      </c>
      <c r="H46" s="5">
        <v>409</v>
      </c>
      <c r="I46" s="5"/>
      <c r="N46" t="e">
        <f t="shared" si="0"/>
        <v>#N/A</v>
      </c>
      <c r="O46" t="e">
        <f t="shared" si="1"/>
        <v>#N/A</v>
      </c>
    </row>
    <row r="47" spans="1:18" ht="15.75" customHeight="1" x14ac:dyDescent="0.2">
      <c r="A47" t="s">
        <v>2</v>
      </c>
      <c r="B47">
        <v>22</v>
      </c>
      <c r="C47" t="s">
        <v>22</v>
      </c>
      <c r="D47" s="5">
        <v>259</v>
      </c>
      <c r="E47">
        <v>269</v>
      </c>
      <c r="F47" s="5"/>
    </row>
    <row r="48" spans="1:18" ht="15.75" customHeight="1" x14ac:dyDescent="0.2">
      <c r="A48" t="s">
        <v>2</v>
      </c>
      <c r="B48">
        <v>23</v>
      </c>
      <c r="C48" t="s">
        <v>22</v>
      </c>
      <c r="D48" s="5">
        <v>292</v>
      </c>
      <c r="E48">
        <v>290</v>
      </c>
      <c r="F48" s="5"/>
    </row>
    <row r="49" spans="1:69" ht="15.75" customHeight="1" x14ac:dyDescent="0.2">
      <c r="A49" t="s">
        <v>2</v>
      </c>
      <c r="B49">
        <v>24</v>
      </c>
      <c r="C49" t="s">
        <v>22</v>
      </c>
      <c r="D49" s="5">
        <v>297</v>
      </c>
      <c r="E49">
        <v>327</v>
      </c>
      <c r="F49" s="5"/>
    </row>
    <row r="50" spans="1:69" x14ac:dyDescent="0.2">
      <c r="A50" t="s">
        <v>3</v>
      </c>
      <c r="B50">
        <v>1</v>
      </c>
      <c r="C50" t="s">
        <v>16</v>
      </c>
      <c r="D50" s="5">
        <v>367</v>
      </c>
      <c r="E50" s="5">
        <v>391.44768705667252</v>
      </c>
    </row>
    <row r="51" spans="1:69" x14ac:dyDescent="0.2">
      <c r="A51" t="s">
        <v>3</v>
      </c>
      <c r="B51">
        <v>2</v>
      </c>
      <c r="C51" t="s">
        <v>16</v>
      </c>
      <c r="D51" s="5">
        <v>265</v>
      </c>
      <c r="E51" s="5">
        <v>321.47637278995887</v>
      </c>
    </row>
    <row r="52" spans="1:69" x14ac:dyDescent="0.2">
      <c r="A52" t="s">
        <v>3</v>
      </c>
      <c r="B52">
        <v>3</v>
      </c>
      <c r="C52" t="s">
        <v>16</v>
      </c>
      <c r="D52" s="5">
        <v>299</v>
      </c>
      <c r="E52" s="5">
        <v>356.84636942917609</v>
      </c>
    </row>
    <row r="53" spans="1:69" x14ac:dyDescent="0.2">
      <c r="A53" t="s">
        <v>3</v>
      </c>
      <c r="B53">
        <v>4</v>
      </c>
      <c r="C53" t="s">
        <v>16</v>
      </c>
      <c r="D53" s="5">
        <v>274</v>
      </c>
      <c r="E53" s="5">
        <v>354.03555298945707</v>
      </c>
    </row>
    <row r="54" spans="1:69" x14ac:dyDescent="0.2">
      <c r="A54" t="s">
        <v>3</v>
      </c>
      <c r="B54">
        <v>5</v>
      </c>
      <c r="C54" t="s">
        <v>16</v>
      </c>
      <c r="D54" s="5">
        <v>286</v>
      </c>
      <c r="E54" s="5">
        <v>329.57493643705021</v>
      </c>
    </row>
    <row r="55" spans="1:69" x14ac:dyDescent="0.2">
      <c r="A55" t="s">
        <v>3</v>
      </c>
      <c r="B55">
        <v>6</v>
      </c>
      <c r="C55" t="s">
        <v>16</v>
      </c>
      <c r="D55" s="5">
        <v>352</v>
      </c>
      <c r="E55" s="5">
        <v>350.12530881194141</v>
      </c>
    </row>
    <row r="56" spans="1:69" x14ac:dyDescent="0.2">
      <c r="A56" t="s">
        <v>3</v>
      </c>
      <c r="B56">
        <v>7</v>
      </c>
      <c r="C56" t="s">
        <v>16</v>
      </c>
      <c r="D56" s="5">
        <v>360</v>
      </c>
      <c r="E56" s="5">
        <v>388.83860871742007</v>
      </c>
    </row>
    <row r="57" spans="1:69" x14ac:dyDescent="0.2">
      <c r="A57" t="s">
        <v>3</v>
      </c>
      <c r="B57">
        <v>8</v>
      </c>
      <c r="C57" t="s">
        <v>16</v>
      </c>
      <c r="D57" s="5">
        <v>358</v>
      </c>
      <c r="E57" s="5">
        <v>414.81087639098121</v>
      </c>
    </row>
    <row r="58" spans="1:69" x14ac:dyDescent="0.2">
      <c r="A58" t="s">
        <v>3</v>
      </c>
      <c r="B58">
        <v>9</v>
      </c>
      <c r="C58" t="s">
        <v>16</v>
      </c>
      <c r="D58" s="5">
        <v>580</v>
      </c>
      <c r="E58" s="5">
        <v>635.58857088554475</v>
      </c>
    </row>
    <row r="59" spans="1:69" x14ac:dyDescent="0.2">
      <c r="A59" t="s">
        <v>3</v>
      </c>
      <c r="B59">
        <v>10</v>
      </c>
      <c r="C59" t="s">
        <v>16</v>
      </c>
      <c r="D59" s="5">
        <v>638</v>
      </c>
      <c r="E59" s="5">
        <v>646.08959638718898</v>
      </c>
    </row>
    <row r="60" spans="1:69" x14ac:dyDescent="0.2">
      <c r="A60" t="s">
        <v>3</v>
      </c>
      <c r="B60">
        <v>11</v>
      </c>
      <c r="C60" t="s">
        <v>16</v>
      </c>
      <c r="D60" s="5">
        <v>522</v>
      </c>
      <c r="E60" s="5">
        <v>522.0845105202086</v>
      </c>
      <c r="AQ60"/>
      <c r="BP60" s="14"/>
    </row>
    <row r="61" spans="1:69" x14ac:dyDescent="0.2">
      <c r="A61" t="s">
        <v>3</v>
      </c>
      <c r="B61">
        <v>12</v>
      </c>
      <c r="C61" t="s">
        <v>16</v>
      </c>
      <c r="D61" s="5">
        <v>523</v>
      </c>
      <c r="E61" s="5">
        <v>590.04929528849379</v>
      </c>
      <c r="AQ61"/>
      <c r="BP61" s="14"/>
    </row>
    <row r="62" spans="1:69" x14ac:dyDescent="0.2">
      <c r="A62" t="s">
        <v>3</v>
      </c>
      <c r="B62">
        <v>13</v>
      </c>
      <c r="C62" t="s">
        <v>16</v>
      </c>
      <c r="D62" s="5">
        <v>552</v>
      </c>
      <c r="E62" s="5">
        <v>570.80930586191857</v>
      </c>
      <c r="AQ62"/>
      <c r="AR62"/>
      <c r="BP62" s="14"/>
      <c r="BQ62" s="14"/>
    </row>
    <row r="63" spans="1:69" x14ac:dyDescent="0.2">
      <c r="A63" t="s">
        <v>3</v>
      </c>
      <c r="B63">
        <v>14</v>
      </c>
      <c r="C63" t="s">
        <v>16</v>
      </c>
      <c r="D63" s="5">
        <v>613</v>
      </c>
      <c r="E63" s="5">
        <v>687.32338666025998</v>
      </c>
      <c r="AQ63"/>
      <c r="AR63"/>
      <c r="BP63" s="14"/>
      <c r="BQ63" s="14"/>
    </row>
    <row r="64" spans="1:69" x14ac:dyDescent="0.2">
      <c r="A64" t="s">
        <v>3</v>
      </c>
      <c r="B64">
        <v>15</v>
      </c>
      <c r="C64" t="s">
        <v>16</v>
      </c>
      <c r="D64" s="5">
        <v>587</v>
      </c>
      <c r="E64" s="5">
        <v>634.49433267132838</v>
      </c>
      <c r="AQ64"/>
      <c r="AR64"/>
      <c r="BP64" s="14"/>
      <c r="BQ64" s="14"/>
    </row>
    <row r="65" spans="1:69" x14ac:dyDescent="0.2">
      <c r="A65" t="s">
        <v>3</v>
      </c>
      <c r="B65">
        <v>16</v>
      </c>
      <c r="C65" t="s">
        <v>16</v>
      </c>
      <c r="D65" s="5">
        <v>580</v>
      </c>
      <c r="E65" s="5">
        <v>622.39098644531646</v>
      </c>
      <c r="AQ65"/>
      <c r="AR65"/>
      <c r="BP65" s="14"/>
      <c r="BQ65" s="14"/>
    </row>
    <row r="66" spans="1:69" x14ac:dyDescent="0.2">
      <c r="A66" t="s">
        <v>3</v>
      </c>
      <c r="B66">
        <v>17</v>
      </c>
      <c r="C66" t="s">
        <v>16</v>
      </c>
      <c r="D66" s="5">
        <v>623</v>
      </c>
      <c r="E66" s="5">
        <v>648.5952166339614</v>
      </c>
      <c r="AQ66"/>
      <c r="AR66"/>
      <c r="BP66" s="14"/>
      <c r="BQ66" s="14"/>
    </row>
    <row r="67" spans="1:69" x14ac:dyDescent="0.2">
      <c r="A67" t="s">
        <v>3</v>
      </c>
      <c r="B67">
        <v>18</v>
      </c>
      <c r="C67" t="s">
        <v>16</v>
      </c>
      <c r="D67" s="5">
        <v>815</v>
      </c>
      <c r="E67" s="5">
        <v>710.9885228737237</v>
      </c>
      <c r="AQ67"/>
      <c r="AR67"/>
      <c r="BP67" s="14"/>
      <c r="BQ67" s="14"/>
    </row>
    <row r="68" spans="1:69" x14ac:dyDescent="0.2">
      <c r="A68" t="s">
        <v>3</v>
      </c>
      <c r="B68">
        <v>19</v>
      </c>
      <c r="C68" t="s">
        <v>16</v>
      </c>
      <c r="D68" s="5">
        <v>536</v>
      </c>
      <c r="E68" s="5">
        <v>386.72440968874582</v>
      </c>
      <c r="AQ68"/>
      <c r="AR68"/>
      <c r="BP68" s="14"/>
      <c r="BQ68" s="14"/>
    </row>
    <row r="69" spans="1:69" x14ac:dyDescent="0.2">
      <c r="A69" t="s">
        <v>3</v>
      </c>
      <c r="B69">
        <v>20</v>
      </c>
      <c r="C69" t="s">
        <v>16</v>
      </c>
      <c r="D69" s="5">
        <v>332</v>
      </c>
      <c r="E69" s="5">
        <v>327.30226195005957</v>
      </c>
      <c r="AQ69"/>
      <c r="AR69"/>
      <c r="BP69" s="14"/>
      <c r="BQ69" s="14"/>
    </row>
    <row r="70" spans="1:69" x14ac:dyDescent="0.2">
      <c r="A70" t="s">
        <v>3</v>
      </c>
      <c r="B70">
        <v>21</v>
      </c>
      <c r="C70" t="s">
        <v>16</v>
      </c>
      <c r="D70" s="5">
        <v>277</v>
      </c>
      <c r="E70" s="5">
        <v>333.23047730107811</v>
      </c>
      <c r="AQ70"/>
      <c r="AR70"/>
      <c r="BP70" s="14"/>
      <c r="BQ70" s="14"/>
    </row>
    <row r="71" spans="1:69" x14ac:dyDescent="0.2">
      <c r="A71" t="s">
        <v>3</v>
      </c>
      <c r="B71">
        <v>22</v>
      </c>
      <c r="C71" t="s">
        <v>16</v>
      </c>
      <c r="D71" s="5">
        <v>287</v>
      </c>
      <c r="E71" s="5">
        <v>341.6304178575482</v>
      </c>
      <c r="AQ71"/>
      <c r="AR71"/>
      <c r="BP71" s="14"/>
      <c r="BQ71" s="14"/>
    </row>
    <row r="72" spans="1:69" x14ac:dyDescent="0.2">
      <c r="A72" t="s">
        <v>3</v>
      </c>
      <c r="B72">
        <v>23</v>
      </c>
      <c r="C72" t="s">
        <v>16</v>
      </c>
      <c r="D72" s="5">
        <v>261</v>
      </c>
      <c r="E72" s="5">
        <v>312.83285348532911</v>
      </c>
      <c r="AQ72"/>
      <c r="AR72"/>
      <c r="BP72" s="14"/>
      <c r="BQ72" s="14"/>
    </row>
    <row r="73" spans="1:69" x14ac:dyDescent="0.2">
      <c r="A73" t="s">
        <v>3</v>
      </c>
      <c r="B73">
        <v>24</v>
      </c>
      <c r="C73" t="s">
        <v>16</v>
      </c>
      <c r="D73" s="5">
        <v>266</v>
      </c>
      <c r="E73" s="5">
        <v>355.15853476372553</v>
      </c>
      <c r="AQ73"/>
      <c r="AR73"/>
      <c r="BP73" s="14"/>
      <c r="BQ73" s="14"/>
    </row>
    <row r="74" spans="1:69" ht="15.75" customHeight="1" x14ac:dyDescent="0.2">
      <c r="A74" t="s">
        <v>3</v>
      </c>
      <c r="B74">
        <v>1</v>
      </c>
      <c r="C74" t="s">
        <v>22</v>
      </c>
      <c r="D74" s="5">
        <v>318</v>
      </c>
      <c r="E74">
        <v>335</v>
      </c>
      <c r="F74" s="5"/>
      <c r="AQ74"/>
      <c r="AR74"/>
      <c r="BP74" s="14"/>
      <c r="BQ74" s="14"/>
    </row>
    <row r="75" spans="1:69" ht="15.75" customHeight="1" x14ac:dyDescent="0.2">
      <c r="A75" t="s">
        <v>3</v>
      </c>
      <c r="B75">
        <v>2</v>
      </c>
      <c r="C75" t="s">
        <v>22</v>
      </c>
      <c r="D75" s="5">
        <v>277</v>
      </c>
      <c r="E75">
        <v>287</v>
      </c>
      <c r="F75" s="5"/>
      <c r="G75" s="17"/>
      <c r="AQ75"/>
      <c r="AR75"/>
      <c r="BP75" s="14"/>
      <c r="BQ75" s="14"/>
    </row>
    <row r="76" spans="1:69" ht="15.75" customHeight="1" x14ac:dyDescent="0.2">
      <c r="A76" t="s">
        <v>3</v>
      </c>
      <c r="B76">
        <v>3</v>
      </c>
      <c r="C76" t="s">
        <v>22</v>
      </c>
      <c r="D76" s="5">
        <v>305</v>
      </c>
      <c r="E76">
        <v>300</v>
      </c>
      <c r="F76" s="5"/>
      <c r="G76" s="17"/>
      <c r="AQ76"/>
      <c r="BP76" s="14"/>
    </row>
    <row r="77" spans="1:69" ht="15.75" customHeight="1" x14ac:dyDescent="0.2">
      <c r="A77" t="s">
        <v>3</v>
      </c>
      <c r="B77">
        <v>4</v>
      </c>
      <c r="C77" t="s">
        <v>22</v>
      </c>
      <c r="D77" s="5">
        <v>271</v>
      </c>
      <c r="E77">
        <v>294</v>
      </c>
      <c r="F77" s="5"/>
      <c r="AQ77"/>
      <c r="BP77" s="14"/>
    </row>
    <row r="78" spans="1:69" ht="15.75" customHeight="1" x14ac:dyDescent="0.2">
      <c r="A78" t="s">
        <v>3</v>
      </c>
      <c r="B78">
        <v>5</v>
      </c>
      <c r="C78" t="s">
        <v>22</v>
      </c>
      <c r="D78" s="5">
        <v>253</v>
      </c>
      <c r="E78">
        <v>272</v>
      </c>
      <c r="F78" s="5"/>
      <c r="AQ78"/>
      <c r="BP78" s="14"/>
    </row>
    <row r="79" spans="1:69" ht="15.75" customHeight="1" x14ac:dyDescent="0.2">
      <c r="A79" t="s">
        <v>3</v>
      </c>
      <c r="B79">
        <v>6</v>
      </c>
      <c r="C79" t="s">
        <v>22</v>
      </c>
      <c r="D79" s="5">
        <v>286</v>
      </c>
      <c r="E79">
        <v>275</v>
      </c>
      <c r="F79" s="5"/>
      <c r="AQ79"/>
      <c r="BP79" s="14"/>
    </row>
    <row r="80" spans="1:69" ht="15.75" customHeight="1" x14ac:dyDescent="0.2">
      <c r="A80" t="s">
        <v>3</v>
      </c>
      <c r="B80">
        <v>7</v>
      </c>
      <c r="C80" t="s">
        <v>22</v>
      </c>
      <c r="D80" s="5">
        <v>346</v>
      </c>
      <c r="E80">
        <v>357</v>
      </c>
      <c r="F80" s="5"/>
      <c r="AQ80"/>
      <c r="BP80" s="14"/>
    </row>
    <row r="81" spans="1:68" ht="15.75" customHeight="1" x14ac:dyDescent="0.2">
      <c r="A81" t="s">
        <v>3</v>
      </c>
      <c r="B81">
        <v>8</v>
      </c>
      <c r="C81" t="s">
        <v>22</v>
      </c>
      <c r="D81" s="5">
        <v>415</v>
      </c>
      <c r="E81">
        <v>407</v>
      </c>
      <c r="F81" s="5"/>
      <c r="AQ81"/>
      <c r="BP81" s="14"/>
    </row>
    <row r="82" spans="1:68" ht="15.75" customHeight="1" x14ac:dyDescent="0.2">
      <c r="A82" t="s">
        <v>3</v>
      </c>
      <c r="B82">
        <v>9</v>
      </c>
      <c r="C82" t="s">
        <v>22</v>
      </c>
      <c r="D82" s="5">
        <v>672</v>
      </c>
      <c r="E82">
        <v>627</v>
      </c>
      <c r="F82" s="5"/>
      <c r="AQ82"/>
      <c r="BP82" s="14"/>
    </row>
    <row r="83" spans="1:68" ht="15.75" customHeight="1" x14ac:dyDescent="0.2">
      <c r="A83" t="s">
        <v>3</v>
      </c>
      <c r="B83">
        <v>10</v>
      </c>
      <c r="C83" t="s">
        <v>22</v>
      </c>
      <c r="D83" s="5">
        <v>476</v>
      </c>
      <c r="E83">
        <v>527</v>
      </c>
      <c r="F83" s="5"/>
      <c r="AQ83"/>
      <c r="BP83" s="14"/>
    </row>
    <row r="84" spans="1:68" ht="15.75" customHeight="1" x14ac:dyDescent="0.2">
      <c r="A84" t="s">
        <v>3</v>
      </c>
      <c r="B84">
        <v>11</v>
      </c>
      <c r="C84" t="s">
        <v>22</v>
      </c>
      <c r="D84" s="5">
        <v>532</v>
      </c>
      <c r="E84">
        <v>614</v>
      </c>
      <c r="F84" s="5"/>
      <c r="AQ84"/>
      <c r="BP84" s="14"/>
    </row>
    <row r="85" spans="1:68" ht="15.75" customHeight="1" x14ac:dyDescent="0.2">
      <c r="A85" t="s">
        <v>3</v>
      </c>
      <c r="B85">
        <v>12</v>
      </c>
      <c r="C85" t="s">
        <v>22</v>
      </c>
      <c r="D85" s="5">
        <v>505</v>
      </c>
      <c r="E85">
        <v>561</v>
      </c>
      <c r="F85" s="5"/>
      <c r="AQ85"/>
      <c r="BP85" s="14"/>
    </row>
    <row r="86" spans="1:68" ht="15.75" customHeight="1" x14ac:dyDescent="0.2">
      <c r="A86" t="s">
        <v>3</v>
      </c>
      <c r="B86">
        <v>13</v>
      </c>
      <c r="C86" t="s">
        <v>22</v>
      </c>
      <c r="D86" s="5">
        <v>523</v>
      </c>
      <c r="E86">
        <v>537</v>
      </c>
      <c r="F86" s="5"/>
      <c r="AQ86"/>
      <c r="BP86" s="14"/>
    </row>
    <row r="87" spans="1:68" ht="15.75" customHeight="1" x14ac:dyDescent="0.2">
      <c r="A87" t="s">
        <v>3</v>
      </c>
      <c r="B87">
        <v>14</v>
      </c>
      <c r="C87" t="s">
        <v>22</v>
      </c>
      <c r="D87" s="5">
        <v>508</v>
      </c>
      <c r="E87">
        <v>502</v>
      </c>
      <c r="F87" s="5"/>
      <c r="AQ87"/>
      <c r="BP87" s="14"/>
    </row>
    <row r="88" spans="1:68" ht="15.75" customHeight="1" x14ac:dyDescent="0.2">
      <c r="A88" t="s">
        <v>3</v>
      </c>
      <c r="B88">
        <v>15</v>
      </c>
      <c r="C88" t="s">
        <v>22</v>
      </c>
      <c r="D88" s="5">
        <v>496</v>
      </c>
      <c r="E88">
        <v>484</v>
      </c>
      <c r="F88" s="5"/>
      <c r="AQ88"/>
      <c r="BP88" s="14"/>
    </row>
    <row r="89" spans="1:68" ht="15.75" customHeight="1" x14ac:dyDescent="0.2">
      <c r="A89" t="s">
        <v>3</v>
      </c>
      <c r="B89">
        <v>16</v>
      </c>
      <c r="C89" t="s">
        <v>22</v>
      </c>
      <c r="D89" s="5">
        <v>512</v>
      </c>
      <c r="E89">
        <v>548</v>
      </c>
      <c r="F89" s="5"/>
      <c r="AQ89"/>
      <c r="BP89" s="14"/>
    </row>
    <row r="90" spans="1:68" ht="15.75" customHeight="1" x14ac:dyDescent="0.2">
      <c r="A90" t="s">
        <v>3</v>
      </c>
      <c r="B90">
        <v>17</v>
      </c>
      <c r="C90" t="s">
        <v>22</v>
      </c>
      <c r="D90" s="5">
        <v>554</v>
      </c>
      <c r="E90">
        <v>593</v>
      </c>
      <c r="F90" s="5"/>
      <c r="AQ90"/>
      <c r="BP90" s="14"/>
    </row>
    <row r="91" spans="1:68" ht="15.75" customHeight="1" x14ac:dyDescent="0.2">
      <c r="A91" t="s">
        <v>3</v>
      </c>
      <c r="B91">
        <v>18</v>
      </c>
      <c r="C91" t="s">
        <v>22</v>
      </c>
      <c r="D91" s="5">
        <v>379</v>
      </c>
      <c r="E91">
        <v>463</v>
      </c>
      <c r="F91" s="5"/>
      <c r="AQ91"/>
      <c r="BP91" s="14"/>
    </row>
    <row r="92" spans="1:68" ht="15.75" customHeight="1" x14ac:dyDescent="0.2">
      <c r="A92" t="s">
        <v>3</v>
      </c>
      <c r="B92">
        <v>19</v>
      </c>
      <c r="C92" t="s">
        <v>22</v>
      </c>
      <c r="D92" s="5">
        <v>516</v>
      </c>
      <c r="E92">
        <v>475</v>
      </c>
      <c r="F92" s="5"/>
      <c r="AQ92"/>
      <c r="BP92" s="14"/>
    </row>
    <row r="93" spans="1:68" ht="15.75" customHeight="1" x14ac:dyDescent="0.2">
      <c r="A93" t="s">
        <v>3</v>
      </c>
      <c r="B93">
        <v>20</v>
      </c>
      <c r="C93" t="s">
        <v>22</v>
      </c>
      <c r="D93" s="5">
        <v>397</v>
      </c>
      <c r="E93">
        <v>390</v>
      </c>
      <c r="F93" s="5"/>
      <c r="AQ93"/>
      <c r="BP93" s="14"/>
    </row>
    <row r="94" spans="1:68" ht="15.75" customHeight="1" x14ac:dyDescent="0.2">
      <c r="A94" t="s">
        <v>3</v>
      </c>
      <c r="B94">
        <v>21</v>
      </c>
      <c r="C94" t="s">
        <v>22</v>
      </c>
      <c r="D94" s="5">
        <v>317</v>
      </c>
      <c r="E94">
        <v>325</v>
      </c>
      <c r="F94" s="5"/>
      <c r="AQ94"/>
      <c r="BP94" s="14"/>
    </row>
    <row r="95" spans="1:68" ht="15.75" customHeight="1" x14ac:dyDescent="0.2">
      <c r="A95" t="s">
        <v>3</v>
      </c>
      <c r="B95">
        <v>22</v>
      </c>
      <c r="C95" t="s">
        <v>22</v>
      </c>
      <c r="D95" s="5">
        <v>333</v>
      </c>
      <c r="E95">
        <v>314</v>
      </c>
      <c r="F95" s="5"/>
      <c r="AQ95"/>
      <c r="BP95" s="14"/>
    </row>
    <row r="96" spans="1:68" ht="15.75" customHeight="1" x14ac:dyDescent="0.2">
      <c r="A96" t="s">
        <v>3</v>
      </c>
      <c r="B96">
        <v>23</v>
      </c>
      <c r="C96" t="s">
        <v>22</v>
      </c>
      <c r="D96" s="5">
        <v>272</v>
      </c>
      <c r="E96">
        <v>272</v>
      </c>
      <c r="F96" s="5"/>
      <c r="AQ96"/>
      <c r="BP96" s="14"/>
    </row>
    <row r="97" spans="1:68" ht="15.75" customHeight="1" x14ac:dyDescent="0.2">
      <c r="A97" t="s">
        <v>3</v>
      </c>
      <c r="B97">
        <v>24</v>
      </c>
      <c r="C97" t="s">
        <v>22</v>
      </c>
      <c r="D97" s="5">
        <v>292</v>
      </c>
      <c r="E97">
        <v>310</v>
      </c>
      <c r="F97" s="5"/>
      <c r="AQ97"/>
      <c r="BP97" s="14"/>
    </row>
    <row r="98" spans="1:68" x14ac:dyDescent="0.2">
      <c r="A98" t="s">
        <v>4</v>
      </c>
      <c r="B98">
        <v>1</v>
      </c>
      <c r="C98" t="s">
        <v>16</v>
      </c>
      <c r="D98" s="5">
        <v>362</v>
      </c>
      <c r="E98" s="5">
        <v>392.31255802812109</v>
      </c>
      <c r="AQ98"/>
      <c r="BP98" s="14"/>
    </row>
    <row r="99" spans="1:68" x14ac:dyDescent="0.2">
      <c r="A99" t="s">
        <v>4</v>
      </c>
      <c r="B99">
        <v>2</v>
      </c>
      <c r="C99" t="s">
        <v>16</v>
      </c>
      <c r="D99" s="5">
        <v>361</v>
      </c>
      <c r="E99" s="5">
        <v>372.66555897048181</v>
      </c>
      <c r="AQ99"/>
      <c r="BP99" s="14"/>
    </row>
    <row r="100" spans="1:68" x14ac:dyDescent="0.2">
      <c r="A100" t="s">
        <v>4</v>
      </c>
      <c r="B100">
        <v>3</v>
      </c>
      <c r="C100" t="s">
        <v>16</v>
      </c>
      <c r="D100" s="5">
        <v>288</v>
      </c>
      <c r="E100" s="5">
        <v>390.45450339913481</v>
      </c>
      <c r="AQ100"/>
      <c r="BP100" s="14"/>
    </row>
    <row r="101" spans="1:68" x14ac:dyDescent="0.2">
      <c r="A101" t="s">
        <v>4</v>
      </c>
      <c r="B101">
        <v>4</v>
      </c>
      <c r="C101" t="s">
        <v>16</v>
      </c>
      <c r="D101" s="5">
        <v>309</v>
      </c>
      <c r="E101" s="5">
        <v>374.42572611460361</v>
      </c>
      <c r="AQ101"/>
      <c r="BP101" s="14"/>
    </row>
    <row r="102" spans="1:68" x14ac:dyDescent="0.2">
      <c r="A102" t="s">
        <v>4</v>
      </c>
      <c r="B102">
        <v>5</v>
      </c>
      <c r="C102" t="s">
        <v>16</v>
      </c>
      <c r="D102" s="5">
        <v>302</v>
      </c>
      <c r="E102" s="5">
        <v>343.64272718884388</v>
      </c>
      <c r="AQ102"/>
      <c r="BP102" s="14"/>
    </row>
    <row r="103" spans="1:68" x14ac:dyDescent="0.2">
      <c r="A103" t="s">
        <v>4</v>
      </c>
      <c r="B103">
        <v>6</v>
      </c>
      <c r="C103" t="s">
        <v>16</v>
      </c>
      <c r="D103" s="5">
        <v>318</v>
      </c>
      <c r="E103" s="5">
        <v>317.65202083689059</v>
      </c>
      <c r="AQ103"/>
      <c r="BP103" s="14"/>
    </row>
    <row r="104" spans="1:68" x14ac:dyDescent="0.2">
      <c r="A104" t="s">
        <v>4</v>
      </c>
      <c r="B104">
        <v>7</v>
      </c>
      <c r="C104" t="s">
        <v>16</v>
      </c>
      <c r="D104" s="5">
        <v>295</v>
      </c>
      <c r="E104" s="5">
        <v>337.1447458527731</v>
      </c>
      <c r="AQ104"/>
      <c r="BP104" s="14"/>
    </row>
    <row r="105" spans="1:68" x14ac:dyDescent="0.2">
      <c r="A105" t="s">
        <v>4</v>
      </c>
      <c r="B105">
        <v>8</v>
      </c>
      <c r="C105" t="s">
        <v>16</v>
      </c>
      <c r="D105" s="5">
        <v>348</v>
      </c>
      <c r="E105" s="5">
        <v>447.03530428557082</v>
      </c>
      <c r="AQ105"/>
      <c r="BP105" s="14"/>
    </row>
    <row r="106" spans="1:68" x14ac:dyDescent="0.2">
      <c r="A106" t="s">
        <v>4</v>
      </c>
      <c r="B106">
        <v>9</v>
      </c>
      <c r="C106" t="s">
        <v>16</v>
      </c>
      <c r="D106" s="5">
        <v>500</v>
      </c>
      <c r="E106" s="5">
        <v>659.06556900429734</v>
      </c>
      <c r="AQ106"/>
      <c r="BP106" s="14"/>
    </row>
    <row r="107" spans="1:68" x14ac:dyDescent="0.2">
      <c r="A107" t="s">
        <v>4</v>
      </c>
      <c r="B107">
        <v>10</v>
      </c>
      <c r="C107" t="s">
        <v>16</v>
      </c>
      <c r="D107" s="5">
        <v>650</v>
      </c>
      <c r="E107" s="5">
        <v>741.23189613593217</v>
      </c>
      <c r="AQ107"/>
      <c r="BP107" s="14"/>
    </row>
    <row r="108" spans="1:68" x14ac:dyDescent="0.2">
      <c r="A108" t="s">
        <v>4</v>
      </c>
      <c r="B108">
        <v>11</v>
      </c>
      <c r="C108" t="s">
        <v>16</v>
      </c>
      <c r="D108" s="5">
        <v>557</v>
      </c>
      <c r="E108" s="5">
        <v>649.36204926237838</v>
      </c>
      <c r="AQ108"/>
      <c r="BP108" s="14"/>
    </row>
    <row r="109" spans="1:68" x14ac:dyDescent="0.2">
      <c r="A109" t="s">
        <v>4</v>
      </c>
      <c r="B109">
        <v>12</v>
      </c>
      <c r="C109" t="s">
        <v>16</v>
      </c>
      <c r="D109" s="5">
        <v>558</v>
      </c>
      <c r="E109" s="5">
        <v>620.52375161483053</v>
      </c>
      <c r="AQ109"/>
      <c r="BP109" s="14"/>
    </row>
    <row r="110" spans="1:68" x14ac:dyDescent="0.2">
      <c r="A110" t="s">
        <v>4</v>
      </c>
      <c r="B110">
        <v>13</v>
      </c>
      <c r="C110" t="s">
        <v>16</v>
      </c>
      <c r="D110" s="5">
        <v>571</v>
      </c>
      <c r="E110" s="5">
        <v>606.13242053468468</v>
      </c>
      <c r="AQ110"/>
      <c r="BP110" s="14"/>
    </row>
    <row r="111" spans="1:68" x14ac:dyDescent="0.2">
      <c r="A111" t="s">
        <v>4</v>
      </c>
      <c r="B111">
        <v>14</v>
      </c>
      <c r="C111" t="s">
        <v>16</v>
      </c>
      <c r="D111" s="5">
        <v>529</v>
      </c>
      <c r="E111" s="5">
        <v>649.82284594429848</v>
      </c>
      <c r="AQ111"/>
      <c r="BP111" s="14"/>
    </row>
    <row r="112" spans="1:68" x14ac:dyDescent="0.2">
      <c r="A112" t="s">
        <v>4</v>
      </c>
      <c r="B112">
        <v>15</v>
      </c>
      <c r="C112" t="s">
        <v>16</v>
      </c>
      <c r="D112" s="5">
        <v>626</v>
      </c>
      <c r="E112" s="5">
        <v>729.34240665471623</v>
      </c>
      <c r="AQ112"/>
      <c r="BP112" s="14"/>
    </row>
    <row r="113" spans="1:68" x14ac:dyDescent="0.2">
      <c r="A113" t="s">
        <v>4</v>
      </c>
      <c r="B113">
        <v>16</v>
      </c>
      <c r="C113" t="s">
        <v>16</v>
      </c>
      <c r="D113" s="5">
        <v>609</v>
      </c>
      <c r="E113" s="5">
        <v>818.56291776629848</v>
      </c>
      <c r="AQ113"/>
      <c r="BP113" s="14"/>
    </row>
    <row r="114" spans="1:68" x14ac:dyDescent="0.2">
      <c r="A114" t="s">
        <v>4</v>
      </c>
      <c r="B114">
        <v>17</v>
      </c>
      <c r="C114" t="s">
        <v>16</v>
      </c>
      <c r="D114" s="5">
        <v>660</v>
      </c>
      <c r="E114" s="5">
        <v>904.2734964104194</v>
      </c>
      <c r="AQ114"/>
      <c r="BP114" s="14"/>
    </row>
    <row r="115" spans="1:68" x14ac:dyDescent="0.2">
      <c r="A115" t="s">
        <v>4</v>
      </c>
      <c r="B115">
        <v>18</v>
      </c>
      <c r="C115" t="s">
        <v>16</v>
      </c>
      <c r="D115" s="5">
        <v>745</v>
      </c>
      <c r="E115" s="5">
        <v>908.62816479106198</v>
      </c>
      <c r="AQ115"/>
      <c r="BP115" s="14"/>
    </row>
    <row r="116" spans="1:68" x14ac:dyDescent="0.2">
      <c r="A116" t="s">
        <v>4</v>
      </c>
      <c r="B116">
        <v>19</v>
      </c>
      <c r="C116" t="s">
        <v>16</v>
      </c>
      <c r="D116" s="5">
        <v>739</v>
      </c>
      <c r="E116" s="5">
        <v>725.62022344875982</v>
      </c>
      <c r="AQ116"/>
      <c r="BP116" s="14"/>
    </row>
    <row r="117" spans="1:68" x14ac:dyDescent="0.2">
      <c r="A117" t="s">
        <v>4</v>
      </c>
      <c r="B117">
        <v>20</v>
      </c>
      <c r="C117" t="s">
        <v>16</v>
      </c>
      <c r="D117" s="5">
        <v>549</v>
      </c>
      <c r="E117" s="5">
        <v>471.71581385349288</v>
      </c>
      <c r="AQ117"/>
      <c r="BP117" s="14"/>
    </row>
    <row r="118" spans="1:68" x14ac:dyDescent="0.2">
      <c r="A118" t="s">
        <v>4</v>
      </c>
      <c r="B118">
        <v>21</v>
      </c>
      <c r="C118" t="s">
        <v>16</v>
      </c>
      <c r="D118" s="5">
        <v>341</v>
      </c>
      <c r="E118" s="5">
        <v>306.87383046669157</v>
      </c>
      <c r="AQ118"/>
      <c r="BP118" s="14"/>
    </row>
    <row r="119" spans="1:68" x14ac:dyDescent="0.2">
      <c r="A119" t="s">
        <v>4</v>
      </c>
      <c r="B119">
        <v>22</v>
      </c>
      <c r="C119" t="s">
        <v>16</v>
      </c>
      <c r="D119" s="5">
        <v>309</v>
      </c>
      <c r="E119" s="5">
        <v>320.53875619841199</v>
      </c>
      <c r="AQ119"/>
      <c r="BP119" s="14"/>
    </row>
    <row r="120" spans="1:68" x14ac:dyDescent="0.2">
      <c r="A120" t="s">
        <v>4</v>
      </c>
      <c r="B120">
        <v>23</v>
      </c>
      <c r="C120" t="s">
        <v>16</v>
      </c>
      <c r="D120" s="5">
        <v>294</v>
      </c>
      <c r="E120" s="5">
        <v>280.98141499298572</v>
      </c>
      <c r="AQ120"/>
      <c r="BP120" s="14"/>
    </row>
    <row r="121" spans="1:68" x14ac:dyDescent="0.2">
      <c r="A121" t="s">
        <v>4</v>
      </c>
      <c r="B121">
        <v>24</v>
      </c>
      <c r="C121" t="s">
        <v>16</v>
      </c>
      <c r="D121" s="5">
        <v>271</v>
      </c>
      <c r="E121" s="5">
        <v>368.45890300530709</v>
      </c>
      <c r="AQ121"/>
      <c r="BP121" s="14"/>
    </row>
    <row r="122" spans="1:68" ht="15.75" customHeight="1" x14ac:dyDescent="0.2">
      <c r="A122" t="s">
        <v>4</v>
      </c>
      <c r="B122">
        <v>1</v>
      </c>
      <c r="C122" t="s">
        <v>22</v>
      </c>
      <c r="D122" s="5">
        <v>378</v>
      </c>
      <c r="E122">
        <v>392</v>
      </c>
      <c r="F122" s="5"/>
      <c r="AQ122"/>
      <c r="BP122" s="14"/>
    </row>
    <row r="123" spans="1:68" ht="15.75" customHeight="1" x14ac:dyDescent="0.2">
      <c r="A123" t="s">
        <v>4</v>
      </c>
      <c r="B123">
        <v>2</v>
      </c>
      <c r="C123" t="s">
        <v>22</v>
      </c>
      <c r="D123" s="5">
        <v>318</v>
      </c>
      <c r="E123">
        <v>295</v>
      </c>
      <c r="F123" s="5"/>
      <c r="AQ123"/>
      <c r="BP123" s="14"/>
    </row>
    <row r="124" spans="1:68" ht="15.75" customHeight="1" x14ac:dyDescent="0.2">
      <c r="A124" t="s">
        <v>4</v>
      </c>
      <c r="B124">
        <v>3</v>
      </c>
      <c r="C124" t="s">
        <v>22</v>
      </c>
      <c r="D124" s="5">
        <v>273</v>
      </c>
      <c r="E124">
        <v>343</v>
      </c>
      <c r="F124" s="5"/>
      <c r="AQ124"/>
      <c r="BP124" s="14"/>
    </row>
    <row r="125" spans="1:68" ht="15.75" customHeight="1" x14ac:dyDescent="0.2">
      <c r="A125" t="s">
        <v>4</v>
      </c>
      <c r="B125">
        <v>4</v>
      </c>
      <c r="C125" t="s">
        <v>22</v>
      </c>
      <c r="D125" s="5">
        <v>311</v>
      </c>
      <c r="E125">
        <v>349</v>
      </c>
      <c r="F125" s="5"/>
      <c r="AQ125"/>
      <c r="BP125" s="14"/>
    </row>
    <row r="126" spans="1:68" ht="15.75" customHeight="1" x14ac:dyDescent="0.2">
      <c r="A126" t="s">
        <v>4</v>
      </c>
      <c r="B126">
        <v>5</v>
      </c>
      <c r="C126" t="s">
        <v>22</v>
      </c>
      <c r="D126" s="5">
        <v>281</v>
      </c>
      <c r="E126">
        <v>298</v>
      </c>
      <c r="F126" s="5"/>
      <c r="AQ126"/>
      <c r="BP126" s="14"/>
    </row>
    <row r="127" spans="1:68" ht="15.75" customHeight="1" x14ac:dyDescent="0.2">
      <c r="A127" t="s">
        <v>4</v>
      </c>
      <c r="B127">
        <v>6</v>
      </c>
      <c r="C127" t="s">
        <v>22</v>
      </c>
      <c r="D127" s="5">
        <v>307</v>
      </c>
      <c r="E127">
        <v>316</v>
      </c>
      <c r="F127" s="5"/>
      <c r="AQ127"/>
      <c r="BP127" s="14"/>
    </row>
    <row r="128" spans="1:68" ht="15.75" customHeight="1" x14ac:dyDescent="0.2">
      <c r="A128" t="s">
        <v>4</v>
      </c>
      <c r="B128">
        <v>7</v>
      </c>
      <c r="C128" t="s">
        <v>22</v>
      </c>
      <c r="D128" s="5">
        <v>310</v>
      </c>
      <c r="E128">
        <v>308</v>
      </c>
      <c r="F128" s="5"/>
      <c r="AQ128"/>
      <c r="BP128" s="14"/>
    </row>
    <row r="129" spans="1:68" ht="15.75" customHeight="1" x14ac:dyDescent="0.2">
      <c r="A129" t="s">
        <v>4</v>
      </c>
      <c r="B129">
        <v>8</v>
      </c>
      <c r="C129" t="s">
        <v>22</v>
      </c>
      <c r="D129" s="5">
        <v>418</v>
      </c>
      <c r="E129">
        <v>359</v>
      </c>
      <c r="F129" s="5"/>
      <c r="AQ129"/>
      <c r="BP129" s="14"/>
    </row>
    <row r="130" spans="1:68" ht="15.75" customHeight="1" x14ac:dyDescent="0.2">
      <c r="A130" t="s">
        <v>4</v>
      </c>
      <c r="B130">
        <v>9</v>
      </c>
      <c r="C130" t="s">
        <v>22</v>
      </c>
      <c r="D130" s="5">
        <v>676</v>
      </c>
      <c r="E130">
        <v>617</v>
      </c>
      <c r="F130" s="5"/>
      <c r="AQ130"/>
      <c r="BP130" s="14"/>
    </row>
    <row r="131" spans="1:68" ht="15.75" customHeight="1" x14ac:dyDescent="0.2">
      <c r="A131" t="s">
        <v>4</v>
      </c>
      <c r="B131">
        <v>10</v>
      </c>
      <c r="C131" t="s">
        <v>22</v>
      </c>
      <c r="D131" s="5">
        <v>556</v>
      </c>
      <c r="E131">
        <v>618</v>
      </c>
      <c r="F131" s="5"/>
      <c r="AQ131"/>
      <c r="BP131" s="14"/>
    </row>
    <row r="132" spans="1:68" ht="15.75" customHeight="1" x14ac:dyDescent="0.2">
      <c r="A132" t="s">
        <v>4</v>
      </c>
      <c r="B132">
        <v>11</v>
      </c>
      <c r="C132" t="s">
        <v>22</v>
      </c>
      <c r="D132" s="5">
        <v>483</v>
      </c>
      <c r="E132">
        <v>563</v>
      </c>
      <c r="F132" s="5"/>
      <c r="AQ132"/>
      <c r="BP132" s="14"/>
    </row>
    <row r="133" spans="1:68" ht="15.75" customHeight="1" x14ac:dyDescent="0.2">
      <c r="A133" t="s">
        <v>4</v>
      </c>
      <c r="B133">
        <v>12</v>
      </c>
      <c r="C133" t="s">
        <v>22</v>
      </c>
      <c r="D133" s="5">
        <v>541</v>
      </c>
      <c r="E133">
        <v>622</v>
      </c>
      <c r="F133" s="5"/>
      <c r="AQ133"/>
      <c r="BP133" s="14"/>
    </row>
    <row r="134" spans="1:68" ht="15.75" customHeight="1" x14ac:dyDescent="0.2">
      <c r="A134" t="s">
        <v>4</v>
      </c>
      <c r="B134">
        <v>13</v>
      </c>
      <c r="C134" t="s">
        <v>22</v>
      </c>
      <c r="D134" s="5">
        <v>454</v>
      </c>
      <c r="E134">
        <v>532</v>
      </c>
      <c r="F134" s="5"/>
      <c r="AQ134"/>
      <c r="BP134" s="14"/>
    </row>
    <row r="135" spans="1:68" ht="15.75" customHeight="1" x14ac:dyDescent="0.2">
      <c r="A135" t="s">
        <v>4</v>
      </c>
      <c r="B135">
        <v>14</v>
      </c>
      <c r="C135" t="s">
        <v>22</v>
      </c>
      <c r="D135" s="5">
        <v>498</v>
      </c>
      <c r="E135">
        <v>534</v>
      </c>
      <c r="F135" s="5"/>
      <c r="AQ135"/>
      <c r="BP135" s="14"/>
    </row>
    <row r="136" spans="1:68" ht="15.75" customHeight="1" x14ac:dyDescent="0.2">
      <c r="A136" t="s">
        <v>4</v>
      </c>
      <c r="B136">
        <v>15</v>
      </c>
      <c r="C136" t="s">
        <v>22</v>
      </c>
      <c r="D136" s="5">
        <v>510</v>
      </c>
      <c r="E136">
        <v>604</v>
      </c>
      <c r="F136" s="5"/>
      <c r="AQ136"/>
      <c r="BP136" s="14"/>
    </row>
    <row r="137" spans="1:68" ht="15.75" customHeight="1" x14ac:dyDescent="0.2">
      <c r="A137" t="s">
        <v>4</v>
      </c>
      <c r="B137">
        <v>16</v>
      </c>
      <c r="C137" t="s">
        <v>22</v>
      </c>
      <c r="D137" s="5">
        <v>547</v>
      </c>
      <c r="E137">
        <v>569</v>
      </c>
      <c r="F137" s="5"/>
      <c r="AQ137"/>
      <c r="BP137" s="14"/>
    </row>
    <row r="138" spans="1:68" ht="15.75" customHeight="1" x14ac:dyDescent="0.2">
      <c r="A138" t="s">
        <v>4</v>
      </c>
      <c r="B138">
        <v>17</v>
      </c>
      <c r="C138" t="s">
        <v>22</v>
      </c>
      <c r="D138" s="5">
        <v>501</v>
      </c>
      <c r="E138">
        <v>528</v>
      </c>
      <c r="F138" s="5"/>
      <c r="AQ138"/>
      <c r="BP138" s="14"/>
    </row>
    <row r="139" spans="1:68" ht="15.75" customHeight="1" x14ac:dyDescent="0.2">
      <c r="A139" t="s">
        <v>4</v>
      </c>
      <c r="B139">
        <v>18</v>
      </c>
      <c r="C139" t="s">
        <v>22</v>
      </c>
      <c r="D139" s="5">
        <v>606</v>
      </c>
      <c r="E139">
        <v>573</v>
      </c>
      <c r="F139" s="5"/>
      <c r="AQ139"/>
      <c r="BP139" s="14"/>
    </row>
    <row r="140" spans="1:68" ht="15.75" customHeight="1" x14ac:dyDescent="0.2">
      <c r="A140" t="s">
        <v>4</v>
      </c>
      <c r="B140">
        <v>19</v>
      </c>
      <c r="C140" t="s">
        <v>22</v>
      </c>
      <c r="D140" s="5">
        <v>556</v>
      </c>
      <c r="E140">
        <v>546</v>
      </c>
      <c r="F140" s="5"/>
    </row>
    <row r="141" spans="1:68" ht="15.75" customHeight="1" x14ac:dyDescent="0.2">
      <c r="A141" t="s">
        <v>4</v>
      </c>
      <c r="B141">
        <v>20</v>
      </c>
      <c r="C141" t="s">
        <v>22</v>
      </c>
      <c r="D141" s="5">
        <v>458</v>
      </c>
      <c r="E141">
        <v>463</v>
      </c>
      <c r="F141" s="5"/>
    </row>
    <row r="142" spans="1:68" ht="15.75" customHeight="1" x14ac:dyDescent="0.2">
      <c r="A142" t="s">
        <v>4</v>
      </c>
      <c r="B142">
        <v>21</v>
      </c>
      <c r="C142" t="s">
        <v>22</v>
      </c>
      <c r="D142" s="5">
        <v>415</v>
      </c>
      <c r="E142">
        <v>437</v>
      </c>
      <c r="F142" s="5"/>
    </row>
    <row r="143" spans="1:68" ht="15.75" customHeight="1" x14ac:dyDescent="0.2">
      <c r="A143" t="s">
        <v>4</v>
      </c>
      <c r="B143">
        <v>22</v>
      </c>
      <c r="C143" t="s">
        <v>22</v>
      </c>
      <c r="D143" s="5">
        <v>311</v>
      </c>
      <c r="E143">
        <v>360</v>
      </c>
      <c r="F143" s="5"/>
    </row>
    <row r="144" spans="1:68" ht="15.75" customHeight="1" x14ac:dyDescent="0.2">
      <c r="A144" t="s">
        <v>4</v>
      </c>
      <c r="B144">
        <v>23</v>
      </c>
      <c r="C144" t="s">
        <v>22</v>
      </c>
      <c r="D144" s="5">
        <v>343</v>
      </c>
      <c r="E144">
        <v>337</v>
      </c>
      <c r="F144" s="5"/>
    </row>
    <row r="145" spans="1:6" ht="15.75" customHeight="1" x14ac:dyDescent="0.2">
      <c r="A145" t="s">
        <v>4</v>
      </c>
      <c r="B145">
        <v>24</v>
      </c>
      <c r="C145" t="s">
        <v>22</v>
      </c>
      <c r="D145" s="5">
        <v>318</v>
      </c>
      <c r="E145">
        <v>318</v>
      </c>
      <c r="F145" s="5"/>
    </row>
    <row r="146" spans="1:6" x14ac:dyDescent="0.2">
      <c r="A146" t="s">
        <v>5</v>
      </c>
      <c r="B146">
        <v>1</v>
      </c>
      <c r="C146" t="s">
        <v>16</v>
      </c>
      <c r="D146" s="5">
        <v>374</v>
      </c>
      <c r="E146" s="5">
        <v>444.22697094152011</v>
      </c>
    </row>
    <row r="147" spans="1:6" x14ac:dyDescent="0.2">
      <c r="A147" t="s">
        <v>5</v>
      </c>
      <c r="B147">
        <v>2</v>
      </c>
      <c r="C147" t="s">
        <v>16</v>
      </c>
      <c r="D147" s="5">
        <v>345</v>
      </c>
      <c r="E147" s="5">
        <v>413.16211859595421</v>
      </c>
    </row>
    <row r="148" spans="1:6" x14ac:dyDescent="0.2">
      <c r="A148" t="s">
        <v>5</v>
      </c>
      <c r="B148">
        <v>3</v>
      </c>
      <c r="C148" t="s">
        <v>16</v>
      </c>
      <c r="D148" s="5">
        <v>280</v>
      </c>
      <c r="E148" s="5">
        <v>426.99492439236781</v>
      </c>
    </row>
    <row r="149" spans="1:6" x14ac:dyDescent="0.2">
      <c r="A149" t="s">
        <v>5</v>
      </c>
      <c r="B149">
        <v>4</v>
      </c>
      <c r="C149" t="s">
        <v>16</v>
      </c>
      <c r="D149" s="5">
        <v>289</v>
      </c>
      <c r="E149" s="5">
        <v>371.60330618743842</v>
      </c>
    </row>
    <row r="150" spans="1:6" x14ac:dyDescent="0.2">
      <c r="A150" t="s">
        <v>5</v>
      </c>
      <c r="B150">
        <v>5</v>
      </c>
      <c r="C150" t="s">
        <v>16</v>
      </c>
      <c r="D150" s="5">
        <v>269</v>
      </c>
      <c r="E150" s="5">
        <v>362.17800163514067</v>
      </c>
    </row>
    <row r="151" spans="1:6" x14ac:dyDescent="0.2">
      <c r="A151" t="s">
        <v>5</v>
      </c>
      <c r="B151">
        <v>6</v>
      </c>
      <c r="C151" t="s">
        <v>16</v>
      </c>
      <c r="D151" s="5">
        <v>328</v>
      </c>
      <c r="E151" s="5">
        <v>390.96963034579278</v>
      </c>
    </row>
    <row r="152" spans="1:6" x14ac:dyDescent="0.2">
      <c r="A152" t="s">
        <v>5</v>
      </c>
      <c r="B152">
        <v>7</v>
      </c>
      <c r="C152" t="s">
        <v>16</v>
      </c>
      <c r="D152" s="5">
        <v>322</v>
      </c>
      <c r="E152" s="5">
        <v>366.77636436111328</v>
      </c>
    </row>
    <row r="153" spans="1:6" x14ac:dyDescent="0.2">
      <c r="A153" t="s">
        <v>5</v>
      </c>
      <c r="B153">
        <v>8</v>
      </c>
      <c r="C153" t="s">
        <v>16</v>
      </c>
      <c r="D153" s="5">
        <v>324</v>
      </c>
      <c r="E153" s="5">
        <v>464.55135217975561</v>
      </c>
    </row>
    <row r="154" spans="1:6" x14ac:dyDescent="0.2">
      <c r="A154" t="s">
        <v>5</v>
      </c>
      <c r="B154">
        <v>9</v>
      </c>
      <c r="C154" t="s">
        <v>16</v>
      </c>
      <c r="D154" s="5">
        <v>432</v>
      </c>
      <c r="E154" s="5">
        <v>795.8594164421047</v>
      </c>
    </row>
    <row r="155" spans="1:6" x14ac:dyDescent="0.2">
      <c r="A155" t="s">
        <v>5</v>
      </c>
      <c r="B155">
        <v>10</v>
      </c>
      <c r="C155" t="s">
        <v>16</v>
      </c>
      <c r="D155" s="5">
        <v>614</v>
      </c>
      <c r="E155" s="5">
        <v>672.79494075490993</v>
      </c>
    </row>
    <row r="156" spans="1:6" x14ac:dyDescent="0.2">
      <c r="A156" t="s">
        <v>5</v>
      </c>
      <c r="B156">
        <v>11</v>
      </c>
      <c r="C156" t="s">
        <v>16</v>
      </c>
      <c r="D156" s="5">
        <v>562</v>
      </c>
      <c r="E156" s="5">
        <v>567.03058595845266</v>
      </c>
    </row>
    <row r="157" spans="1:6" x14ac:dyDescent="0.2">
      <c r="A157" t="s">
        <v>5</v>
      </c>
      <c r="B157">
        <v>12</v>
      </c>
      <c r="C157" t="s">
        <v>16</v>
      </c>
      <c r="D157" s="5">
        <v>505</v>
      </c>
      <c r="E157" s="5">
        <v>599.5966351571343</v>
      </c>
    </row>
    <row r="158" spans="1:6" x14ac:dyDescent="0.2">
      <c r="A158" t="s">
        <v>5</v>
      </c>
      <c r="B158">
        <v>13</v>
      </c>
      <c r="C158" t="s">
        <v>16</v>
      </c>
      <c r="D158" s="5">
        <v>580</v>
      </c>
      <c r="E158" s="5">
        <v>702.54522676888519</v>
      </c>
    </row>
    <row r="159" spans="1:6" x14ac:dyDescent="0.2">
      <c r="A159" t="s">
        <v>5</v>
      </c>
      <c r="B159">
        <v>14</v>
      </c>
      <c r="C159" t="s">
        <v>16</v>
      </c>
      <c r="D159" s="5">
        <v>527</v>
      </c>
      <c r="E159" s="5">
        <v>682.42282395772258</v>
      </c>
    </row>
    <row r="160" spans="1:6" x14ac:dyDescent="0.2">
      <c r="A160" t="s">
        <v>5</v>
      </c>
      <c r="B160">
        <v>15</v>
      </c>
      <c r="C160" t="s">
        <v>16</v>
      </c>
      <c r="D160" s="5">
        <v>569</v>
      </c>
      <c r="E160" s="5">
        <v>675.38512159958259</v>
      </c>
    </row>
    <row r="161" spans="1:6" x14ac:dyDescent="0.2">
      <c r="A161" t="s">
        <v>5</v>
      </c>
      <c r="B161">
        <v>16</v>
      </c>
      <c r="C161" t="s">
        <v>16</v>
      </c>
      <c r="D161" s="5">
        <v>650</v>
      </c>
      <c r="E161" s="5">
        <v>830.79982899462345</v>
      </c>
    </row>
    <row r="162" spans="1:6" x14ac:dyDescent="0.2">
      <c r="A162" t="s">
        <v>5</v>
      </c>
      <c r="B162">
        <v>17</v>
      </c>
      <c r="C162" t="s">
        <v>16</v>
      </c>
      <c r="D162" s="5">
        <v>593</v>
      </c>
      <c r="E162" s="5">
        <v>800.77110027467722</v>
      </c>
    </row>
    <row r="163" spans="1:6" x14ac:dyDescent="0.2">
      <c r="A163" t="s">
        <v>5</v>
      </c>
      <c r="B163">
        <v>18</v>
      </c>
      <c r="C163" t="s">
        <v>16</v>
      </c>
      <c r="D163" s="5">
        <v>655</v>
      </c>
      <c r="E163" s="5">
        <v>891.44344455062549</v>
      </c>
    </row>
    <row r="164" spans="1:6" x14ac:dyDescent="0.2">
      <c r="A164" t="s">
        <v>5</v>
      </c>
      <c r="B164">
        <v>19</v>
      </c>
      <c r="C164" t="s">
        <v>16</v>
      </c>
      <c r="D164" s="5">
        <v>753</v>
      </c>
      <c r="E164" s="5">
        <v>720.19975554723737</v>
      </c>
    </row>
    <row r="165" spans="1:6" x14ac:dyDescent="0.2">
      <c r="A165" t="s">
        <v>5</v>
      </c>
      <c r="B165">
        <v>20</v>
      </c>
      <c r="C165" t="s">
        <v>16</v>
      </c>
      <c r="D165" s="5">
        <v>742</v>
      </c>
      <c r="E165" s="5">
        <v>602.2270783449884</v>
      </c>
    </row>
    <row r="166" spans="1:6" x14ac:dyDescent="0.2">
      <c r="A166" t="s">
        <v>5</v>
      </c>
      <c r="B166">
        <v>21</v>
      </c>
      <c r="C166" t="s">
        <v>16</v>
      </c>
      <c r="D166" s="5">
        <v>337</v>
      </c>
      <c r="E166" s="5">
        <v>339.03446506551848</v>
      </c>
    </row>
    <row r="167" spans="1:6" x14ac:dyDescent="0.2">
      <c r="A167" t="s">
        <v>5</v>
      </c>
      <c r="B167">
        <v>22</v>
      </c>
      <c r="C167" t="s">
        <v>16</v>
      </c>
      <c r="D167" s="5">
        <v>308</v>
      </c>
      <c r="E167" s="5">
        <v>313.55600841195388</v>
      </c>
    </row>
    <row r="168" spans="1:6" x14ac:dyDescent="0.2">
      <c r="A168" t="s">
        <v>5</v>
      </c>
      <c r="B168">
        <v>23</v>
      </c>
      <c r="C168" t="s">
        <v>16</v>
      </c>
      <c r="D168" s="5">
        <v>295</v>
      </c>
      <c r="E168" s="5">
        <v>375.70702588458857</v>
      </c>
    </row>
    <row r="169" spans="1:6" x14ac:dyDescent="0.2">
      <c r="A169" t="s">
        <v>5</v>
      </c>
      <c r="B169">
        <v>24</v>
      </c>
      <c r="C169" t="s">
        <v>16</v>
      </c>
      <c r="D169" s="5">
        <v>346</v>
      </c>
      <c r="E169" s="5">
        <v>405.34053830496327</v>
      </c>
    </row>
    <row r="170" spans="1:6" x14ac:dyDescent="0.2">
      <c r="A170" t="s">
        <v>5</v>
      </c>
      <c r="B170">
        <v>1</v>
      </c>
      <c r="C170" t="s">
        <v>22</v>
      </c>
      <c r="D170" s="5">
        <v>354</v>
      </c>
      <c r="E170">
        <v>394</v>
      </c>
      <c r="F170" s="5"/>
    </row>
    <row r="171" spans="1:6" x14ac:dyDescent="0.2">
      <c r="A171" t="s">
        <v>5</v>
      </c>
      <c r="B171">
        <v>2</v>
      </c>
      <c r="C171" t="s">
        <v>22</v>
      </c>
      <c r="D171" s="5">
        <v>296</v>
      </c>
      <c r="E171">
        <v>347</v>
      </c>
      <c r="F171" s="5"/>
    </row>
    <row r="172" spans="1:6" x14ac:dyDescent="0.2">
      <c r="A172" t="s">
        <v>5</v>
      </c>
      <c r="B172">
        <v>3</v>
      </c>
      <c r="C172" t="s">
        <v>22</v>
      </c>
      <c r="D172" s="5">
        <v>301</v>
      </c>
      <c r="E172">
        <v>338</v>
      </c>
      <c r="F172" s="5"/>
    </row>
    <row r="173" spans="1:6" x14ac:dyDescent="0.2">
      <c r="A173" t="s">
        <v>5</v>
      </c>
      <c r="B173">
        <v>4</v>
      </c>
      <c r="C173" t="s">
        <v>22</v>
      </c>
      <c r="D173" s="5">
        <v>294</v>
      </c>
      <c r="E173">
        <v>345</v>
      </c>
      <c r="F173" s="5"/>
    </row>
    <row r="174" spans="1:6" x14ac:dyDescent="0.2">
      <c r="A174" t="s">
        <v>5</v>
      </c>
      <c r="B174">
        <v>5</v>
      </c>
      <c r="C174" t="s">
        <v>22</v>
      </c>
      <c r="D174" s="5">
        <v>273</v>
      </c>
      <c r="E174">
        <v>314</v>
      </c>
      <c r="F174" s="5"/>
    </row>
    <row r="175" spans="1:6" x14ac:dyDescent="0.2">
      <c r="A175" t="s">
        <v>5</v>
      </c>
      <c r="B175">
        <v>6</v>
      </c>
      <c r="C175" t="s">
        <v>22</v>
      </c>
      <c r="D175" s="5">
        <v>309</v>
      </c>
      <c r="E175">
        <v>293</v>
      </c>
      <c r="F175" s="5"/>
    </row>
    <row r="176" spans="1:6" x14ac:dyDescent="0.2">
      <c r="A176" t="s">
        <v>5</v>
      </c>
      <c r="B176">
        <v>7</v>
      </c>
      <c r="C176" t="s">
        <v>22</v>
      </c>
      <c r="D176" s="5">
        <v>267</v>
      </c>
      <c r="E176">
        <v>279</v>
      </c>
      <c r="F176" s="5"/>
    </row>
    <row r="177" spans="1:6" x14ac:dyDescent="0.2">
      <c r="A177" t="s">
        <v>5</v>
      </c>
      <c r="B177">
        <v>8</v>
      </c>
      <c r="C177" t="s">
        <v>22</v>
      </c>
      <c r="D177" s="5">
        <v>495</v>
      </c>
      <c r="E177">
        <v>436</v>
      </c>
      <c r="F177" s="5"/>
    </row>
    <row r="178" spans="1:6" x14ac:dyDescent="0.2">
      <c r="A178" t="s">
        <v>5</v>
      </c>
      <c r="B178">
        <v>9</v>
      </c>
      <c r="C178" t="s">
        <v>22</v>
      </c>
      <c r="D178" s="5">
        <v>670</v>
      </c>
      <c r="E178">
        <v>597</v>
      </c>
      <c r="F178" s="5"/>
    </row>
    <row r="179" spans="1:6" x14ac:dyDescent="0.2">
      <c r="A179" t="s">
        <v>5</v>
      </c>
      <c r="B179">
        <v>10</v>
      </c>
      <c r="C179" t="s">
        <v>22</v>
      </c>
      <c r="D179" s="5">
        <v>528</v>
      </c>
      <c r="E179">
        <v>657</v>
      </c>
      <c r="F179" s="5"/>
    </row>
    <row r="180" spans="1:6" x14ac:dyDescent="0.2">
      <c r="A180" t="s">
        <v>5</v>
      </c>
      <c r="B180">
        <v>11</v>
      </c>
      <c r="C180" t="s">
        <v>22</v>
      </c>
      <c r="D180" s="5">
        <v>469</v>
      </c>
      <c r="E180">
        <v>623</v>
      </c>
      <c r="F180" s="5"/>
    </row>
    <row r="181" spans="1:6" x14ac:dyDescent="0.2">
      <c r="A181" t="s">
        <v>5</v>
      </c>
      <c r="B181">
        <v>12</v>
      </c>
      <c r="C181" t="s">
        <v>22</v>
      </c>
      <c r="D181" s="5">
        <v>471</v>
      </c>
      <c r="E181">
        <v>624</v>
      </c>
      <c r="F181" s="5"/>
    </row>
    <row r="182" spans="1:6" x14ac:dyDescent="0.2">
      <c r="A182" t="s">
        <v>5</v>
      </c>
      <c r="B182">
        <v>13</v>
      </c>
      <c r="C182" t="s">
        <v>22</v>
      </c>
      <c r="D182" s="5">
        <v>485</v>
      </c>
      <c r="E182">
        <v>657</v>
      </c>
      <c r="F182" s="5"/>
    </row>
    <row r="183" spans="1:6" x14ac:dyDescent="0.2">
      <c r="A183" t="s">
        <v>5</v>
      </c>
      <c r="B183">
        <v>14</v>
      </c>
      <c r="C183" t="s">
        <v>22</v>
      </c>
      <c r="D183" s="5">
        <v>512</v>
      </c>
      <c r="E183">
        <v>600</v>
      </c>
      <c r="F183" s="5"/>
    </row>
    <row r="184" spans="1:6" x14ac:dyDescent="0.2">
      <c r="A184" t="s">
        <v>5</v>
      </c>
      <c r="B184">
        <v>15</v>
      </c>
      <c r="C184" t="s">
        <v>22</v>
      </c>
      <c r="D184" s="5">
        <v>569</v>
      </c>
      <c r="E184">
        <v>646</v>
      </c>
      <c r="F184" s="5"/>
    </row>
    <row r="185" spans="1:6" x14ac:dyDescent="0.2">
      <c r="A185" t="s">
        <v>5</v>
      </c>
      <c r="B185">
        <v>16</v>
      </c>
      <c r="C185" t="s">
        <v>22</v>
      </c>
      <c r="D185" s="5">
        <v>602</v>
      </c>
      <c r="E185">
        <v>629</v>
      </c>
      <c r="F185" s="5"/>
    </row>
    <row r="186" spans="1:6" x14ac:dyDescent="0.2">
      <c r="A186" t="s">
        <v>5</v>
      </c>
      <c r="B186">
        <v>17</v>
      </c>
      <c r="C186" t="s">
        <v>22</v>
      </c>
      <c r="D186" s="5">
        <v>549</v>
      </c>
      <c r="E186">
        <v>569</v>
      </c>
      <c r="F186" s="5"/>
    </row>
    <row r="187" spans="1:6" x14ac:dyDescent="0.2">
      <c r="A187" t="s">
        <v>5</v>
      </c>
      <c r="B187">
        <v>18</v>
      </c>
      <c r="C187" t="s">
        <v>22</v>
      </c>
      <c r="D187" s="5">
        <v>576</v>
      </c>
      <c r="E187">
        <v>588</v>
      </c>
      <c r="F187" s="5"/>
    </row>
    <row r="188" spans="1:6" x14ac:dyDescent="0.2">
      <c r="A188" t="s">
        <v>5</v>
      </c>
      <c r="B188">
        <v>19</v>
      </c>
      <c r="C188" t="s">
        <v>22</v>
      </c>
      <c r="D188" s="5">
        <v>497</v>
      </c>
      <c r="E188">
        <v>616</v>
      </c>
      <c r="F188" s="5"/>
    </row>
    <row r="189" spans="1:6" x14ac:dyDescent="0.2">
      <c r="A189" t="s">
        <v>5</v>
      </c>
      <c r="B189">
        <v>20</v>
      </c>
      <c r="C189" t="s">
        <v>22</v>
      </c>
      <c r="D189" s="5">
        <v>601</v>
      </c>
      <c r="E189">
        <v>538</v>
      </c>
      <c r="F189" s="5"/>
    </row>
    <row r="190" spans="1:6" x14ac:dyDescent="0.2">
      <c r="A190" t="s">
        <v>5</v>
      </c>
      <c r="B190">
        <v>21</v>
      </c>
      <c r="C190" t="s">
        <v>22</v>
      </c>
      <c r="D190" s="5">
        <v>508</v>
      </c>
      <c r="E190">
        <v>495</v>
      </c>
      <c r="F190" s="5"/>
    </row>
    <row r="191" spans="1:6" x14ac:dyDescent="0.2">
      <c r="A191" t="s">
        <v>5</v>
      </c>
      <c r="B191">
        <v>22</v>
      </c>
      <c r="C191" t="s">
        <v>22</v>
      </c>
      <c r="D191" s="5">
        <v>345</v>
      </c>
      <c r="E191">
        <v>374</v>
      </c>
      <c r="F191" s="5"/>
    </row>
    <row r="192" spans="1:6" x14ac:dyDescent="0.2">
      <c r="A192" t="s">
        <v>5</v>
      </c>
      <c r="B192">
        <v>23</v>
      </c>
      <c r="C192" t="s">
        <v>22</v>
      </c>
      <c r="D192" s="5">
        <v>309</v>
      </c>
      <c r="E192">
        <v>297</v>
      </c>
      <c r="F192" s="5"/>
    </row>
    <row r="193" spans="1:6" x14ac:dyDescent="0.2">
      <c r="A193" t="s">
        <v>5</v>
      </c>
      <c r="B193">
        <v>24</v>
      </c>
      <c r="C193" t="s">
        <v>22</v>
      </c>
      <c r="D193" s="5">
        <v>304</v>
      </c>
      <c r="E193">
        <v>346</v>
      </c>
      <c r="F193" s="5"/>
    </row>
    <row r="194" spans="1:6" x14ac:dyDescent="0.2">
      <c r="A194" t="s">
        <v>6</v>
      </c>
      <c r="B194">
        <v>1</v>
      </c>
      <c r="C194" t="s">
        <v>16</v>
      </c>
      <c r="D194" s="5">
        <v>370</v>
      </c>
      <c r="E194" s="5">
        <v>413.90365137294992</v>
      </c>
      <c r="F194" s="5"/>
    </row>
    <row r="195" spans="1:6" x14ac:dyDescent="0.2">
      <c r="A195" t="s">
        <v>6</v>
      </c>
      <c r="B195">
        <v>2</v>
      </c>
      <c r="C195" t="s">
        <v>16</v>
      </c>
      <c r="D195" s="5">
        <v>296</v>
      </c>
      <c r="E195" s="5">
        <v>381.52934703383022</v>
      </c>
      <c r="F195" s="5"/>
    </row>
    <row r="196" spans="1:6" x14ac:dyDescent="0.2">
      <c r="A196" t="s">
        <v>6</v>
      </c>
      <c r="B196">
        <v>3</v>
      </c>
      <c r="C196" t="s">
        <v>16</v>
      </c>
      <c r="D196" s="5">
        <v>359</v>
      </c>
      <c r="E196" s="5">
        <v>441.01239915568169</v>
      </c>
      <c r="F196" s="5"/>
    </row>
    <row r="197" spans="1:6" x14ac:dyDescent="0.2">
      <c r="A197" t="s">
        <v>6</v>
      </c>
      <c r="B197">
        <v>4</v>
      </c>
      <c r="C197" t="s">
        <v>16</v>
      </c>
      <c r="D197" s="5">
        <v>317</v>
      </c>
      <c r="E197" s="5">
        <v>353.91537922468171</v>
      </c>
      <c r="F197" s="5"/>
    </row>
    <row r="198" spans="1:6" x14ac:dyDescent="0.2">
      <c r="A198" t="s">
        <v>6</v>
      </c>
      <c r="B198">
        <v>5</v>
      </c>
      <c r="C198" t="s">
        <v>16</v>
      </c>
      <c r="D198" s="5">
        <v>282</v>
      </c>
      <c r="E198" s="5">
        <v>305.49283682553431</v>
      </c>
      <c r="F198" s="5"/>
    </row>
    <row r="199" spans="1:6" x14ac:dyDescent="0.2">
      <c r="A199" t="s">
        <v>6</v>
      </c>
      <c r="B199">
        <v>6</v>
      </c>
      <c r="C199" t="s">
        <v>16</v>
      </c>
      <c r="D199" s="5">
        <v>336</v>
      </c>
      <c r="E199" s="5">
        <v>348.60638511326368</v>
      </c>
      <c r="F199" s="5"/>
    </row>
    <row r="200" spans="1:6" x14ac:dyDescent="0.2">
      <c r="A200" t="s">
        <v>6</v>
      </c>
      <c r="B200">
        <v>7</v>
      </c>
      <c r="C200" t="s">
        <v>16</v>
      </c>
      <c r="D200" s="5">
        <v>376</v>
      </c>
      <c r="E200" s="5">
        <v>418.88229733453579</v>
      </c>
      <c r="F200" s="5"/>
    </row>
    <row r="201" spans="1:6" x14ac:dyDescent="0.2">
      <c r="A201" t="s">
        <v>6</v>
      </c>
      <c r="B201">
        <v>8</v>
      </c>
      <c r="C201" t="s">
        <v>16</v>
      </c>
      <c r="D201" s="5">
        <v>363</v>
      </c>
      <c r="E201" s="5">
        <v>507.67935685334339</v>
      </c>
      <c r="F201" s="5"/>
    </row>
    <row r="202" spans="1:6" x14ac:dyDescent="0.2">
      <c r="A202" t="s">
        <v>6</v>
      </c>
      <c r="B202">
        <v>9</v>
      </c>
      <c r="C202" t="s">
        <v>16</v>
      </c>
      <c r="D202" s="5">
        <v>494</v>
      </c>
      <c r="E202" s="5">
        <v>670.16281671411741</v>
      </c>
      <c r="F202" s="5"/>
    </row>
    <row r="203" spans="1:6" x14ac:dyDescent="0.2">
      <c r="A203" t="s">
        <v>6</v>
      </c>
      <c r="B203">
        <v>10</v>
      </c>
      <c r="C203" t="s">
        <v>16</v>
      </c>
      <c r="D203" s="5">
        <v>539</v>
      </c>
      <c r="E203" s="5">
        <v>605.36886159388359</v>
      </c>
      <c r="F203" s="5"/>
    </row>
    <row r="204" spans="1:6" x14ac:dyDescent="0.2">
      <c r="A204" t="s">
        <v>6</v>
      </c>
      <c r="B204">
        <v>11</v>
      </c>
      <c r="C204" t="s">
        <v>16</v>
      </c>
      <c r="D204" s="5">
        <v>528</v>
      </c>
      <c r="E204" s="5">
        <v>604.78790260609958</v>
      </c>
      <c r="F204" s="5"/>
    </row>
    <row r="205" spans="1:6" x14ac:dyDescent="0.2">
      <c r="A205" t="s">
        <v>6</v>
      </c>
      <c r="B205">
        <v>12</v>
      </c>
      <c r="C205" t="s">
        <v>16</v>
      </c>
      <c r="D205" s="5">
        <v>509</v>
      </c>
      <c r="E205" s="5">
        <v>537.77175295110783</v>
      </c>
      <c r="F205" s="5"/>
    </row>
    <row r="206" spans="1:6" x14ac:dyDescent="0.2">
      <c r="A206" t="s">
        <v>6</v>
      </c>
      <c r="B206">
        <v>13</v>
      </c>
      <c r="C206" t="s">
        <v>16</v>
      </c>
      <c r="D206" s="5">
        <v>610</v>
      </c>
      <c r="E206" s="5">
        <v>683.72353595526283</v>
      </c>
      <c r="F206" s="5"/>
    </row>
    <row r="207" spans="1:6" x14ac:dyDescent="0.2">
      <c r="A207" t="s">
        <v>6</v>
      </c>
      <c r="B207">
        <v>14</v>
      </c>
      <c r="C207" t="s">
        <v>16</v>
      </c>
      <c r="D207" s="5">
        <v>521</v>
      </c>
      <c r="E207" s="5">
        <v>644.80061040810449</v>
      </c>
      <c r="F207" s="5"/>
    </row>
    <row r="208" spans="1:6" x14ac:dyDescent="0.2">
      <c r="A208" t="s">
        <v>6</v>
      </c>
      <c r="B208">
        <v>15</v>
      </c>
      <c r="C208" t="s">
        <v>16</v>
      </c>
      <c r="D208" s="5">
        <v>604</v>
      </c>
      <c r="E208" s="5">
        <v>805.77897390879662</v>
      </c>
      <c r="F208" s="5"/>
    </row>
    <row r="209" spans="1:6" x14ac:dyDescent="0.2">
      <c r="A209" t="s">
        <v>6</v>
      </c>
      <c r="B209">
        <v>16</v>
      </c>
      <c r="C209" t="s">
        <v>16</v>
      </c>
      <c r="D209" s="5">
        <v>622</v>
      </c>
      <c r="E209" s="5">
        <v>751.33980069943937</v>
      </c>
      <c r="F209" s="5"/>
    </row>
    <row r="210" spans="1:6" x14ac:dyDescent="0.2">
      <c r="A210" t="s">
        <v>6</v>
      </c>
      <c r="B210">
        <v>17</v>
      </c>
      <c r="C210" t="s">
        <v>16</v>
      </c>
      <c r="D210" s="5">
        <v>617</v>
      </c>
      <c r="E210" s="5">
        <v>840.48171397136116</v>
      </c>
      <c r="F210" s="5"/>
    </row>
    <row r="211" spans="1:6" x14ac:dyDescent="0.2">
      <c r="A211" t="s">
        <v>6</v>
      </c>
      <c r="B211">
        <v>18</v>
      </c>
      <c r="C211" t="s">
        <v>16</v>
      </c>
      <c r="D211" s="5">
        <v>670</v>
      </c>
      <c r="E211" s="5">
        <v>947.22417241477524</v>
      </c>
      <c r="F211" s="5"/>
    </row>
    <row r="212" spans="1:6" x14ac:dyDescent="0.2">
      <c r="A212" t="s">
        <v>6</v>
      </c>
      <c r="B212">
        <v>19</v>
      </c>
      <c r="C212" t="s">
        <v>16</v>
      </c>
      <c r="D212" s="5">
        <v>578</v>
      </c>
      <c r="E212" s="5">
        <v>711.306244422232</v>
      </c>
      <c r="F212" s="5"/>
    </row>
    <row r="213" spans="1:6" x14ac:dyDescent="0.2">
      <c r="A213" t="s">
        <v>6</v>
      </c>
      <c r="B213">
        <v>20</v>
      </c>
      <c r="C213" t="s">
        <v>16</v>
      </c>
      <c r="D213" s="5">
        <v>637</v>
      </c>
      <c r="E213" s="5">
        <v>609.62570637817646</v>
      </c>
      <c r="F213" s="5"/>
    </row>
    <row r="214" spans="1:6" x14ac:dyDescent="0.2">
      <c r="A214" t="s">
        <v>6</v>
      </c>
      <c r="B214">
        <v>21</v>
      </c>
      <c r="C214" t="s">
        <v>16</v>
      </c>
      <c r="D214" s="5">
        <v>417</v>
      </c>
      <c r="E214" s="5">
        <v>409.10538482728651</v>
      </c>
      <c r="F214" s="5"/>
    </row>
    <row r="215" spans="1:6" x14ac:dyDescent="0.2">
      <c r="A215" t="s">
        <v>6</v>
      </c>
      <c r="B215">
        <v>22</v>
      </c>
      <c r="C215" t="s">
        <v>16</v>
      </c>
      <c r="D215" s="5">
        <v>344</v>
      </c>
      <c r="E215" s="5">
        <v>382.82769889090372</v>
      </c>
      <c r="F215" s="5"/>
    </row>
    <row r="216" spans="1:6" x14ac:dyDescent="0.2">
      <c r="A216" t="s">
        <v>6</v>
      </c>
      <c r="B216">
        <v>23</v>
      </c>
      <c r="C216" t="s">
        <v>16</v>
      </c>
      <c r="D216" s="5">
        <v>359</v>
      </c>
      <c r="E216" s="5">
        <v>394.30188666729032</v>
      </c>
      <c r="F216" s="5"/>
    </row>
    <row r="217" spans="1:6" x14ac:dyDescent="0.2">
      <c r="A217" t="s">
        <v>6</v>
      </c>
      <c r="B217">
        <v>24</v>
      </c>
      <c r="C217" t="s">
        <v>16</v>
      </c>
      <c r="D217" s="5">
        <v>339</v>
      </c>
      <c r="E217" s="5">
        <v>387.22715090352659</v>
      </c>
      <c r="F217" s="5"/>
    </row>
    <row r="218" spans="1:6" x14ac:dyDescent="0.2">
      <c r="A218" t="s">
        <v>6</v>
      </c>
      <c r="B218">
        <v>1</v>
      </c>
      <c r="C218" t="s">
        <v>22</v>
      </c>
      <c r="D218" s="5">
        <v>337</v>
      </c>
      <c r="E218">
        <v>376</v>
      </c>
      <c r="F218" s="5"/>
    </row>
    <row r="219" spans="1:6" x14ac:dyDescent="0.2">
      <c r="A219" t="s">
        <v>6</v>
      </c>
      <c r="B219">
        <v>2</v>
      </c>
      <c r="C219" t="s">
        <v>22</v>
      </c>
      <c r="D219" s="5">
        <v>295</v>
      </c>
      <c r="E219">
        <v>306</v>
      </c>
      <c r="F219" s="5"/>
    </row>
    <row r="220" spans="1:6" x14ac:dyDescent="0.2">
      <c r="A220" t="s">
        <v>6</v>
      </c>
      <c r="B220">
        <v>3</v>
      </c>
      <c r="C220" t="s">
        <v>22</v>
      </c>
      <c r="D220" s="5">
        <v>262</v>
      </c>
      <c r="E220">
        <v>262</v>
      </c>
      <c r="F220" s="5"/>
    </row>
    <row r="221" spans="1:6" x14ac:dyDescent="0.2">
      <c r="A221" t="s">
        <v>6</v>
      </c>
      <c r="B221">
        <v>4</v>
      </c>
      <c r="C221" t="s">
        <v>22</v>
      </c>
      <c r="D221" s="5">
        <v>254</v>
      </c>
      <c r="E221">
        <v>276</v>
      </c>
      <c r="F221" s="5"/>
    </row>
    <row r="222" spans="1:6" x14ac:dyDescent="0.2">
      <c r="A222" t="s">
        <v>6</v>
      </c>
      <c r="B222">
        <v>5</v>
      </c>
      <c r="C222" t="s">
        <v>22</v>
      </c>
      <c r="D222" s="5">
        <v>273</v>
      </c>
      <c r="E222">
        <v>313</v>
      </c>
      <c r="F222" s="5"/>
    </row>
    <row r="223" spans="1:6" x14ac:dyDescent="0.2">
      <c r="A223" t="s">
        <v>6</v>
      </c>
      <c r="B223">
        <v>6</v>
      </c>
      <c r="C223" t="s">
        <v>22</v>
      </c>
      <c r="D223" s="5">
        <v>328</v>
      </c>
      <c r="E223">
        <v>354</v>
      </c>
      <c r="F223" s="5"/>
    </row>
    <row r="224" spans="1:6" x14ac:dyDescent="0.2">
      <c r="A224" t="s">
        <v>6</v>
      </c>
      <c r="B224">
        <v>7</v>
      </c>
      <c r="C224" t="s">
        <v>22</v>
      </c>
      <c r="D224" s="5">
        <v>309</v>
      </c>
      <c r="E224">
        <v>333</v>
      </c>
      <c r="F224" s="5"/>
    </row>
    <row r="225" spans="1:6" x14ac:dyDescent="0.2">
      <c r="A225" t="s">
        <v>6</v>
      </c>
      <c r="B225">
        <v>8</v>
      </c>
      <c r="C225" t="s">
        <v>22</v>
      </c>
      <c r="D225" s="5">
        <v>486</v>
      </c>
      <c r="E225">
        <v>442</v>
      </c>
      <c r="F225" s="5"/>
    </row>
    <row r="226" spans="1:6" x14ac:dyDescent="0.2">
      <c r="A226" t="s">
        <v>6</v>
      </c>
      <c r="B226">
        <v>9</v>
      </c>
      <c r="C226" t="s">
        <v>22</v>
      </c>
      <c r="D226" s="5">
        <v>577</v>
      </c>
      <c r="E226">
        <v>644</v>
      </c>
      <c r="F226" s="5"/>
    </row>
    <row r="227" spans="1:6" x14ac:dyDescent="0.2">
      <c r="A227" t="s">
        <v>6</v>
      </c>
      <c r="B227">
        <v>10</v>
      </c>
      <c r="C227" t="s">
        <v>22</v>
      </c>
      <c r="D227" s="5">
        <v>482</v>
      </c>
      <c r="E227">
        <v>650</v>
      </c>
      <c r="F227" s="5"/>
    </row>
    <row r="228" spans="1:6" x14ac:dyDescent="0.2">
      <c r="A228" t="s">
        <v>6</v>
      </c>
      <c r="B228">
        <v>11</v>
      </c>
      <c r="C228" t="s">
        <v>22</v>
      </c>
      <c r="D228" s="5">
        <v>532</v>
      </c>
      <c r="E228">
        <v>702</v>
      </c>
      <c r="F228" s="5"/>
    </row>
    <row r="229" spans="1:6" x14ac:dyDescent="0.2">
      <c r="A229" t="s">
        <v>6</v>
      </c>
      <c r="B229">
        <v>12</v>
      </c>
      <c r="C229" t="s">
        <v>22</v>
      </c>
      <c r="D229" s="5">
        <v>492</v>
      </c>
      <c r="E229">
        <v>697</v>
      </c>
      <c r="F229" s="5"/>
    </row>
    <row r="230" spans="1:6" x14ac:dyDescent="0.2">
      <c r="A230" t="s">
        <v>6</v>
      </c>
      <c r="B230">
        <v>13</v>
      </c>
      <c r="C230" t="s">
        <v>22</v>
      </c>
      <c r="D230" s="5">
        <v>531</v>
      </c>
      <c r="E230">
        <v>718</v>
      </c>
      <c r="F230" s="5"/>
    </row>
    <row r="231" spans="1:6" x14ac:dyDescent="0.2">
      <c r="A231" t="s">
        <v>6</v>
      </c>
      <c r="B231">
        <v>14</v>
      </c>
      <c r="C231" t="s">
        <v>22</v>
      </c>
      <c r="D231" s="5">
        <v>464</v>
      </c>
      <c r="E231">
        <v>565</v>
      </c>
      <c r="F231" s="5"/>
    </row>
    <row r="232" spans="1:6" x14ac:dyDescent="0.2">
      <c r="A232" t="s">
        <v>6</v>
      </c>
      <c r="B232">
        <v>15</v>
      </c>
      <c r="C232" t="s">
        <v>22</v>
      </c>
      <c r="D232" s="5">
        <v>545</v>
      </c>
      <c r="E232">
        <v>628</v>
      </c>
      <c r="F232" s="5"/>
    </row>
    <row r="233" spans="1:6" x14ac:dyDescent="0.2">
      <c r="A233" t="s">
        <v>6</v>
      </c>
      <c r="B233">
        <v>16</v>
      </c>
      <c r="C233" t="s">
        <v>22</v>
      </c>
      <c r="D233" s="5">
        <v>543</v>
      </c>
      <c r="E233">
        <v>604</v>
      </c>
      <c r="F233" s="5"/>
    </row>
    <row r="234" spans="1:6" x14ac:dyDescent="0.2">
      <c r="A234" t="s">
        <v>6</v>
      </c>
      <c r="B234">
        <v>17</v>
      </c>
      <c r="C234" t="s">
        <v>22</v>
      </c>
      <c r="D234" s="5">
        <v>558</v>
      </c>
      <c r="E234">
        <v>595</v>
      </c>
      <c r="F234" s="5"/>
    </row>
    <row r="235" spans="1:6" x14ac:dyDescent="0.2">
      <c r="A235" t="s">
        <v>6</v>
      </c>
      <c r="B235">
        <v>18</v>
      </c>
      <c r="C235" t="s">
        <v>22</v>
      </c>
      <c r="D235" s="5">
        <v>561</v>
      </c>
      <c r="E235">
        <v>732</v>
      </c>
      <c r="F235" s="5"/>
    </row>
    <row r="236" spans="1:6" x14ac:dyDescent="0.2">
      <c r="A236" t="s">
        <v>6</v>
      </c>
      <c r="B236">
        <v>19</v>
      </c>
      <c r="C236" t="s">
        <v>22</v>
      </c>
      <c r="D236" s="5">
        <v>541</v>
      </c>
      <c r="E236">
        <v>623</v>
      </c>
      <c r="F236" s="5"/>
    </row>
    <row r="237" spans="1:6" x14ac:dyDescent="0.2">
      <c r="A237" t="s">
        <v>6</v>
      </c>
      <c r="B237">
        <v>20</v>
      </c>
      <c r="C237" t="s">
        <v>22</v>
      </c>
      <c r="D237" s="5">
        <v>408</v>
      </c>
      <c r="E237">
        <v>533</v>
      </c>
      <c r="F237" s="5"/>
    </row>
    <row r="238" spans="1:6" x14ac:dyDescent="0.2">
      <c r="A238" t="s">
        <v>6</v>
      </c>
      <c r="B238">
        <v>21</v>
      </c>
      <c r="C238" t="s">
        <v>22</v>
      </c>
      <c r="D238" s="5">
        <v>463</v>
      </c>
      <c r="E238">
        <v>473</v>
      </c>
      <c r="F238" s="5"/>
    </row>
    <row r="239" spans="1:6" x14ac:dyDescent="0.2">
      <c r="A239" t="s">
        <v>6</v>
      </c>
      <c r="B239">
        <v>22</v>
      </c>
      <c r="C239" t="s">
        <v>22</v>
      </c>
      <c r="D239" s="5">
        <v>407</v>
      </c>
      <c r="E239">
        <v>449</v>
      </c>
      <c r="F239" s="5"/>
    </row>
    <row r="240" spans="1:6" x14ac:dyDescent="0.2">
      <c r="A240" t="s">
        <v>6</v>
      </c>
      <c r="B240">
        <v>23</v>
      </c>
      <c r="C240" t="s">
        <v>22</v>
      </c>
      <c r="D240" s="5">
        <v>327</v>
      </c>
      <c r="E240">
        <v>374</v>
      </c>
      <c r="F240" s="5"/>
    </row>
    <row r="241" spans="1:6" x14ac:dyDescent="0.2">
      <c r="A241" t="s">
        <v>6</v>
      </c>
      <c r="B241">
        <v>24</v>
      </c>
      <c r="C241" t="s">
        <v>22</v>
      </c>
      <c r="D241" s="5">
        <v>315</v>
      </c>
      <c r="E241">
        <v>320</v>
      </c>
      <c r="F241" s="5"/>
    </row>
    <row r="242" spans="1:6" x14ac:dyDescent="0.2">
      <c r="A242" t="s">
        <v>7</v>
      </c>
      <c r="B242">
        <v>1</v>
      </c>
      <c r="C242" t="s">
        <v>16</v>
      </c>
      <c r="D242" s="5">
        <v>334</v>
      </c>
      <c r="E242" s="5">
        <v>461.36202593427328</v>
      </c>
    </row>
    <row r="243" spans="1:6" x14ac:dyDescent="0.2">
      <c r="A243" t="s">
        <v>7</v>
      </c>
      <c r="B243">
        <v>2</v>
      </c>
      <c r="C243" t="s">
        <v>16</v>
      </c>
      <c r="D243" s="5">
        <v>300</v>
      </c>
      <c r="E243" s="5">
        <v>387.64806882386557</v>
      </c>
    </row>
    <row r="244" spans="1:6" x14ac:dyDescent="0.2">
      <c r="A244" t="s">
        <v>7</v>
      </c>
      <c r="B244">
        <v>3</v>
      </c>
      <c r="C244" t="s">
        <v>16</v>
      </c>
      <c r="D244" s="5">
        <v>290</v>
      </c>
      <c r="E244" s="5">
        <v>420.14550504126532</v>
      </c>
    </row>
    <row r="245" spans="1:6" x14ac:dyDescent="0.2">
      <c r="A245" t="s">
        <v>7</v>
      </c>
      <c r="B245">
        <v>4</v>
      </c>
      <c r="C245" t="s">
        <v>16</v>
      </c>
      <c r="D245" s="5">
        <v>333</v>
      </c>
      <c r="E245" s="5">
        <v>367.39007823875841</v>
      </c>
    </row>
    <row r="246" spans="1:6" x14ac:dyDescent="0.2">
      <c r="A246" t="s">
        <v>7</v>
      </c>
      <c r="B246">
        <v>5</v>
      </c>
      <c r="C246" t="s">
        <v>16</v>
      </c>
      <c r="D246" s="5">
        <v>290</v>
      </c>
      <c r="E246" s="5">
        <v>380.31592929115538</v>
      </c>
    </row>
    <row r="247" spans="1:6" x14ac:dyDescent="0.2">
      <c r="A247" t="s">
        <v>7</v>
      </c>
      <c r="B247">
        <v>6</v>
      </c>
      <c r="C247" t="s">
        <v>16</v>
      </c>
      <c r="D247" s="5">
        <v>274</v>
      </c>
      <c r="E247" s="5">
        <v>419.94201922332712</v>
      </c>
    </row>
    <row r="248" spans="1:6" x14ac:dyDescent="0.2">
      <c r="A248" t="s">
        <v>7</v>
      </c>
      <c r="B248">
        <v>7</v>
      </c>
      <c r="C248" t="s">
        <v>16</v>
      </c>
      <c r="D248" s="5">
        <v>357</v>
      </c>
      <c r="E248" s="5">
        <v>438.14526018783693</v>
      </c>
    </row>
    <row r="249" spans="1:6" x14ac:dyDescent="0.2">
      <c r="A249" t="s">
        <v>7</v>
      </c>
      <c r="B249">
        <v>8</v>
      </c>
      <c r="C249" t="s">
        <v>16</v>
      </c>
      <c r="D249" s="5">
        <v>352</v>
      </c>
      <c r="E249" s="5">
        <v>543.98257822391747</v>
      </c>
    </row>
    <row r="250" spans="1:6" x14ac:dyDescent="0.2">
      <c r="A250" t="s">
        <v>7</v>
      </c>
      <c r="B250">
        <v>9</v>
      </c>
      <c r="C250" t="s">
        <v>16</v>
      </c>
      <c r="D250" s="5">
        <v>551</v>
      </c>
      <c r="E250" s="5">
        <v>655.37835617436963</v>
      </c>
    </row>
    <row r="251" spans="1:6" x14ac:dyDescent="0.2">
      <c r="A251" t="s">
        <v>7</v>
      </c>
      <c r="B251">
        <v>10</v>
      </c>
      <c r="C251" t="s">
        <v>16</v>
      </c>
      <c r="D251" s="5">
        <v>597</v>
      </c>
      <c r="E251" s="5">
        <v>652.59974307380844</v>
      </c>
    </row>
    <row r="252" spans="1:6" x14ac:dyDescent="0.2">
      <c r="A252" t="s">
        <v>7</v>
      </c>
      <c r="B252">
        <v>11</v>
      </c>
      <c r="C252" t="s">
        <v>16</v>
      </c>
      <c r="D252" s="5">
        <v>545</v>
      </c>
      <c r="E252" s="5">
        <v>689.76477243133411</v>
      </c>
    </row>
    <row r="253" spans="1:6" x14ac:dyDescent="0.2">
      <c r="A253" t="s">
        <v>7</v>
      </c>
      <c r="B253">
        <v>12</v>
      </c>
      <c r="C253" t="s">
        <v>16</v>
      </c>
      <c r="D253" s="5">
        <v>581</v>
      </c>
      <c r="E253" s="5">
        <v>664.62026168496982</v>
      </c>
    </row>
    <row r="254" spans="1:6" x14ac:dyDescent="0.2">
      <c r="A254" t="s">
        <v>7</v>
      </c>
      <c r="B254">
        <v>13</v>
      </c>
      <c r="C254" t="s">
        <v>16</v>
      </c>
      <c r="D254" s="5">
        <v>544</v>
      </c>
      <c r="E254" s="5">
        <v>698.1181841973837</v>
      </c>
    </row>
    <row r="255" spans="1:6" x14ac:dyDescent="0.2">
      <c r="A255" t="s">
        <v>7</v>
      </c>
      <c r="B255">
        <v>14</v>
      </c>
      <c r="C255" t="s">
        <v>16</v>
      </c>
      <c r="D255" s="5">
        <v>535</v>
      </c>
      <c r="E255" s="5">
        <v>760.1373126818894</v>
      </c>
    </row>
    <row r="256" spans="1:6" x14ac:dyDescent="0.2">
      <c r="A256" t="s">
        <v>7</v>
      </c>
      <c r="B256">
        <v>15</v>
      </c>
      <c r="C256" t="s">
        <v>16</v>
      </c>
      <c r="D256" s="5">
        <v>522</v>
      </c>
      <c r="E256" s="5">
        <v>774.49546390213834</v>
      </c>
    </row>
    <row r="257" spans="1:6" x14ac:dyDescent="0.2">
      <c r="A257" t="s">
        <v>7</v>
      </c>
      <c r="B257">
        <v>16</v>
      </c>
      <c r="C257" t="s">
        <v>16</v>
      </c>
      <c r="D257" s="5">
        <v>570</v>
      </c>
      <c r="E257" s="5">
        <v>857.3793056686842</v>
      </c>
    </row>
    <row r="258" spans="1:6" x14ac:dyDescent="0.2">
      <c r="A258" t="s">
        <v>7</v>
      </c>
      <c r="B258">
        <v>17</v>
      </c>
      <c r="C258" t="s">
        <v>16</v>
      </c>
      <c r="D258" s="5">
        <v>566</v>
      </c>
      <c r="E258" s="5">
        <v>821.06770618177211</v>
      </c>
    </row>
    <row r="259" spans="1:6" x14ac:dyDescent="0.2">
      <c r="A259" t="s">
        <v>7</v>
      </c>
      <c r="B259">
        <v>18</v>
      </c>
      <c r="C259" t="s">
        <v>16</v>
      </c>
      <c r="D259" s="5">
        <v>622</v>
      </c>
      <c r="E259" s="5">
        <v>824.04072830184418</v>
      </c>
    </row>
    <row r="260" spans="1:6" x14ac:dyDescent="0.2">
      <c r="A260" t="s">
        <v>7</v>
      </c>
      <c r="B260">
        <v>19</v>
      </c>
      <c r="C260" t="s">
        <v>16</v>
      </c>
      <c r="D260" s="5">
        <v>633</v>
      </c>
      <c r="E260" s="5">
        <v>724.28347438350625</v>
      </c>
    </row>
    <row r="261" spans="1:6" x14ac:dyDescent="0.2">
      <c r="A261" t="s">
        <v>7</v>
      </c>
      <c r="B261">
        <v>20</v>
      </c>
      <c r="C261" t="s">
        <v>16</v>
      </c>
      <c r="D261" s="5">
        <v>666</v>
      </c>
      <c r="E261" s="5">
        <v>651.25324273577689</v>
      </c>
    </row>
    <row r="262" spans="1:6" x14ac:dyDescent="0.2">
      <c r="A262" t="s">
        <v>7</v>
      </c>
      <c r="B262">
        <v>21</v>
      </c>
      <c r="C262" t="s">
        <v>16</v>
      </c>
      <c r="D262" s="5">
        <v>407</v>
      </c>
      <c r="E262" s="5">
        <v>492.38345316881868</v>
      </c>
    </row>
    <row r="263" spans="1:6" x14ac:dyDescent="0.2">
      <c r="A263" t="s">
        <v>7</v>
      </c>
      <c r="B263">
        <v>22</v>
      </c>
      <c r="C263" t="s">
        <v>16</v>
      </c>
      <c r="D263" s="5">
        <v>348</v>
      </c>
      <c r="E263" s="5">
        <v>379.61606484930951</v>
      </c>
    </row>
    <row r="264" spans="1:6" x14ac:dyDescent="0.2">
      <c r="A264" t="s">
        <v>7</v>
      </c>
      <c r="B264">
        <v>23</v>
      </c>
      <c r="C264" t="s">
        <v>16</v>
      </c>
      <c r="D264" s="5">
        <v>322</v>
      </c>
      <c r="E264" s="5">
        <v>381.98366275373968</v>
      </c>
    </row>
    <row r="265" spans="1:6" x14ac:dyDescent="0.2">
      <c r="A265" t="s">
        <v>7</v>
      </c>
      <c r="B265">
        <v>24</v>
      </c>
      <c r="C265" t="s">
        <v>16</v>
      </c>
      <c r="D265" s="5">
        <v>314</v>
      </c>
      <c r="E265" s="5">
        <v>382.10606576633592</v>
      </c>
    </row>
    <row r="266" spans="1:6" x14ac:dyDescent="0.2">
      <c r="A266" t="s">
        <v>7</v>
      </c>
      <c r="B266">
        <v>1</v>
      </c>
      <c r="C266" t="s">
        <v>22</v>
      </c>
      <c r="D266" s="5">
        <v>329</v>
      </c>
      <c r="E266" s="5">
        <v>398.68758391333381</v>
      </c>
      <c r="F266" s="5"/>
    </row>
    <row r="267" spans="1:6" x14ac:dyDescent="0.2">
      <c r="A267" t="s">
        <v>7</v>
      </c>
      <c r="B267">
        <v>2</v>
      </c>
      <c r="C267" t="s">
        <v>22</v>
      </c>
      <c r="D267" s="5">
        <v>302</v>
      </c>
      <c r="E267" s="5">
        <v>305.32630089844167</v>
      </c>
      <c r="F267" s="5"/>
    </row>
    <row r="268" spans="1:6" x14ac:dyDescent="0.2">
      <c r="A268" t="s">
        <v>7</v>
      </c>
      <c r="B268">
        <v>3</v>
      </c>
      <c r="C268" t="s">
        <v>22</v>
      </c>
      <c r="D268" s="5">
        <v>304</v>
      </c>
      <c r="E268" s="5">
        <v>289.71543583983703</v>
      </c>
      <c r="F268" s="5"/>
    </row>
    <row r="269" spans="1:6" x14ac:dyDescent="0.2">
      <c r="A269" t="s">
        <v>7</v>
      </c>
      <c r="B269">
        <v>4</v>
      </c>
      <c r="C269" t="s">
        <v>22</v>
      </c>
      <c r="D269" s="5">
        <v>283</v>
      </c>
      <c r="E269" s="5">
        <v>300.51654330994592</v>
      </c>
      <c r="F269" s="5"/>
    </row>
    <row r="270" spans="1:6" x14ac:dyDescent="0.2">
      <c r="A270" t="s">
        <v>7</v>
      </c>
      <c r="B270">
        <v>5</v>
      </c>
      <c r="C270" t="s">
        <v>22</v>
      </c>
      <c r="D270" s="5">
        <v>278</v>
      </c>
      <c r="E270" s="5">
        <v>278.0769528329522</v>
      </c>
      <c r="F270" s="5"/>
    </row>
    <row r="271" spans="1:6" x14ac:dyDescent="0.2">
      <c r="A271" t="s">
        <v>7</v>
      </c>
      <c r="B271">
        <v>6</v>
      </c>
      <c r="C271" t="s">
        <v>22</v>
      </c>
      <c r="D271" s="5">
        <v>240</v>
      </c>
      <c r="E271" s="5">
        <v>243.83759851850411</v>
      </c>
      <c r="F271" s="5"/>
    </row>
    <row r="272" spans="1:6" x14ac:dyDescent="0.2">
      <c r="A272" t="s">
        <v>7</v>
      </c>
      <c r="B272">
        <v>7</v>
      </c>
      <c r="C272" t="s">
        <v>22</v>
      </c>
      <c r="D272" s="5">
        <v>224</v>
      </c>
      <c r="E272" s="5">
        <v>233.9280466015139</v>
      </c>
      <c r="F272" s="5"/>
    </row>
    <row r="273" spans="1:6" x14ac:dyDescent="0.2">
      <c r="A273" t="s">
        <v>7</v>
      </c>
      <c r="B273">
        <v>8</v>
      </c>
      <c r="C273" t="s">
        <v>22</v>
      </c>
      <c r="D273" s="5">
        <v>500</v>
      </c>
      <c r="E273" s="5">
        <v>483.01451935022681</v>
      </c>
      <c r="F273" s="5"/>
    </row>
    <row r="274" spans="1:6" x14ac:dyDescent="0.2">
      <c r="A274" t="s">
        <v>7</v>
      </c>
      <c r="B274">
        <v>9</v>
      </c>
      <c r="C274" t="s">
        <v>22</v>
      </c>
      <c r="D274" s="5">
        <v>566</v>
      </c>
      <c r="E274" s="5">
        <v>553.3620865845246</v>
      </c>
      <c r="F274" s="5"/>
    </row>
    <row r="275" spans="1:6" x14ac:dyDescent="0.2">
      <c r="A275" t="s">
        <v>7</v>
      </c>
      <c r="B275">
        <v>10</v>
      </c>
      <c r="C275" t="s">
        <v>22</v>
      </c>
      <c r="D275" s="5">
        <v>438</v>
      </c>
      <c r="E275" s="5">
        <v>623.07752306922066</v>
      </c>
      <c r="F275" s="5"/>
    </row>
    <row r="276" spans="1:6" x14ac:dyDescent="0.2">
      <c r="A276" t="s">
        <v>7</v>
      </c>
      <c r="B276">
        <v>11</v>
      </c>
      <c r="C276" t="s">
        <v>22</v>
      </c>
      <c r="D276" s="5">
        <v>431</v>
      </c>
      <c r="E276" s="5">
        <v>593.21149956956776</v>
      </c>
      <c r="F276" s="5"/>
    </row>
    <row r="277" spans="1:6" x14ac:dyDescent="0.2">
      <c r="A277" t="s">
        <v>7</v>
      </c>
      <c r="B277">
        <v>12</v>
      </c>
      <c r="C277" t="s">
        <v>22</v>
      </c>
      <c r="D277" s="5">
        <v>488</v>
      </c>
      <c r="E277" s="5">
        <v>720.44177871730824</v>
      </c>
      <c r="F277" s="5"/>
    </row>
    <row r="278" spans="1:6" x14ac:dyDescent="0.2">
      <c r="A278" t="s">
        <v>7</v>
      </c>
      <c r="B278">
        <v>13</v>
      </c>
      <c r="C278" t="s">
        <v>22</v>
      </c>
      <c r="D278" s="5">
        <v>430</v>
      </c>
      <c r="E278" s="5">
        <v>565.56756438211767</v>
      </c>
      <c r="F278" s="5"/>
    </row>
    <row r="279" spans="1:6" x14ac:dyDescent="0.2">
      <c r="A279" t="s">
        <v>7</v>
      </c>
      <c r="B279">
        <v>14</v>
      </c>
      <c r="C279" t="s">
        <v>22</v>
      </c>
      <c r="D279" s="5">
        <v>512</v>
      </c>
      <c r="E279" s="5">
        <v>639.27891390637637</v>
      </c>
      <c r="F279" s="5"/>
    </row>
    <row r="280" spans="1:6" x14ac:dyDescent="0.2">
      <c r="A280" t="s">
        <v>7</v>
      </c>
      <c r="B280">
        <v>15</v>
      </c>
      <c r="C280" t="s">
        <v>22</v>
      </c>
      <c r="D280" s="5">
        <v>508</v>
      </c>
      <c r="E280" s="5">
        <v>710.13739122750485</v>
      </c>
      <c r="F280" s="5"/>
    </row>
    <row r="281" spans="1:6" x14ac:dyDescent="0.2">
      <c r="A281" t="s">
        <v>7</v>
      </c>
      <c r="B281">
        <v>16</v>
      </c>
      <c r="C281" t="s">
        <v>22</v>
      </c>
      <c r="D281" s="5">
        <v>601</v>
      </c>
      <c r="E281" s="5">
        <v>700.6055809859123</v>
      </c>
      <c r="F281" s="5"/>
    </row>
    <row r="282" spans="1:6" x14ac:dyDescent="0.2">
      <c r="A282" t="s">
        <v>7</v>
      </c>
      <c r="B282">
        <v>17</v>
      </c>
      <c r="C282" t="s">
        <v>22</v>
      </c>
      <c r="D282" s="5">
        <v>586</v>
      </c>
      <c r="E282" s="5">
        <v>651.92181099377535</v>
      </c>
      <c r="F282" s="5"/>
    </row>
    <row r="283" spans="1:6" x14ac:dyDescent="0.2">
      <c r="A283" t="s">
        <v>7</v>
      </c>
      <c r="B283">
        <v>18</v>
      </c>
      <c r="C283" t="s">
        <v>22</v>
      </c>
      <c r="D283" s="5">
        <v>614</v>
      </c>
      <c r="E283" s="5">
        <v>663.73568828891837</v>
      </c>
      <c r="F283" s="5"/>
    </row>
    <row r="284" spans="1:6" x14ac:dyDescent="0.2">
      <c r="A284" t="s">
        <v>7</v>
      </c>
      <c r="B284">
        <v>19</v>
      </c>
      <c r="C284" t="s">
        <v>22</v>
      </c>
      <c r="D284" s="5">
        <v>545</v>
      </c>
      <c r="E284" s="5">
        <v>583.35362131706233</v>
      </c>
      <c r="F284" s="5"/>
    </row>
    <row r="285" spans="1:6" x14ac:dyDescent="0.2">
      <c r="A285" t="s">
        <v>7</v>
      </c>
      <c r="B285">
        <v>20</v>
      </c>
      <c r="C285" t="s">
        <v>22</v>
      </c>
      <c r="D285" s="5">
        <v>451</v>
      </c>
      <c r="E285" s="5">
        <v>441.93669460345308</v>
      </c>
      <c r="F285" s="5"/>
    </row>
    <row r="286" spans="1:6" x14ac:dyDescent="0.2">
      <c r="A286" t="s">
        <v>7</v>
      </c>
      <c r="B286">
        <v>21</v>
      </c>
      <c r="C286" t="s">
        <v>22</v>
      </c>
      <c r="D286" s="5">
        <v>426</v>
      </c>
      <c r="E286" s="5">
        <v>420.55599999059291</v>
      </c>
      <c r="F286" s="5"/>
    </row>
    <row r="287" spans="1:6" x14ac:dyDescent="0.2">
      <c r="A287" t="s">
        <v>7</v>
      </c>
      <c r="B287">
        <v>22</v>
      </c>
      <c r="C287" t="s">
        <v>22</v>
      </c>
      <c r="D287" s="5">
        <v>363</v>
      </c>
      <c r="E287" s="5">
        <v>350.40926472248231</v>
      </c>
      <c r="F287" s="5"/>
    </row>
    <row r="288" spans="1:6" x14ac:dyDescent="0.2">
      <c r="A288" t="s">
        <v>7</v>
      </c>
      <c r="B288">
        <v>23</v>
      </c>
      <c r="C288" t="s">
        <v>22</v>
      </c>
      <c r="D288" s="5">
        <v>343</v>
      </c>
      <c r="E288" s="5">
        <v>306.62958750282462</v>
      </c>
      <c r="F288" s="5"/>
    </row>
    <row r="289" spans="1:6" x14ac:dyDescent="0.2">
      <c r="A289" t="s">
        <v>7</v>
      </c>
      <c r="B289">
        <v>24</v>
      </c>
      <c r="C289" t="s">
        <v>22</v>
      </c>
      <c r="D289" s="5">
        <v>316</v>
      </c>
      <c r="E289" s="5">
        <v>304.62313023386781</v>
      </c>
      <c r="F289" s="5"/>
    </row>
    <row r="290" spans="1:6" x14ac:dyDescent="0.2">
      <c r="A290" t="s">
        <v>8</v>
      </c>
      <c r="B290">
        <v>1</v>
      </c>
      <c r="C290" t="s">
        <v>16</v>
      </c>
      <c r="D290" s="5">
        <v>312</v>
      </c>
      <c r="E290" s="5">
        <v>437.29216456077529</v>
      </c>
    </row>
    <row r="291" spans="1:6" x14ac:dyDescent="0.2">
      <c r="A291" t="s">
        <v>8</v>
      </c>
      <c r="B291">
        <v>2</v>
      </c>
      <c r="C291" t="s">
        <v>16</v>
      </c>
      <c r="D291" s="5">
        <v>295</v>
      </c>
      <c r="E291" s="5">
        <v>365.00693756557519</v>
      </c>
    </row>
    <row r="292" spans="1:6" x14ac:dyDescent="0.2">
      <c r="A292" t="s">
        <v>8</v>
      </c>
      <c r="B292">
        <v>3</v>
      </c>
      <c r="C292" t="s">
        <v>16</v>
      </c>
      <c r="D292" s="5">
        <v>285</v>
      </c>
      <c r="E292" s="5">
        <v>375.98118248695528</v>
      </c>
    </row>
    <row r="293" spans="1:6" x14ac:dyDescent="0.2">
      <c r="A293" t="s">
        <v>8</v>
      </c>
      <c r="B293">
        <v>4</v>
      </c>
      <c r="C293" t="s">
        <v>16</v>
      </c>
      <c r="D293" s="5">
        <v>250</v>
      </c>
      <c r="E293" s="5">
        <v>378.64321143276482</v>
      </c>
    </row>
    <row r="294" spans="1:6" x14ac:dyDescent="0.2">
      <c r="A294" t="s">
        <v>8</v>
      </c>
      <c r="B294">
        <v>5</v>
      </c>
      <c r="C294" t="s">
        <v>16</v>
      </c>
      <c r="D294" s="5">
        <v>299</v>
      </c>
      <c r="E294" s="5">
        <v>383.86837100105618</v>
      </c>
    </row>
    <row r="295" spans="1:6" x14ac:dyDescent="0.2">
      <c r="A295" t="s">
        <v>8</v>
      </c>
      <c r="B295">
        <v>6</v>
      </c>
      <c r="C295" t="s">
        <v>16</v>
      </c>
      <c r="D295" s="5">
        <v>270</v>
      </c>
      <c r="E295" s="5">
        <v>326.89232056158232</v>
      </c>
    </row>
    <row r="296" spans="1:6" x14ac:dyDescent="0.2">
      <c r="A296" t="s">
        <v>8</v>
      </c>
      <c r="B296">
        <v>7</v>
      </c>
      <c r="C296" t="s">
        <v>16</v>
      </c>
      <c r="D296" s="5">
        <v>411</v>
      </c>
      <c r="E296" s="5">
        <v>401.10626453333941</v>
      </c>
    </row>
    <row r="297" spans="1:6" x14ac:dyDescent="0.2">
      <c r="A297" t="s">
        <v>8</v>
      </c>
      <c r="B297">
        <v>8</v>
      </c>
      <c r="C297" t="s">
        <v>16</v>
      </c>
      <c r="D297" s="5">
        <v>297</v>
      </c>
      <c r="E297" s="5">
        <v>514.96621395784427</v>
      </c>
    </row>
    <row r="298" spans="1:6" x14ac:dyDescent="0.2">
      <c r="A298" t="s">
        <v>8</v>
      </c>
      <c r="B298">
        <v>9</v>
      </c>
      <c r="C298" t="s">
        <v>16</v>
      </c>
      <c r="D298" s="5">
        <v>497</v>
      </c>
      <c r="E298" s="5">
        <v>714.68100191548319</v>
      </c>
    </row>
    <row r="299" spans="1:6" x14ac:dyDescent="0.2">
      <c r="A299" t="s">
        <v>8</v>
      </c>
      <c r="B299">
        <v>10</v>
      </c>
      <c r="C299" t="s">
        <v>16</v>
      </c>
      <c r="D299" s="5">
        <v>609</v>
      </c>
      <c r="E299" s="5">
        <v>661.77055124227331</v>
      </c>
    </row>
    <row r="300" spans="1:6" x14ac:dyDescent="0.2">
      <c r="A300" t="s">
        <v>8</v>
      </c>
      <c r="B300">
        <v>11</v>
      </c>
      <c r="C300" t="s">
        <v>16</v>
      </c>
      <c r="D300" s="5">
        <v>496</v>
      </c>
      <c r="E300" s="5">
        <v>561.09815170851653</v>
      </c>
    </row>
    <row r="301" spans="1:6" x14ac:dyDescent="0.2">
      <c r="A301" t="s">
        <v>8</v>
      </c>
      <c r="B301">
        <v>12</v>
      </c>
      <c r="C301" t="s">
        <v>16</v>
      </c>
      <c r="D301" s="5">
        <v>477</v>
      </c>
      <c r="E301" s="5">
        <v>585.81219700277666</v>
      </c>
    </row>
    <row r="302" spans="1:6" x14ac:dyDescent="0.2">
      <c r="A302" t="s">
        <v>8</v>
      </c>
      <c r="B302">
        <v>13</v>
      </c>
      <c r="C302" t="s">
        <v>16</v>
      </c>
      <c r="D302" s="5">
        <v>478</v>
      </c>
      <c r="E302" s="5">
        <v>657.85509636753955</v>
      </c>
    </row>
    <row r="303" spans="1:6" x14ac:dyDescent="0.2">
      <c r="A303" t="s">
        <v>8</v>
      </c>
      <c r="B303">
        <v>14</v>
      </c>
      <c r="C303" t="s">
        <v>16</v>
      </c>
      <c r="D303" s="5">
        <v>472</v>
      </c>
      <c r="E303" s="5">
        <v>630.25781358556901</v>
      </c>
    </row>
    <row r="304" spans="1:6" x14ac:dyDescent="0.2">
      <c r="A304" t="s">
        <v>8</v>
      </c>
      <c r="B304">
        <v>15</v>
      </c>
      <c r="C304" t="s">
        <v>16</v>
      </c>
      <c r="D304" s="5">
        <v>522</v>
      </c>
      <c r="E304" s="5">
        <v>642.28216884946346</v>
      </c>
    </row>
    <row r="305" spans="1:6" x14ac:dyDescent="0.2">
      <c r="A305" t="s">
        <v>8</v>
      </c>
      <c r="B305">
        <v>16</v>
      </c>
      <c r="C305" t="s">
        <v>16</v>
      </c>
      <c r="D305" s="5">
        <v>645</v>
      </c>
      <c r="E305" s="5">
        <v>779.15801590210549</v>
      </c>
    </row>
    <row r="306" spans="1:6" x14ac:dyDescent="0.2">
      <c r="A306" t="s">
        <v>8</v>
      </c>
      <c r="B306">
        <v>17</v>
      </c>
      <c r="C306" t="s">
        <v>16</v>
      </c>
      <c r="D306" s="5">
        <v>645</v>
      </c>
      <c r="E306" s="5">
        <v>816.45869120188172</v>
      </c>
    </row>
    <row r="307" spans="1:6" x14ac:dyDescent="0.2">
      <c r="A307" t="s">
        <v>8</v>
      </c>
      <c r="B307">
        <v>18</v>
      </c>
      <c r="C307" t="s">
        <v>16</v>
      </c>
      <c r="D307" s="5">
        <v>627</v>
      </c>
      <c r="E307" s="5">
        <v>800.96293766552503</v>
      </c>
    </row>
    <row r="308" spans="1:6" x14ac:dyDescent="0.2">
      <c r="A308" t="s">
        <v>8</v>
      </c>
      <c r="B308">
        <v>19</v>
      </c>
      <c r="C308" t="s">
        <v>16</v>
      </c>
      <c r="D308" s="5">
        <v>548</v>
      </c>
      <c r="E308" s="5">
        <v>745.32739115208517</v>
      </c>
    </row>
    <row r="309" spans="1:6" x14ac:dyDescent="0.2">
      <c r="A309" t="s">
        <v>8</v>
      </c>
      <c r="B309">
        <v>20</v>
      </c>
      <c r="C309" t="s">
        <v>16</v>
      </c>
      <c r="D309" s="5">
        <v>600</v>
      </c>
      <c r="E309" s="5">
        <v>677.24400135829694</v>
      </c>
    </row>
    <row r="310" spans="1:6" x14ac:dyDescent="0.2">
      <c r="A310" t="s">
        <v>8</v>
      </c>
      <c r="B310">
        <v>21</v>
      </c>
      <c r="C310" t="s">
        <v>16</v>
      </c>
      <c r="D310" s="5">
        <v>328</v>
      </c>
      <c r="E310" s="5">
        <v>438.02479645778772</v>
      </c>
    </row>
    <row r="311" spans="1:6" x14ac:dyDescent="0.2">
      <c r="A311" t="s">
        <v>8</v>
      </c>
      <c r="B311">
        <v>22</v>
      </c>
      <c r="C311" t="s">
        <v>16</v>
      </c>
      <c r="D311" s="5">
        <v>295</v>
      </c>
      <c r="E311" s="5">
        <v>341.76133238163641</v>
      </c>
    </row>
    <row r="312" spans="1:6" x14ac:dyDescent="0.2">
      <c r="A312" t="s">
        <v>8</v>
      </c>
      <c r="B312">
        <v>23</v>
      </c>
      <c r="C312" t="s">
        <v>16</v>
      </c>
      <c r="D312" s="5">
        <v>261</v>
      </c>
      <c r="E312" s="5">
        <v>349.71064228484443</v>
      </c>
    </row>
    <row r="313" spans="1:6" x14ac:dyDescent="0.2">
      <c r="A313" t="s">
        <v>8</v>
      </c>
      <c r="B313">
        <v>24</v>
      </c>
      <c r="C313" t="s">
        <v>16</v>
      </c>
      <c r="D313" s="5">
        <v>254</v>
      </c>
      <c r="E313" s="5">
        <v>343.92453941897497</v>
      </c>
    </row>
    <row r="314" spans="1:6" x14ac:dyDescent="0.2">
      <c r="A314" t="s">
        <v>8</v>
      </c>
      <c r="B314">
        <v>1</v>
      </c>
      <c r="C314" t="s">
        <v>22</v>
      </c>
      <c r="D314" s="5">
        <v>285</v>
      </c>
      <c r="E314" s="5">
        <v>382.56953456142111</v>
      </c>
      <c r="F314" s="5"/>
    </row>
    <row r="315" spans="1:6" x14ac:dyDescent="0.2">
      <c r="A315" t="s">
        <v>8</v>
      </c>
      <c r="B315">
        <v>2</v>
      </c>
      <c r="C315" t="s">
        <v>22</v>
      </c>
      <c r="D315" s="5">
        <v>262</v>
      </c>
      <c r="E315" s="5">
        <v>258.98947689324677</v>
      </c>
      <c r="F315" s="5"/>
    </row>
    <row r="316" spans="1:6" x14ac:dyDescent="0.2">
      <c r="A316" t="s">
        <v>8</v>
      </c>
      <c r="B316">
        <v>3</v>
      </c>
      <c r="C316" t="s">
        <v>22</v>
      </c>
      <c r="D316" s="5">
        <v>253</v>
      </c>
      <c r="E316" s="5">
        <v>273.42043140015079</v>
      </c>
      <c r="F316" s="5"/>
    </row>
    <row r="317" spans="1:6" x14ac:dyDescent="0.2">
      <c r="A317" t="s">
        <v>8</v>
      </c>
      <c r="B317">
        <v>4</v>
      </c>
      <c r="C317" t="s">
        <v>22</v>
      </c>
      <c r="D317" s="5">
        <v>233</v>
      </c>
      <c r="E317" s="5">
        <v>240.65005365447499</v>
      </c>
      <c r="F317" s="5"/>
    </row>
    <row r="318" spans="1:6" x14ac:dyDescent="0.2">
      <c r="A318" t="s">
        <v>8</v>
      </c>
      <c r="B318">
        <v>5</v>
      </c>
      <c r="C318" t="s">
        <v>22</v>
      </c>
      <c r="D318" s="5">
        <v>262</v>
      </c>
      <c r="E318" s="5">
        <v>290.03547003532219</v>
      </c>
      <c r="F318" s="5"/>
    </row>
    <row r="319" spans="1:6" x14ac:dyDescent="0.2">
      <c r="A319" t="s">
        <v>8</v>
      </c>
      <c r="B319">
        <v>6</v>
      </c>
      <c r="C319" t="s">
        <v>22</v>
      </c>
      <c r="D319" s="5">
        <v>261</v>
      </c>
      <c r="E319" s="5">
        <v>277.07924907819671</v>
      </c>
      <c r="F319" s="5"/>
    </row>
    <row r="320" spans="1:6" x14ac:dyDescent="0.2">
      <c r="A320" t="s">
        <v>8</v>
      </c>
      <c r="B320">
        <v>7</v>
      </c>
      <c r="C320" t="s">
        <v>22</v>
      </c>
      <c r="D320" s="5">
        <v>255</v>
      </c>
      <c r="E320" s="5">
        <v>292.22878904198978</v>
      </c>
      <c r="F320" s="5"/>
    </row>
    <row r="321" spans="1:6" x14ac:dyDescent="0.2">
      <c r="A321" t="s">
        <v>8</v>
      </c>
      <c r="B321">
        <v>8</v>
      </c>
      <c r="C321" t="s">
        <v>22</v>
      </c>
      <c r="D321" s="5">
        <v>377</v>
      </c>
      <c r="E321" s="5">
        <v>375.06767051737012</v>
      </c>
      <c r="F321" s="5"/>
    </row>
    <row r="322" spans="1:6" x14ac:dyDescent="0.2">
      <c r="A322" t="s">
        <v>8</v>
      </c>
      <c r="B322">
        <v>9</v>
      </c>
      <c r="C322" t="s">
        <v>22</v>
      </c>
      <c r="D322" s="5">
        <v>528</v>
      </c>
      <c r="E322" s="5">
        <v>582.84349964504486</v>
      </c>
      <c r="F322" s="5"/>
    </row>
    <row r="323" spans="1:6" x14ac:dyDescent="0.2">
      <c r="A323" t="s">
        <v>8</v>
      </c>
      <c r="B323">
        <v>10</v>
      </c>
      <c r="C323" t="s">
        <v>22</v>
      </c>
      <c r="D323" s="5">
        <v>514</v>
      </c>
      <c r="E323" s="5">
        <v>709.72943831317116</v>
      </c>
      <c r="F323" s="5"/>
    </row>
    <row r="324" spans="1:6" x14ac:dyDescent="0.2">
      <c r="A324" t="s">
        <v>8</v>
      </c>
      <c r="B324">
        <v>11</v>
      </c>
      <c r="C324" t="s">
        <v>22</v>
      </c>
      <c r="D324" s="5">
        <v>450</v>
      </c>
      <c r="E324" s="5">
        <v>679.33339309470227</v>
      </c>
      <c r="F324" s="5"/>
    </row>
    <row r="325" spans="1:6" x14ac:dyDescent="0.2">
      <c r="A325" t="s">
        <v>8</v>
      </c>
      <c r="B325">
        <v>12</v>
      </c>
      <c r="C325" t="s">
        <v>22</v>
      </c>
      <c r="D325" s="5">
        <v>435</v>
      </c>
      <c r="E325" s="5">
        <v>547.70340852042852</v>
      </c>
      <c r="F325" s="5"/>
    </row>
    <row r="326" spans="1:6" x14ac:dyDescent="0.2">
      <c r="A326" t="s">
        <v>8</v>
      </c>
      <c r="B326">
        <v>13</v>
      </c>
      <c r="C326" t="s">
        <v>22</v>
      </c>
      <c r="D326" s="5">
        <v>447</v>
      </c>
      <c r="E326" s="5">
        <v>544.05466985936016</v>
      </c>
      <c r="F326" s="5"/>
    </row>
    <row r="327" spans="1:6" x14ac:dyDescent="0.2">
      <c r="A327" t="s">
        <v>8</v>
      </c>
      <c r="B327">
        <v>14</v>
      </c>
      <c r="C327" t="s">
        <v>22</v>
      </c>
      <c r="D327" s="5">
        <v>451</v>
      </c>
      <c r="E327" s="5">
        <v>562.92882155203233</v>
      </c>
      <c r="F327" s="5"/>
    </row>
    <row r="328" spans="1:6" x14ac:dyDescent="0.2">
      <c r="A328" t="s">
        <v>8</v>
      </c>
      <c r="B328">
        <v>15</v>
      </c>
      <c r="C328" t="s">
        <v>22</v>
      </c>
      <c r="D328" s="5">
        <v>457</v>
      </c>
      <c r="E328" s="5">
        <v>585.29489588570027</v>
      </c>
      <c r="F328" s="5"/>
    </row>
    <row r="329" spans="1:6" x14ac:dyDescent="0.2">
      <c r="A329" t="s">
        <v>8</v>
      </c>
      <c r="B329">
        <v>16</v>
      </c>
      <c r="C329" t="s">
        <v>22</v>
      </c>
      <c r="D329" s="5">
        <v>555</v>
      </c>
      <c r="E329" s="5">
        <v>609.09450991931794</v>
      </c>
      <c r="F329" s="5"/>
    </row>
    <row r="330" spans="1:6" x14ac:dyDescent="0.2">
      <c r="A330" t="s">
        <v>8</v>
      </c>
      <c r="B330">
        <v>17</v>
      </c>
      <c r="C330" t="s">
        <v>22</v>
      </c>
      <c r="D330" s="5">
        <v>542</v>
      </c>
      <c r="E330" s="5">
        <v>665.02975248327652</v>
      </c>
      <c r="F330" s="5"/>
    </row>
    <row r="331" spans="1:6" x14ac:dyDescent="0.2">
      <c r="A331" t="s">
        <v>8</v>
      </c>
      <c r="B331">
        <v>18</v>
      </c>
      <c r="C331" t="s">
        <v>22</v>
      </c>
      <c r="D331" s="5">
        <v>549</v>
      </c>
      <c r="E331" s="5">
        <v>605.77909440825022</v>
      </c>
      <c r="F331" s="5"/>
    </row>
    <row r="332" spans="1:6" x14ac:dyDescent="0.2">
      <c r="A332" t="s">
        <v>8</v>
      </c>
      <c r="B332">
        <v>19</v>
      </c>
      <c r="C332" t="s">
        <v>22</v>
      </c>
      <c r="D332" s="5">
        <v>502</v>
      </c>
      <c r="E332" s="5">
        <v>522.62064937454033</v>
      </c>
      <c r="F332" s="5"/>
    </row>
    <row r="333" spans="1:6" x14ac:dyDescent="0.2">
      <c r="A333" t="s">
        <v>8</v>
      </c>
      <c r="B333">
        <v>20</v>
      </c>
      <c r="C333" t="s">
        <v>22</v>
      </c>
      <c r="D333" s="5">
        <v>350</v>
      </c>
      <c r="E333" s="5">
        <v>488.17264385579131</v>
      </c>
      <c r="F333" s="5"/>
    </row>
    <row r="334" spans="1:6" x14ac:dyDescent="0.2">
      <c r="A334" t="s">
        <v>8</v>
      </c>
      <c r="B334">
        <v>21</v>
      </c>
      <c r="C334" t="s">
        <v>22</v>
      </c>
      <c r="D334" s="5">
        <v>435</v>
      </c>
      <c r="E334" s="5">
        <v>441.72627577319349</v>
      </c>
      <c r="F334" s="5"/>
    </row>
    <row r="335" spans="1:6" x14ac:dyDescent="0.2">
      <c r="A335" t="s">
        <v>8</v>
      </c>
      <c r="B335">
        <v>22</v>
      </c>
      <c r="C335" t="s">
        <v>22</v>
      </c>
      <c r="D335" s="5">
        <v>353</v>
      </c>
      <c r="E335" s="5">
        <v>391.72262154290212</v>
      </c>
      <c r="F335" s="5"/>
    </row>
    <row r="336" spans="1:6" x14ac:dyDescent="0.2">
      <c r="A336" t="s">
        <v>8</v>
      </c>
      <c r="B336">
        <v>23</v>
      </c>
      <c r="C336" t="s">
        <v>22</v>
      </c>
      <c r="D336" s="5">
        <v>290</v>
      </c>
      <c r="E336" s="5">
        <v>306.44223305031801</v>
      </c>
      <c r="F336" s="5"/>
    </row>
    <row r="337" spans="1:6" x14ac:dyDescent="0.2">
      <c r="A337" t="s">
        <v>8</v>
      </c>
      <c r="B337">
        <v>24</v>
      </c>
      <c r="C337" t="s">
        <v>22</v>
      </c>
      <c r="D337" s="5">
        <v>281</v>
      </c>
      <c r="E337" s="5">
        <v>280.65303419262699</v>
      </c>
      <c r="F337" s="5"/>
    </row>
    <row r="338" spans="1:6" x14ac:dyDescent="0.2">
      <c r="A338" t="s">
        <v>9</v>
      </c>
      <c r="B338">
        <v>1</v>
      </c>
      <c r="C338" t="s">
        <v>16</v>
      </c>
      <c r="D338" s="5">
        <v>299</v>
      </c>
      <c r="E338" s="5">
        <v>348.59970524138078</v>
      </c>
    </row>
    <row r="339" spans="1:6" x14ac:dyDescent="0.2">
      <c r="A339" t="s">
        <v>9</v>
      </c>
      <c r="B339">
        <v>2</v>
      </c>
      <c r="C339" t="s">
        <v>16</v>
      </c>
      <c r="D339" s="5">
        <v>248</v>
      </c>
      <c r="E339" s="5">
        <v>294.3745392476369</v>
      </c>
    </row>
    <row r="340" spans="1:6" x14ac:dyDescent="0.2">
      <c r="A340" t="s">
        <v>9</v>
      </c>
      <c r="B340">
        <v>3</v>
      </c>
      <c r="C340" t="s">
        <v>16</v>
      </c>
      <c r="D340" s="5">
        <v>240</v>
      </c>
      <c r="E340" s="5">
        <v>254.52633637271819</v>
      </c>
    </row>
    <row r="341" spans="1:6" x14ac:dyDescent="0.2">
      <c r="A341" t="s">
        <v>9</v>
      </c>
      <c r="B341">
        <v>4</v>
      </c>
      <c r="C341" t="s">
        <v>16</v>
      </c>
      <c r="D341" s="5">
        <v>243</v>
      </c>
      <c r="E341" s="5">
        <v>260.14336814528519</v>
      </c>
    </row>
    <row r="342" spans="1:6" x14ac:dyDescent="0.2">
      <c r="A342" t="s">
        <v>9</v>
      </c>
      <c r="B342">
        <v>5</v>
      </c>
      <c r="C342" t="s">
        <v>16</v>
      </c>
      <c r="D342" s="5">
        <v>264</v>
      </c>
      <c r="E342" s="5">
        <v>261.54144826417809</v>
      </c>
    </row>
    <row r="343" spans="1:6" x14ac:dyDescent="0.2">
      <c r="A343" t="s">
        <v>9</v>
      </c>
      <c r="B343">
        <v>6</v>
      </c>
      <c r="C343" t="s">
        <v>16</v>
      </c>
      <c r="D343" s="5">
        <v>285</v>
      </c>
      <c r="E343" s="5">
        <v>301.13365362783622</v>
      </c>
    </row>
    <row r="344" spans="1:6" x14ac:dyDescent="0.2">
      <c r="A344" t="s">
        <v>9</v>
      </c>
      <c r="B344">
        <v>7</v>
      </c>
      <c r="C344" t="s">
        <v>16</v>
      </c>
      <c r="D344" s="5">
        <v>318</v>
      </c>
      <c r="E344" s="5">
        <v>348.86311905952891</v>
      </c>
    </row>
    <row r="345" spans="1:6" x14ac:dyDescent="0.2">
      <c r="A345" t="s">
        <v>9</v>
      </c>
      <c r="B345">
        <v>8</v>
      </c>
      <c r="C345" t="s">
        <v>16</v>
      </c>
      <c r="D345" s="5">
        <v>283</v>
      </c>
      <c r="E345" s="5">
        <v>471.4099227470499</v>
      </c>
    </row>
    <row r="346" spans="1:6" x14ac:dyDescent="0.2">
      <c r="A346" t="s">
        <v>9</v>
      </c>
      <c r="B346">
        <v>9</v>
      </c>
      <c r="C346" t="s">
        <v>16</v>
      </c>
      <c r="D346" s="5">
        <v>366</v>
      </c>
      <c r="E346" s="5">
        <v>634.37370590141461</v>
      </c>
    </row>
    <row r="347" spans="1:6" x14ac:dyDescent="0.2">
      <c r="A347" t="s">
        <v>9</v>
      </c>
      <c r="B347">
        <v>10</v>
      </c>
      <c r="C347" t="s">
        <v>16</v>
      </c>
      <c r="D347" s="5">
        <v>520</v>
      </c>
      <c r="E347" s="5">
        <v>571.77253239984964</v>
      </c>
    </row>
    <row r="348" spans="1:6" x14ac:dyDescent="0.2">
      <c r="A348" t="s">
        <v>9</v>
      </c>
      <c r="B348">
        <v>11</v>
      </c>
      <c r="C348" t="s">
        <v>16</v>
      </c>
      <c r="D348" s="5">
        <v>509</v>
      </c>
      <c r="E348" s="5">
        <v>493.63484731693052</v>
      </c>
    </row>
    <row r="349" spans="1:6" x14ac:dyDescent="0.2">
      <c r="A349" t="s">
        <v>9</v>
      </c>
      <c r="B349">
        <v>12</v>
      </c>
      <c r="C349" t="s">
        <v>16</v>
      </c>
      <c r="D349" s="5">
        <v>474</v>
      </c>
      <c r="E349" s="5">
        <v>493.24583654618579</v>
      </c>
    </row>
    <row r="350" spans="1:6" x14ac:dyDescent="0.2">
      <c r="A350" t="s">
        <v>9</v>
      </c>
      <c r="B350">
        <v>13</v>
      </c>
      <c r="C350" t="s">
        <v>16</v>
      </c>
      <c r="D350" s="5">
        <v>459</v>
      </c>
      <c r="E350" s="5">
        <v>534.84891210090825</v>
      </c>
    </row>
    <row r="351" spans="1:6" x14ac:dyDescent="0.2">
      <c r="A351" t="s">
        <v>9</v>
      </c>
      <c r="B351">
        <v>14</v>
      </c>
      <c r="C351" t="s">
        <v>16</v>
      </c>
      <c r="D351" s="5">
        <v>472</v>
      </c>
      <c r="E351" s="5">
        <v>665.19632346000776</v>
      </c>
    </row>
    <row r="352" spans="1:6" x14ac:dyDescent="0.2">
      <c r="A352" t="s">
        <v>9</v>
      </c>
      <c r="B352">
        <v>15</v>
      </c>
      <c r="C352" t="s">
        <v>16</v>
      </c>
      <c r="D352" s="5">
        <v>574</v>
      </c>
      <c r="E352" s="5">
        <v>711.5093063090427</v>
      </c>
    </row>
    <row r="353" spans="1:6" x14ac:dyDescent="0.2">
      <c r="A353" t="s">
        <v>9</v>
      </c>
      <c r="B353">
        <v>16</v>
      </c>
      <c r="C353" t="s">
        <v>16</v>
      </c>
      <c r="D353" s="5">
        <v>565</v>
      </c>
      <c r="E353" s="5">
        <v>778.41211527817438</v>
      </c>
    </row>
    <row r="354" spans="1:6" x14ac:dyDescent="0.2">
      <c r="A354" t="s">
        <v>9</v>
      </c>
      <c r="B354">
        <v>17</v>
      </c>
      <c r="C354" t="s">
        <v>16</v>
      </c>
      <c r="D354" s="5">
        <v>593</v>
      </c>
      <c r="E354" s="5">
        <v>773.142382064667</v>
      </c>
    </row>
    <row r="355" spans="1:6" x14ac:dyDescent="0.2">
      <c r="A355" t="s">
        <v>9</v>
      </c>
      <c r="B355">
        <v>18</v>
      </c>
      <c r="C355" t="s">
        <v>16</v>
      </c>
      <c r="D355" s="5">
        <v>614</v>
      </c>
      <c r="E355" s="5">
        <v>739.0296095220416</v>
      </c>
    </row>
    <row r="356" spans="1:6" x14ac:dyDescent="0.2">
      <c r="A356" t="s">
        <v>9</v>
      </c>
      <c r="B356">
        <v>19</v>
      </c>
      <c r="C356" t="s">
        <v>16</v>
      </c>
      <c r="D356" s="5">
        <v>624</v>
      </c>
      <c r="E356" s="5">
        <v>658.68950455983941</v>
      </c>
    </row>
    <row r="357" spans="1:6" x14ac:dyDescent="0.2">
      <c r="A357" t="s">
        <v>9</v>
      </c>
      <c r="B357">
        <v>20</v>
      </c>
      <c r="C357" t="s">
        <v>16</v>
      </c>
      <c r="D357" s="5">
        <v>598</v>
      </c>
      <c r="E357" s="5">
        <v>556.81840743197404</v>
      </c>
    </row>
    <row r="358" spans="1:6" x14ac:dyDescent="0.2">
      <c r="A358" t="s">
        <v>9</v>
      </c>
      <c r="B358">
        <v>21</v>
      </c>
      <c r="C358" t="s">
        <v>16</v>
      </c>
      <c r="D358" s="5">
        <v>294</v>
      </c>
      <c r="E358" s="5">
        <v>294.21808478045352</v>
      </c>
    </row>
    <row r="359" spans="1:6" x14ac:dyDescent="0.2">
      <c r="A359" t="s">
        <v>9</v>
      </c>
      <c r="B359">
        <v>22</v>
      </c>
      <c r="C359" t="s">
        <v>16</v>
      </c>
      <c r="D359" s="5">
        <v>389</v>
      </c>
      <c r="E359" s="5">
        <v>305.97218549484609</v>
      </c>
    </row>
    <row r="360" spans="1:6" x14ac:dyDescent="0.2">
      <c r="A360" t="s">
        <v>9</v>
      </c>
      <c r="B360">
        <v>23</v>
      </c>
      <c r="C360" t="s">
        <v>16</v>
      </c>
      <c r="D360" s="5">
        <v>314</v>
      </c>
      <c r="E360" s="5">
        <v>305.66450710531211</v>
      </c>
    </row>
    <row r="361" spans="1:6" x14ac:dyDescent="0.2">
      <c r="A361" t="s">
        <v>9</v>
      </c>
      <c r="B361">
        <v>24</v>
      </c>
      <c r="C361" t="s">
        <v>16</v>
      </c>
      <c r="D361" s="5">
        <v>258</v>
      </c>
      <c r="E361" s="5">
        <v>252.343353839332</v>
      </c>
    </row>
    <row r="362" spans="1:6" x14ac:dyDescent="0.2">
      <c r="A362" t="s">
        <v>9</v>
      </c>
      <c r="B362">
        <v>1</v>
      </c>
      <c r="C362" t="s">
        <v>22</v>
      </c>
      <c r="D362" s="5">
        <v>286</v>
      </c>
      <c r="E362" s="5">
        <v>340.90265863899668</v>
      </c>
      <c r="F362" s="5"/>
    </row>
    <row r="363" spans="1:6" x14ac:dyDescent="0.2">
      <c r="A363" t="s">
        <v>9</v>
      </c>
      <c r="B363">
        <v>2</v>
      </c>
      <c r="C363" t="s">
        <v>22</v>
      </c>
      <c r="D363" s="5">
        <v>235</v>
      </c>
      <c r="E363" s="5">
        <v>259.55999383832813</v>
      </c>
      <c r="F363" s="5"/>
    </row>
    <row r="364" spans="1:6" x14ac:dyDescent="0.2">
      <c r="A364" t="s">
        <v>9</v>
      </c>
      <c r="B364">
        <v>3</v>
      </c>
      <c r="C364" t="s">
        <v>22</v>
      </c>
      <c r="D364" s="5">
        <v>264</v>
      </c>
      <c r="E364" s="5">
        <v>234.5092320397203</v>
      </c>
      <c r="F364" s="5"/>
    </row>
    <row r="365" spans="1:6" x14ac:dyDescent="0.2">
      <c r="A365" t="s">
        <v>9</v>
      </c>
      <c r="B365">
        <v>4</v>
      </c>
      <c r="C365" t="s">
        <v>22</v>
      </c>
      <c r="D365" s="5">
        <v>279</v>
      </c>
      <c r="E365" s="5">
        <v>260.66723994043127</v>
      </c>
      <c r="F365" s="5"/>
    </row>
    <row r="366" spans="1:6" x14ac:dyDescent="0.2">
      <c r="A366" t="s">
        <v>9</v>
      </c>
      <c r="B366">
        <v>5</v>
      </c>
      <c r="C366" t="s">
        <v>22</v>
      </c>
      <c r="D366" s="5">
        <v>256</v>
      </c>
      <c r="E366" s="5">
        <v>243.95839011880599</v>
      </c>
      <c r="F366" s="5"/>
    </row>
    <row r="367" spans="1:6" x14ac:dyDescent="0.2">
      <c r="A367" t="s">
        <v>9</v>
      </c>
      <c r="B367">
        <v>6</v>
      </c>
      <c r="C367" t="s">
        <v>22</v>
      </c>
      <c r="D367" s="5">
        <v>270</v>
      </c>
      <c r="E367" s="5">
        <v>273.20722574509449</v>
      </c>
      <c r="F367" s="5"/>
    </row>
    <row r="368" spans="1:6" x14ac:dyDescent="0.2">
      <c r="A368" t="s">
        <v>9</v>
      </c>
      <c r="B368">
        <v>7</v>
      </c>
      <c r="C368" t="s">
        <v>22</v>
      </c>
      <c r="D368" s="5">
        <v>291</v>
      </c>
      <c r="E368" s="5">
        <v>297.65014842189032</v>
      </c>
      <c r="F368" s="5"/>
    </row>
    <row r="369" spans="1:6" x14ac:dyDescent="0.2">
      <c r="A369" t="s">
        <v>9</v>
      </c>
      <c r="B369">
        <v>8</v>
      </c>
      <c r="C369" t="s">
        <v>22</v>
      </c>
      <c r="D369" s="5">
        <v>372</v>
      </c>
      <c r="E369" s="5">
        <v>402.5003397583597</v>
      </c>
      <c r="F369" s="5"/>
    </row>
    <row r="370" spans="1:6" x14ac:dyDescent="0.2">
      <c r="A370" t="s">
        <v>9</v>
      </c>
      <c r="B370">
        <v>9</v>
      </c>
      <c r="C370" t="s">
        <v>22</v>
      </c>
      <c r="D370" s="5">
        <v>506</v>
      </c>
      <c r="E370" s="5">
        <v>572.15817148961355</v>
      </c>
      <c r="F370" s="5"/>
    </row>
    <row r="371" spans="1:6" x14ac:dyDescent="0.2">
      <c r="A371" t="s">
        <v>9</v>
      </c>
      <c r="B371">
        <v>10</v>
      </c>
      <c r="C371" t="s">
        <v>22</v>
      </c>
      <c r="D371" s="5">
        <v>448</v>
      </c>
      <c r="E371" s="5">
        <v>678.49760288172206</v>
      </c>
      <c r="F371" s="5"/>
    </row>
    <row r="372" spans="1:6" x14ac:dyDescent="0.2">
      <c r="A372" t="s">
        <v>9</v>
      </c>
      <c r="B372">
        <v>11</v>
      </c>
      <c r="C372" t="s">
        <v>22</v>
      </c>
      <c r="D372" s="5">
        <v>430</v>
      </c>
      <c r="E372" s="5">
        <v>732.23748119936852</v>
      </c>
      <c r="F372" s="5"/>
    </row>
    <row r="373" spans="1:6" x14ac:dyDescent="0.2">
      <c r="A373" t="s">
        <v>9</v>
      </c>
      <c r="B373">
        <v>12</v>
      </c>
      <c r="C373" t="s">
        <v>22</v>
      </c>
      <c r="D373" s="5">
        <v>452</v>
      </c>
      <c r="E373" s="5">
        <v>656.51792581113637</v>
      </c>
      <c r="F373" s="5"/>
    </row>
    <row r="374" spans="1:6" x14ac:dyDescent="0.2">
      <c r="A374" t="s">
        <v>9</v>
      </c>
      <c r="B374">
        <v>13</v>
      </c>
      <c r="C374" t="s">
        <v>22</v>
      </c>
      <c r="D374" s="5">
        <v>502</v>
      </c>
      <c r="E374" s="5">
        <v>585.4300348212596</v>
      </c>
      <c r="F374" s="5"/>
    </row>
    <row r="375" spans="1:6" x14ac:dyDescent="0.2">
      <c r="A375" t="s">
        <v>9</v>
      </c>
      <c r="B375">
        <v>14</v>
      </c>
      <c r="C375" t="s">
        <v>22</v>
      </c>
      <c r="D375" s="5">
        <v>480</v>
      </c>
      <c r="E375" s="5">
        <v>578.85801067561556</v>
      </c>
      <c r="F375" s="5"/>
    </row>
    <row r="376" spans="1:6" x14ac:dyDescent="0.2">
      <c r="A376" t="s">
        <v>9</v>
      </c>
      <c r="B376">
        <v>15</v>
      </c>
      <c r="C376" t="s">
        <v>22</v>
      </c>
      <c r="D376" s="5">
        <v>547</v>
      </c>
      <c r="E376" s="5">
        <v>557.03174649033986</v>
      </c>
      <c r="F376" s="5"/>
    </row>
    <row r="377" spans="1:6" x14ac:dyDescent="0.2">
      <c r="A377" t="s">
        <v>9</v>
      </c>
      <c r="B377">
        <v>16</v>
      </c>
      <c r="C377" t="s">
        <v>22</v>
      </c>
      <c r="D377" s="5">
        <v>575</v>
      </c>
      <c r="E377" s="5">
        <v>625.04044930873465</v>
      </c>
      <c r="F377" s="5"/>
    </row>
    <row r="378" spans="1:6" x14ac:dyDescent="0.2">
      <c r="A378" t="s">
        <v>9</v>
      </c>
      <c r="B378">
        <v>17</v>
      </c>
      <c r="C378" t="s">
        <v>22</v>
      </c>
      <c r="D378" s="5">
        <v>574</v>
      </c>
      <c r="E378" s="5">
        <v>698.60175332021981</v>
      </c>
      <c r="F378" s="5"/>
    </row>
    <row r="379" spans="1:6" x14ac:dyDescent="0.2">
      <c r="A379" t="s">
        <v>9</v>
      </c>
      <c r="B379">
        <v>18</v>
      </c>
      <c r="C379" t="s">
        <v>22</v>
      </c>
      <c r="D379" s="5">
        <v>621</v>
      </c>
      <c r="E379" s="5">
        <v>707.45020331631315</v>
      </c>
      <c r="F379" s="5"/>
    </row>
    <row r="380" spans="1:6" x14ac:dyDescent="0.2">
      <c r="A380" t="s">
        <v>9</v>
      </c>
      <c r="B380">
        <v>19</v>
      </c>
      <c r="C380" t="s">
        <v>22</v>
      </c>
      <c r="D380" s="5">
        <v>558</v>
      </c>
      <c r="E380" s="5">
        <v>669.35284417406979</v>
      </c>
      <c r="F380" s="5"/>
    </row>
    <row r="381" spans="1:6" x14ac:dyDescent="0.2">
      <c r="A381" t="s">
        <v>9</v>
      </c>
      <c r="B381">
        <v>20</v>
      </c>
      <c r="C381" t="s">
        <v>22</v>
      </c>
      <c r="D381" s="5">
        <v>382</v>
      </c>
      <c r="E381" s="5">
        <v>463.65231771149217</v>
      </c>
      <c r="F381" s="5"/>
    </row>
    <row r="382" spans="1:6" x14ac:dyDescent="0.2">
      <c r="A382" t="s">
        <v>9</v>
      </c>
      <c r="B382">
        <v>21</v>
      </c>
      <c r="C382" t="s">
        <v>22</v>
      </c>
      <c r="D382" s="5">
        <v>446</v>
      </c>
      <c r="E382" s="5">
        <v>441.84843312097422</v>
      </c>
      <c r="F382" s="5"/>
    </row>
    <row r="383" spans="1:6" x14ac:dyDescent="0.2">
      <c r="A383" t="s">
        <v>9</v>
      </c>
      <c r="B383">
        <v>22</v>
      </c>
      <c r="C383" t="s">
        <v>22</v>
      </c>
      <c r="D383" s="5">
        <v>301</v>
      </c>
      <c r="E383" s="5">
        <v>363.75203077285568</v>
      </c>
      <c r="F383" s="5"/>
    </row>
    <row r="384" spans="1:6" x14ac:dyDescent="0.2">
      <c r="A384" t="s">
        <v>9</v>
      </c>
      <c r="B384">
        <v>23</v>
      </c>
      <c r="C384" t="s">
        <v>22</v>
      </c>
      <c r="D384" s="5">
        <v>266</v>
      </c>
      <c r="E384" s="5">
        <v>269.79123277003418</v>
      </c>
      <c r="F384" s="5"/>
    </row>
    <row r="385" spans="1:6" x14ac:dyDescent="0.2">
      <c r="A385" t="s">
        <v>9</v>
      </c>
      <c r="B385">
        <v>24</v>
      </c>
      <c r="C385" t="s">
        <v>22</v>
      </c>
      <c r="D385" s="5">
        <v>246</v>
      </c>
      <c r="E385" s="5">
        <v>293.03634656793258</v>
      </c>
      <c r="F385" s="5"/>
    </row>
    <row r="386" spans="1:6" x14ac:dyDescent="0.2">
      <c r="A386" t="s">
        <v>10</v>
      </c>
      <c r="B386">
        <v>1</v>
      </c>
      <c r="C386" t="s">
        <v>16</v>
      </c>
      <c r="D386" s="5">
        <v>307</v>
      </c>
      <c r="E386" s="5">
        <v>334.80667644940661</v>
      </c>
    </row>
    <row r="387" spans="1:6" x14ac:dyDescent="0.2">
      <c r="A387" t="s">
        <v>10</v>
      </c>
      <c r="B387">
        <v>2</v>
      </c>
      <c r="C387" t="s">
        <v>16</v>
      </c>
      <c r="D387" s="5">
        <v>267</v>
      </c>
      <c r="E387" s="5">
        <v>275.04968485504997</v>
      </c>
    </row>
    <row r="388" spans="1:6" x14ac:dyDescent="0.2">
      <c r="A388" t="s">
        <v>10</v>
      </c>
      <c r="B388">
        <v>3</v>
      </c>
      <c r="C388" t="s">
        <v>16</v>
      </c>
      <c r="D388" s="5">
        <v>253</v>
      </c>
      <c r="E388" s="5">
        <v>259.23357541584488</v>
      </c>
    </row>
    <row r="389" spans="1:6" x14ac:dyDescent="0.2">
      <c r="A389" t="s">
        <v>10</v>
      </c>
      <c r="B389">
        <v>4</v>
      </c>
      <c r="C389" t="s">
        <v>16</v>
      </c>
      <c r="D389" s="5">
        <v>258</v>
      </c>
      <c r="E389" s="5">
        <v>251.95807660790049</v>
      </c>
    </row>
    <row r="390" spans="1:6" x14ac:dyDescent="0.2">
      <c r="A390" t="s">
        <v>10</v>
      </c>
      <c r="B390">
        <v>5</v>
      </c>
      <c r="C390" t="s">
        <v>16</v>
      </c>
      <c r="D390" s="5">
        <v>268</v>
      </c>
      <c r="E390" s="5">
        <v>256.42529344851442</v>
      </c>
    </row>
    <row r="391" spans="1:6" x14ac:dyDescent="0.2">
      <c r="A391" t="s">
        <v>10</v>
      </c>
      <c r="B391">
        <v>6</v>
      </c>
      <c r="C391" t="s">
        <v>16</v>
      </c>
      <c r="D391" s="5">
        <v>259</v>
      </c>
      <c r="E391" s="5">
        <v>267.93180161923181</v>
      </c>
    </row>
    <row r="392" spans="1:6" x14ac:dyDescent="0.2">
      <c r="A392" t="s">
        <v>10</v>
      </c>
      <c r="B392">
        <v>7</v>
      </c>
      <c r="C392" t="s">
        <v>16</v>
      </c>
      <c r="D392" s="5">
        <v>272</v>
      </c>
      <c r="E392" s="5">
        <v>280.51212292251688</v>
      </c>
    </row>
    <row r="393" spans="1:6" x14ac:dyDescent="0.2">
      <c r="A393" t="s">
        <v>10</v>
      </c>
      <c r="B393">
        <v>8</v>
      </c>
      <c r="C393" t="s">
        <v>16</v>
      </c>
      <c r="D393" s="5">
        <v>364</v>
      </c>
      <c r="E393" s="5">
        <v>367.59211812279199</v>
      </c>
    </row>
    <row r="394" spans="1:6" x14ac:dyDescent="0.2">
      <c r="A394" t="s">
        <v>10</v>
      </c>
      <c r="B394">
        <v>9</v>
      </c>
      <c r="C394" t="s">
        <v>16</v>
      </c>
      <c r="D394" s="5">
        <v>506</v>
      </c>
      <c r="E394" s="5">
        <v>717.78099317117983</v>
      </c>
    </row>
    <row r="395" spans="1:6" x14ac:dyDescent="0.2">
      <c r="A395" t="s">
        <v>10</v>
      </c>
      <c r="B395">
        <v>10</v>
      </c>
      <c r="C395" t="s">
        <v>16</v>
      </c>
      <c r="D395" s="5">
        <v>502</v>
      </c>
      <c r="E395" s="5">
        <v>727.15022272902775</v>
      </c>
    </row>
    <row r="396" spans="1:6" x14ac:dyDescent="0.2">
      <c r="A396" t="s">
        <v>10</v>
      </c>
      <c r="B396">
        <v>11</v>
      </c>
      <c r="C396" t="s">
        <v>16</v>
      </c>
      <c r="D396" s="5">
        <v>505</v>
      </c>
      <c r="E396" s="5">
        <v>634.94221091429858</v>
      </c>
    </row>
    <row r="397" spans="1:6" x14ac:dyDescent="0.2">
      <c r="A397" t="s">
        <v>10</v>
      </c>
      <c r="B397">
        <v>12</v>
      </c>
      <c r="C397" t="s">
        <v>16</v>
      </c>
      <c r="D397" s="5">
        <v>467</v>
      </c>
      <c r="E397" s="5">
        <v>534.3737367664678</v>
      </c>
    </row>
    <row r="398" spans="1:6" x14ac:dyDescent="0.2">
      <c r="A398" t="s">
        <v>10</v>
      </c>
      <c r="B398">
        <v>13</v>
      </c>
      <c r="C398" t="s">
        <v>16</v>
      </c>
      <c r="D398" s="5">
        <v>548</v>
      </c>
      <c r="E398" s="5">
        <v>715.73452547565478</v>
      </c>
    </row>
    <row r="399" spans="1:6" x14ac:dyDescent="0.2">
      <c r="A399" t="s">
        <v>10</v>
      </c>
      <c r="B399">
        <v>14</v>
      </c>
      <c r="C399" t="s">
        <v>16</v>
      </c>
      <c r="D399" s="5">
        <v>530</v>
      </c>
      <c r="E399" s="5">
        <v>621.0906808105442</v>
      </c>
    </row>
    <row r="400" spans="1:6" x14ac:dyDescent="0.2">
      <c r="A400" t="s">
        <v>10</v>
      </c>
      <c r="B400">
        <v>15</v>
      </c>
      <c r="C400" t="s">
        <v>16</v>
      </c>
      <c r="D400" s="5">
        <v>630</v>
      </c>
      <c r="E400" s="5">
        <v>767.87438815564599</v>
      </c>
    </row>
    <row r="401" spans="1:6" x14ac:dyDescent="0.2">
      <c r="A401" t="s">
        <v>10</v>
      </c>
      <c r="B401">
        <v>16</v>
      </c>
      <c r="C401" t="s">
        <v>16</v>
      </c>
      <c r="D401" s="5">
        <v>634</v>
      </c>
      <c r="E401" s="5">
        <v>779.68297389464601</v>
      </c>
    </row>
    <row r="402" spans="1:6" x14ac:dyDescent="0.2">
      <c r="A402" t="s">
        <v>10</v>
      </c>
      <c r="B402">
        <v>17</v>
      </c>
      <c r="C402" t="s">
        <v>16</v>
      </c>
      <c r="D402" s="5">
        <v>665</v>
      </c>
      <c r="E402" s="5">
        <v>865.0864888675751</v>
      </c>
    </row>
    <row r="403" spans="1:6" x14ac:dyDescent="0.2">
      <c r="A403" t="s">
        <v>10</v>
      </c>
      <c r="B403">
        <v>18</v>
      </c>
      <c r="C403" t="s">
        <v>16</v>
      </c>
      <c r="D403" s="5">
        <v>694</v>
      </c>
      <c r="E403" s="5">
        <v>795.07768501620001</v>
      </c>
    </row>
    <row r="404" spans="1:6" x14ac:dyDescent="0.2">
      <c r="A404" t="s">
        <v>10</v>
      </c>
      <c r="B404">
        <v>19</v>
      </c>
      <c r="C404" t="s">
        <v>16</v>
      </c>
      <c r="D404" s="5">
        <v>637</v>
      </c>
      <c r="E404" s="5">
        <v>644.14127392002842</v>
      </c>
    </row>
    <row r="405" spans="1:6" x14ac:dyDescent="0.2">
      <c r="A405" t="s">
        <v>10</v>
      </c>
      <c r="B405">
        <v>20</v>
      </c>
      <c r="C405" t="s">
        <v>16</v>
      </c>
      <c r="D405" s="5">
        <v>440</v>
      </c>
      <c r="E405" s="5">
        <v>441.26116861854462</v>
      </c>
    </row>
    <row r="406" spans="1:6" x14ac:dyDescent="0.2">
      <c r="A406" t="s">
        <v>10</v>
      </c>
      <c r="B406">
        <v>21</v>
      </c>
      <c r="C406" t="s">
        <v>16</v>
      </c>
      <c r="D406" s="5">
        <v>321</v>
      </c>
      <c r="E406" s="5">
        <v>329.19065380677148</v>
      </c>
    </row>
    <row r="407" spans="1:6" x14ac:dyDescent="0.2">
      <c r="A407" t="s">
        <v>10</v>
      </c>
      <c r="B407">
        <v>22</v>
      </c>
      <c r="C407" t="s">
        <v>16</v>
      </c>
      <c r="D407" s="5">
        <v>259</v>
      </c>
      <c r="E407" s="5">
        <v>277.96404272024478</v>
      </c>
    </row>
    <row r="408" spans="1:6" x14ac:dyDescent="0.2">
      <c r="A408" t="s">
        <v>10</v>
      </c>
      <c r="B408">
        <v>23</v>
      </c>
      <c r="C408" t="s">
        <v>16</v>
      </c>
      <c r="D408" s="5">
        <v>266</v>
      </c>
      <c r="E408" s="5">
        <v>282.21921075379322</v>
      </c>
    </row>
    <row r="409" spans="1:6" x14ac:dyDescent="0.2">
      <c r="A409" t="s">
        <v>10</v>
      </c>
      <c r="B409">
        <v>24</v>
      </c>
      <c r="C409" t="s">
        <v>16</v>
      </c>
      <c r="D409" s="5">
        <v>259</v>
      </c>
      <c r="E409" s="5">
        <v>269.65255097366872</v>
      </c>
    </row>
    <row r="410" spans="1:6" x14ac:dyDescent="0.2">
      <c r="A410" t="s">
        <v>10</v>
      </c>
      <c r="B410">
        <v>1</v>
      </c>
      <c r="C410" t="s">
        <v>22</v>
      </c>
      <c r="D410" s="5">
        <v>302</v>
      </c>
      <c r="E410" s="5">
        <v>392.68373439309107</v>
      </c>
      <c r="F410" s="5"/>
    </row>
    <row r="411" spans="1:6" x14ac:dyDescent="0.2">
      <c r="A411" t="s">
        <v>10</v>
      </c>
      <c r="B411">
        <v>2</v>
      </c>
      <c r="C411" t="s">
        <v>22</v>
      </c>
      <c r="D411" s="5">
        <v>230</v>
      </c>
      <c r="E411" s="5">
        <v>261.12753574757039</v>
      </c>
      <c r="F411" s="5"/>
    </row>
    <row r="412" spans="1:6" x14ac:dyDescent="0.2">
      <c r="A412" t="s">
        <v>10</v>
      </c>
      <c r="B412">
        <v>3</v>
      </c>
      <c r="C412" t="s">
        <v>22</v>
      </c>
      <c r="D412" s="5">
        <v>254</v>
      </c>
      <c r="E412" s="5">
        <v>252.43756000939021</v>
      </c>
      <c r="F412" s="5"/>
    </row>
    <row r="413" spans="1:6" x14ac:dyDescent="0.2">
      <c r="A413" t="s">
        <v>10</v>
      </c>
      <c r="B413">
        <v>4</v>
      </c>
      <c r="C413" t="s">
        <v>22</v>
      </c>
      <c r="D413" s="5">
        <v>264</v>
      </c>
      <c r="E413" s="5">
        <v>289.84729799742928</v>
      </c>
      <c r="F413" s="5"/>
    </row>
    <row r="414" spans="1:6" x14ac:dyDescent="0.2">
      <c r="A414" t="s">
        <v>10</v>
      </c>
      <c r="B414">
        <v>5</v>
      </c>
      <c r="C414" t="s">
        <v>22</v>
      </c>
      <c r="D414" s="5">
        <v>222</v>
      </c>
      <c r="E414" s="5">
        <v>280.24055329297408</v>
      </c>
      <c r="F414" s="5"/>
    </row>
    <row r="415" spans="1:6" x14ac:dyDescent="0.2">
      <c r="A415" t="s">
        <v>10</v>
      </c>
      <c r="B415">
        <v>6</v>
      </c>
      <c r="C415" t="s">
        <v>22</v>
      </c>
      <c r="D415" s="5">
        <v>227</v>
      </c>
      <c r="E415" s="5">
        <v>253.81303291040041</v>
      </c>
      <c r="F415" s="5"/>
    </row>
    <row r="416" spans="1:6" x14ac:dyDescent="0.2">
      <c r="A416" t="s">
        <v>10</v>
      </c>
      <c r="B416">
        <v>7</v>
      </c>
      <c r="C416" t="s">
        <v>22</v>
      </c>
      <c r="D416" s="5">
        <v>254</v>
      </c>
      <c r="E416" s="5">
        <v>270.66095717491419</v>
      </c>
      <c r="F416" s="5"/>
    </row>
    <row r="417" spans="1:6" x14ac:dyDescent="0.2">
      <c r="A417" t="s">
        <v>10</v>
      </c>
      <c r="B417">
        <v>8</v>
      </c>
      <c r="C417" t="s">
        <v>22</v>
      </c>
      <c r="D417" s="5">
        <v>326</v>
      </c>
      <c r="E417" s="5">
        <v>387.26599923565038</v>
      </c>
      <c r="F417" s="5"/>
    </row>
    <row r="418" spans="1:6" x14ac:dyDescent="0.2">
      <c r="A418" t="s">
        <v>10</v>
      </c>
      <c r="B418">
        <v>9</v>
      </c>
      <c r="C418" t="s">
        <v>22</v>
      </c>
      <c r="D418" s="5">
        <v>564</v>
      </c>
      <c r="E418" s="5">
        <v>557.40388903325197</v>
      </c>
      <c r="F418" s="5"/>
    </row>
    <row r="419" spans="1:6" x14ac:dyDescent="0.2">
      <c r="A419" t="s">
        <v>10</v>
      </c>
      <c r="B419">
        <v>10</v>
      </c>
      <c r="C419" t="s">
        <v>22</v>
      </c>
      <c r="D419" s="5">
        <v>543</v>
      </c>
      <c r="E419" s="5">
        <v>602.33959704092149</v>
      </c>
      <c r="F419" s="5"/>
    </row>
    <row r="420" spans="1:6" x14ac:dyDescent="0.2">
      <c r="A420" t="s">
        <v>10</v>
      </c>
      <c r="B420">
        <v>11</v>
      </c>
      <c r="C420" t="s">
        <v>22</v>
      </c>
      <c r="D420" s="5">
        <v>511</v>
      </c>
      <c r="E420" s="5">
        <v>638.65464973467886</v>
      </c>
      <c r="F420" s="5"/>
    </row>
    <row r="421" spans="1:6" x14ac:dyDescent="0.2">
      <c r="A421" t="s">
        <v>10</v>
      </c>
      <c r="B421">
        <v>12</v>
      </c>
      <c r="C421" t="s">
        <v>22</v>
      </c>
      <c r="D421" s="5">
        <v>535</v>
      </c>
      <c r="E421" s="5">
        <v>701.19743851890632</v>
      </c>
      <c r="F421" s="5"/>
    </row>
    <row r="422" spans="1:6" x14ac:dyDescent="0.2">
      <c r="A422" t="s">
        <v>10</v>
      </c>
      <c r="B422">
        <v>13</v>
      </c>
      <c r="C422" t="s">
        <v>22</v>
      </c>
      <c r="D422" s="5">
        <v>491</v>
      </c>
      <c r="E422" s="5">
        <v>624.351561478137</v>
      </c>
      <c r="F422" s="5"/>
    </row>
    <row r="423" spans="1:6" x14ac:dyDescent="0.2">
      <c r="A423" t="s">
        <v>10</v>
      </c>
      <c r="B423">
        <v>14</v>
      </c>
      <c r="C423" t="s">
        <v>22</v>
      </c>
      <c r="D423" s="5">
        <v>465</v>
      </c>
      <c r="E423" s="5">
        <v>625.9954970631062</v>
      </c>
      <c r="F423" s="5"/>
    </row>
    <row r="424" spans="1:6" x14ac:dyDescent="0.2">
      <c r="A424" t="s">
        <v>10</v>
      </c>
      <c r="B424">
        <v>15</v>
      </c>
      <c r="C424" t="s">
        <v>22</v>
      </c>
      <c r="D424" s="5">
        <v>518</v>
      </c>
      <c r="E424" s="5">
        <v>608.30013777758586</v>
      </c>
      <c r="F424" s="5"/>
    </row>
    <row r="425" spans="1:6" x14ac:dyDescent="0.2">
      <c r="A425" t="s">
        <v>10</v>
      </c>
      <c r="B425">
        <v>16</v>
      </c>
      <c r="C425" t="s">
        <v>22</v>
      </c>
      <c r="D425" s="5">
        <v>555</v>
      </c>
      <c r="E425" s="5">
        <v>633.62173016504266</v>
      </c>
      <c r="F425" s="5"/>
    </row>
    <row r="426" spans="1:6" x14ac:dyDescent="0.2">
      <c r="A426" t="s">
        <v>10</v>
      </c>
      <c r="B426">
        <v>17</v>
      </c>
      <c r="C426" t="s">
        <v>22</v>
      </c>
      <c r="D426" s="5">
        <v>504</v>
      </c>
      <c r="E426" s="5">
        <v>664.5493684239799</v>
      </c>
      <c r="F426" s="5"/>
    </row>
    <row r="427" spans="1:6" x14ac:dyDescent="0.2">
      <c r="A427" t="s">
        <v>10</v>
      </c>
      <c r="B427">
        <v>18</v>
      </c>
      <c r="C427" t="s">
        <v>22</v>
      </c>
      <c r="D427" s="5">
        <v>507</v>
      </c>
      <c r="E427" s="5">
        <v>722.40185033551995</v>
      </c>
      <c r="F427" s="5"/>
    </row>
    <row r="428" spans="1:6" x14ac:dyDescent="0.2">
      <c r="A428" t="s">
        <v>10</v>
      </c>
      <c r="B428">
        <v>19</v>
      </c>
      <c r="C428" t="s">
        <v>22</v>
      </c>
      <c r="D428" s="5">
        <v>432</v>
      </c>
      <c r="E428" s="5">
        <v>619.96873182270531</v>
      </c>
      <c r="F428" s="5"/>
    </row>
    <row r="429" spans="1:6" x14ac:dyDescent="0.2">
      <c r="A429" t="s">
        <v>10</v>
      </c>
      <c r="B429">
        <v>20</v>
      </c>
      <c r="C429" t="s">
        <v>22</v>
      </c>
      <c r="D429" s="5">
        <v>443</v>
      </c>
      <c r="E429" s="5">
        <v>409.68816688014761</v>
      </c>
      <c r="F429" s="5"/>
    </row>
    <row r="430" spans="1:6" x14ac:dyDescent="0.2">
      <c r="A430" t="s">
        <v>10</v>
      </c>
      <c r="B430">
        <v>21</v>
      </c>
      <c r="C430" t="s">
        <v>22</v>
      </c>
      <c r="D430" s="5">
        <v>358</v>
      </c>
      <c r="E430" s="5">
        <v>395.94231882845719</v>
      </c>
      <c r="F430" s="5"/>
    </row>
    <row r="431" spans="1:6" x14ac:dyDescent="0.2">
      <c r="A431" t="s">
        <v>10</v>
      </c>
      <c r="B431">
        <v>22</v>
      </c>
      <c r="C431" t="s">
        <v>22</v>
      </c>
      <c r="D431" s="5">
        <v>285</v>
      </c>
      <c r="E431" s="5">
        <v>322.15989527078489</v>
      </c>
      <c r="F431" s="5"/>
    </row>
    <row r="432" spans="1:6" x14ac:dyDescent="0.2">
      <c r="A432" t="s">
        <v>10</v>
      </c>
      <c r="B432">
        <v>23</v>
      </c>
      <c r="C432" t="s">
        <v>22</v>
      </c>
      <c r="D432" s="5">
        <v>301</v>
      </c>
      <c r="E432" s="5">
        <v>319.30574061535202</v>
      </c>
      <c r="F432" s="5"/>
    </row>
    <row r="433" spans="1:6" x14ac:dyDescent="0.2">
      <c r="A433" t="s">
        <v>10</v>
      </c>
      <c r="B433">
        <v>24</v>
      </c>
      <c r="C433" t="s">
        <v>22</v>
      </c>
      <c r="D433" s="5">
        <v>234</v>
      </c>
      <c r="E433" s="5">
        <v>266.44444935932643</v>
      </c>
      <c r="F433" s="5"/>
    </row>
    <row r="434" spans="1:6" x14ac:dyDescent="0.2">
      <c r="A434" t="s">
        <v>26</v>
      </c>
      <c r="B434">
        <v>1</v>
      </c>
      <c r="C434" t="s">
        <v>16</v>
      </c>
      <c r="D434" s="5">
        <v>367</v>
      </c>
      <c r="E434" s="5">
        <v>435.10328345599362</v>
      </c>
    </row>
    <row r="435" spans="1:6" x14ac:dyDescent="0.2">
      <c r="A435" t="s">
        <v>26</v>
      </c>
      <c r="B435">
        <v>2</v>
      </c>
      <c r="C435" t="s">
        <v>16</v>
      </c>
      <c r="D435" s="5">
        <v>284</v>
      </c>
      <c r="E435" s="5">
        <v>380.71811448505531</v>
      </c>
    </row>
    <row r="436" spans="1:6" x14ac:dyDescent="0.2">
      <c r="A436" t="s">
        <v>26</v>
      </c>
      <c r="B436">
        <v>3</v>
      </c>
      <c r="C436" t="s">
        <v>16</v>
      </c>
      <c r="D436" s="5">
        <v>283</v>
      </c>
      <c r="E436" s="5">
        <v>333.76566306141359</v>
      </c>
    </row>
    <row r="437" spans="1:6" x14ac:dyDescent="0.2">
      <c r="A437" t="s">
        <v>26</v>
      </c>
      <c r="B437">
        <v>4</v>
      </c>
      <c r="C437" t="s">
        <v>16</v>
      </c>
      <c r="D437" s="5">
        <v>306</v>
      </c>
      <c r="E437" s="5">
        <v>335.89367105476589</v>
      </c>
    </row>
    <row r="438" spans="1:6" x14ac:dyDescent="0.2">
      <c r="A438" t="s">
        <v>26</v>
      </c>
      <c r="B438">
        <v>5</v>
      </c>
      <c r="C438" t="s">
        <v>16</v>
      </c>
      <c r="D438" s="5">
        <v>336</v>
      </c>
      <c r="E438" s="5">
        <v>377.69076028088068</v>
      </c>
    </row>
    <row r="439" spans="1:6" x14ac:dyDescent="0.2">
      <c r="A439" t="s">
        <v>26</v>
      </c>
      <c r="B439">
        <v>6</v>
      </c>
      <c r="C439" t="s">
        <v>16</v>
      </c>
      <c r="D439" s="5">
        <v>333</v>
      </c>
      <c r="E439" s="5">
        <v>338.40357427011418</v>
      </c>
    </row>
    <row r="440" spans="1:6" x14ac:dyDescent="0.2">
      <c r="A440" t="s">
        <v>26</v>
      </c>
      <c r="B440">
        <v>7</v>
      </c>
      <c r="C440" t="s">
        <v>16</v>
      </c>
      <c r="D440" s="5">
        <v>345</v>
      </c>
      <c r="E440" s="5">
        <v>336.39815570898031</v>
      </c>
    </row>
    <row r="441" spans="1:6" x14ac:dyDescent="0.2">
      <c r="A441" t="s">
        <v>26</v>
      </c>
      <c r="B441">
        <v>8</v>
      </c>
      <c r="C441" t="s">
        <v>16</v>
      </c>
      <c r="D441" s="5">
        <v>335</v>
      </c>
      <c r="E441" s="5">
        <v>333.60829033192249</v>
      </c>
    </row>
    <row r="442" spans="1:6" x14ac:dyDescent="0.2">
      <c r="A442" t="s">
        <v>26</v>
      </c>
      <c r="B442">
        <v>9</v>
      </c>
      <c r="C442" t="s">
        <v>16</v>
      </c>
      <c r="D442" s="5">
        <v>475</v>
      </c>
      <c r="E442" s="5">
        <v>627.72082877386424</v>
      </c>
    </row>
    <row r="443" spans="1:6" x14ac:dyDescent="0.2">
      <c r="A443" t="s">
        <v>26</v>
      </c>
      <c r="B443">
        <v>10</v>
      </c>
      <c r="C443" t="s">
        <v>16</v>
      </c>
      <c r="D443" s="5">
        <v>745</v>
      </c>
      <c r="E443" s="5">
        <v>874.48018379800658</v>
      </c>
    </row>
    <row r="444" spans="1:6" x14ac:dyDescent="0.2">
      <c r="A444" t="s">
        <v>26</v>
      </c>
      <c r="B444">
        <v>11</v>
      </c>
      <c r="C444" t="s">
        <v>16</v>
      </c>
      <c r="D444" s="5">
        <v>535</v>
      </c>
      <c r="E444" s="5">
        <v>639.86457690880411</v>
      </c>
    </row>
    <row r="445" spans="1:6" x14ac:dyDescent="0.2">
      <c r="A445" t="s">
        <v>26</v>
      </c>
      <c r="B445">
        <v>12</v>
      </c>
      <c r="C445" t="s">
        <v>16</v>
      </c>
      <c r="D445" s="5">
        <v>555</v>
      </c>
      <c r="E445" s="5">
        <v>601.57614818687284</v>
      </c>
    </row>
    <row r="446" spans="1:6" x14ac:dyDescent="0.2">
      <c r="A446" t="s">
        <v>26</v>
      </c>
      <c r="B446">
        <v>13</v>
      </c>
      <c r="C446" t="s">
        <v>16</v>
      </c>
      <c r="D446" s="5">
        <v>496</v>
      </c>
      <c r="E446" s="5">
        <v>592.66857978781798</v>
      </c>
    </row>
    <row r="447" spans="1:6" x14ac:dyDescent="0.2">
      <c r="A447" t="s">
        <v>26</v>
      </c>
      <c r="B447">
        <v>14</v>
      </c>
      <c r="C447" t="s">
        <v>16</v>
      </c>
      <c r="D447" s="5">
        <v>552</v>
      </c>
      <c r="E447" s="5">
        <v>672.00595005496905</v>
      </c>
    </row>
    <row r="448" spans="1:6" x14ac:dyDescent="0.2">
      <c r="A448" t="s">
        <v>26</v>
      </c>
      <c r="B448">
        <v>15</v>
      </c>
      <c r="C448" t="s">
        <v>16</v>
      </c>
      <c r="D448" s="5">
        <v>570</v>
      </c>
      <c r="E448" s="5">
        <v>697.677114191285</v>
      </c>
    </row>
    <row r="449" spans="1:6" x14ac:dyDescent="0.2">
      <c r="A449" t="s">
        <v>26</v>
      </c>
      <c r="B449">
        <v>16</v>
      </c>
      <c r="C449" t="s">
        <v>16</v>
      </c>
      <c r="D449" s="5">
        <v>588</v>
      </c>
      <c r="E449" s="5">
        <v>693.11542541536699</v>
      </c>
    </row>
    <row r="450" spans="1:6" x14ac:dyDescent="0.2">
      <c r="A450" t="s">
        <v>26</v>
      </c>
      <c r="B450">
        <v>17</v>
      </c>
      <c r="C450" t="s">
        <v>16</v>
      </c>
      <c r="D450" s="5">
        <v>660</v>
      </c>
      <c r="E450" s="5">
        <v>715.08978538099097</v>
      </c>
    </row>
    <row r="451" spans="1:6" x14ac:dyDescent="0.2">
      <c r="A451" t="s">
        <v>26</v>
      </c>
      <c r="B451">
        <v>18</v>
      </c>
      <c r="C451" t="s">
        <v>16</v>
      </c>
      <c r="D451" s="5">
        <v>736</v>
      </c>
      <c r="E451" s="5">
        <v>651.45196052298434</v>
      </c>
    </row>
    <row r="452" spans="1:6" x14ac:dyDescent="0.2">
      <c r="A452" t="s">
        <v>26</v>
      </c>
      <c r="B452">
        <v>19</v>
      </c>
      <c r="C452" t="s">
        <v>16</v>
      </c>
      <c r="D452" s="5">
        <v>617</v>
      </c>
      <c r="E452" s="5">
        <v>633.00155733248448</v>
      </c>
    </row>
    <row r="453" spans="1:6" x14ac:dyDescent="0.2">
      <c r="A453" t="s">
        <v>26</v>
      </c>
      <c r="B453">
        <v>20</v>
      </c>
      <c r="C453" t="s">
        <v>16</v>
      </c>
      <c r="D453" s="5">
        <v>314</v>
      </c>
      <c r="E453" s="5">
        <v>299.89995517112538</v>
      </c>
    </row>
    <row r="454" spans="1:6" x14ac:dyDescent="0.2">
      <c r="A454" t="s">
        <v>26</v>
      </c>
      <c r="B454">
        <v>21</v>
      </c>
      <c r="C454" t="s">
        <v>16</v>
      </c>
      <c r="D454" s="5">
        <v>342</v>
      </c>
      <c r="E454" s="5">
        <v>353.45301586274229</v>
      </c>
    </row>
    <row r="455" spans="1:6" x14ac:dyDescent="0.2">
      <c r="A455" t="s">
        <v>26</v>
      </c>
      <c r="B455">
        <v>22</v>
      </c>
      <c r="C455" t="s">
        <v>16</v>
      </c>
      <c r="D455" s="5">
        <v>275</v>
      </c>
      <c r="E455" s="5">
        <v>383.87482090619022</v>
      </c>
    </row>
    <row r="456" spans="1:6" x14ac:dyDescent="0.2">
      <c r="A456" t="s">
        <v>26</v>
      </c>
      <c r="B456">
        <v>23</v>
      </c>
      <c r="C456" t="s">
        <v>16</v>
      </c>
      <c r="D456" s="5">
        <v>303</v>
      </c>
      <c r="E456" s="5">
        <v>364.58662751846072</v>
      </c>
    </row>
    <row r="457" spans="1:6" x14ac:dyDescent="0.2">
      <c r="A457" t="s">
        <v>26</v>
      </c>
      <c r="B457">
        <v>24</v>
      </c>
      <c r="C457" t="s">
        <v>16</v>
      </c>
      <c r="D457" s="5">
        <v>287</v>
      </c>
      <c r="E457" s="5">
        <v>337.44760447819669</v>
      </c>
    </row>
    <row r="458" spans="1:6" x14ac:dyDescent="0.2">
      <c r="A458" t="s">
        <v>26</v>
      </c>
      <c r="B458">
        <v>1</v>
      </c>
      <c r="C458" t="s">
        <v>22</v>
      </c>
      <c r="D458" s="5">
        <v>344</v>
      </c>
      <c r="E458" s="5">
        <v>386.92215123926883</v>
      </c>
      <c r="F458" s="5"/>
    </row>
    <row r="459" spans="1:6" x14ac:dyDescent="0.2">
      <c r="A459" t="s">
        <v>26</v>
      </c>
      <c r="B459">
        <v>2</v>
      </c>
      <c r="C459" t="s">
        <v>22</v>
      </c>
      <c r="D459" s="5">
        <v>232</v>
      </c>
      <c r="E459" s="5">
        <v>294.41373606246901</v>
      </c>
      <c r="F459" s="5"/>
    </row>
    <row r="460" spans="1:6" x14ac:dyDescent="0.2">
      <c r="A460" t="s">
        <v>26</v>
      </c>
      <c r="B460">
        <v>3</v>
      </c>
      <c r="C460" t="s">
        <v>22</v>
      </c>
      <c r="D460" s="5">
        <v>247</v>
      </c>
      <c r="E460" s="5">
        <v>278.13584830876681</v>
      </c>
      <c r="F460" s="5"/>
    </row>
    <row r="461" spans="1:6" x14ac:dyDescent="0.2">
      <c r="A461" t="s">
        <v>26</v>
      </c>
      <c r="B461">
        <v>4</v>
      </c>
      <c r="C461" t="s">
        <v>22</v>
      </c>
      <c r="D461" s="5">
        <v>201</v>
      </c>
      <c r="E461" s="5">
        <v>247.1046757862392</v>
      </c>
      <c r="F461" s="5"/>
    </row>
    <row r="462" spans="1:6" x14ac:dyDescent="0.2">
      <c r="A462" t="s">
        <v>26</v>
      </c>
      <c r="B462">
        <v>5</v>
      </c>
      <c r="C462" t="s">
        <v>22</v>
      </c>
      <c r="D462" s="5">
        <v>240</v>
      </c>
      <c r="E462" s="5">
        <v>277.93384281738429</v>
      </c>
      <c r="F462" s="5"/>
    </row>
    <row r="463" spans="1:6" x14ac:dyDescent="0.2">
      <c r="A463" t="s">
        <v>26</v>
      </c>
      <c r="B463">
        <v>6</v>
      </c>
      <c r="C463" t="s">
        <v>22</v>
      </c>
      <c r="D463" s="5">
        <v>238</v>
      </c>
      <c r="E463" s="5">
        <v>279.69508332940131</v>
      </c>
      <c r="F463" s="5"/>
    </row>
    <row r="464" spans="1:6" x14ac:dyDescent="0.2">
      <c r="A464" t="s">
        <v>26</v>
      </c>
      <c r="B464">
        <v>7</v>
      </c>
      <c r="C464" t="s">
        <v>22</v>
      </c>
      <c r="D464" s="5">
        <v>255</v>
      </c>
      <c r="E464" s="5">
        <v>292.32973005082778</v>
      </c>
      <c r="F464" s="5"/>
    </row>
    <row r="465" spans="1:6" x14ac:dyDescent="0.2">
      <c r="A465" t="s">
        <v>26</v>
      </c>
      <c r="B465">
        <v>8</v>
      </c>
      <c r="C465" t="s">
        <v>22</v>
      </c>
      <c r="D465" s="5">
        <v>276</v>
      </c>
      <c r="E465" s="5">
        <v>315.85014793831709</v>
      </c>
      <c r="F465" s="5"/>
    </row>
    <row r="466" spans="1:6" x14ac:dyDescent="0.2">
      <c r="A466" t="s">
        <v>26</v>
      </c>
      <c r="B466">
        <v>9</v>
      </c>
      <c r="C466" t="s">
        <v>22</v>
      </c>
      <c r="D466" s="5">
        <v>522</v>
      </c>
      <c r="E466" s="5">
        <v>739.51086917366001</v>
      </c>
      <c r="F466" s="5"/>
    </row>
    <row r="467" spans="1:6" x14ac:dyDescent="0.2">
      <c r="A467" t="s">
        <v>26</v>
      </c>
      <c r="B467">
        <v>10</v>
      </c>
      <c r="C467" t="s">
        <v>22</v>
      </c>
      <c r="D467" s="5">
        <v>579</v>
      </c>
      <c r="E467" s="5">
        <v>630.58026254401682</v>
      </c>
      <c r="F467" s="5"/>
    </row>
    <row r="468" spans="1:6" x14ac:dyDescent="0.2">
      <c r="A468" t="s">
        <v>26</v>
      </c>
      <c r="B468">
        <v>11</v>
      </c>
      <c r="C468" t="s">
        <v>22</v>
      </c>
      <c r="D468" s="5">
        <v>520</v>
      </c>
      <c r="E468" s="5">
        <v>589.54605978700033</v>
      </c>
      <c r="F468" s="5"/>
    </row>
    <row r="469" spans="1:6" x14ac:dyDescent="0.2">
      <c r="A469" t="s">
        <v>26</v>
      </c>
      <c r="B469">
        <v>12</v>
      </c>
      <c r="C469" t="s">
        <v>22</v>
      </c>
      <c r="D469" s="5">
        <v>505</v>
      </c>
      <c r="E469" s="5">
        <v>690.58939212171492</v>
      </c>
      <c r="F469" s="5"/>
    </row>
    <row r="470" spans="1:6" x14ac:dyDescent="0.2">
      <c r="A470" t="s">
        <v>26</v>
      </c>
      <c r="B470">
        <v>13</v>
      </c>
      <c r="C470" t="s">
        <v>22</v>
      </c>
      <c r="D470" s="5">
        <v>501</v>
      </c>
      <c r="E470" s="5">
        <v>629.065134662118</v>
      </c>
      <c r="F470" s="5"/>
    </row>
    <row r="471" spans="1:6" x14ac:dyDescent="0.2">
      <c r="A471" t="s">
        <v>26</v>
      </c>
      <c r="B471">
        <v>14</v>
      </c>
      <c r="C471" t="s">
        <v>22</v>
      </c>
      <c r="D471" s="5">
        <v>476</v>
      </c>
      <c r="E471" s="5">
        <v>612.26582932168765</v>
      </c>
      <c r="F471" s="5"/>
    </row>
    <row r="472" spans="1:6" x14ac:dyDescent="0.2">
      <c r="A472" t="s">
        <v>26</v>
      </c>
      <c r="B472">
        <v>15</v>
      </c>
      <c r="C472" t="s">
        <v>22</v>
      </c>
      <c r="D472" s="5">
        <v>461</v>
      </c>
      <c r="E472" s="5">
        <v>654.80248123982756</v>
      </c>
      <c r="F472" s="5"/>
    </row>
    <row r="473" spans="1:6" x14ac:dyDescent="0.2">
      <c r="A473" t="s">
        <v>26</v>
      </c>
      <c r="B473">
        <v>16</v>
      </c>
      <c r="C473" t="s">
        <v>22</v>
      </c>
      <c r="D473" s="5">
        <v>529</v>
      </c>
      <c r="E473" s="5">
        <v>695.69112261502551</v>
      </c>
      <c r="F473" s="5"/>
    </row>
    <row r="474" spans="1:6" x14ac:dyDescent="0.2">
      <c r="A474" t="s">
        <v>26</v>
      </c>
      <c r="B474">
        <v>17</v>
      </c>
      <c r="C474" t="s">
        <v>22</v>
      </c>
      <c r="D474" s="5">
        <v>589</v>
      </c>
      <c r="E474" s="5">
        <v>683.60177266094581</v>
      </c>
      <c r="F474" s="5"/>
    </row>
    <row r="475" spans="1:6" x14ac:dyDescent="0.2">
      <c r="A475" t="s">
        <v>26</v>
      </c>
      <c r="B475">
        <v>18</v>
      </c>
      <c r="C475" t="s">
        <v>22</v>
      </c>
      <c r="D475" s="5">
        <v>569</v>
      </c>
      <c r="E475" s="5">
        <v>638.93806924498233</v>
      </c>
      <c r="F475" s="5"/>
    </row>
    <row r="476" spans="1:6" x14ac:dyDescent="0.2">
      <c r="A476" t="s">
        <v>26</v>
      </c>
      <c r="B476">
        <v>19</v>
      </c>
      <c r="C476" t="s">
        <v>22</v>
      </c>
      <c r="D476" s="5">
        <v>533</v>
      </c>
      <c r="E476" s="5">
        <v>449.71891180208041</v>
      </c>
      <c r="F476" s="5"/>
    </row>
    <row r="477" spans="1:6" x14ac:dyDescent="0.2">
      <c r="A477" t="s">
        <v>26</v>
      </c>
      <c r="B477">
        <v>20</v>
      </c>
      <c r="C477" t="s">
        <v>22</v>
      </c>
      <c r="D477" s="5">
        <v>459</v>
      </c>
      <c r="E477" s="5">
        <v>436.99140878173381</v>
      </c>
      <c r="F477" s="5"/>
    </row>
    <row r="478" spans="1:6" x14ac:dyDescent="0.2">
      <c r="A478" t="s">
        <v>26</v>
      </c>
      <c r="B478">
        <v>21</v>
      </c>
      <c r="C478" t="s">
        <v>22</v>
      </c>
      <c r="D478" s="5">
        <v>446</v>
      </c>
      <c r="E478" s="5">
        <v>454.93375404298939</v>
      </c>
      <c r="F478" s="5"/>
    </row>
    <row r="479" spans="1:6" x14ac:dyDescent="0.2">
      <c r="A479" t="s">
        <v>26</v>
      </c>
      <c r="B479">
        <v>22</v>
      </c>
      <c r="C479" t="s">
        <v>22</v>
      </c>
      <c r="D479" s="5">
        <v>274</v>
      </c>
      <c r="E479" s="5">
        <v>373.59471717556352</v>
      </c>
      <c r="F479" s="5"/>
    </row>
    <row r="480" spans="1:6" x14ac:dyDescent="0.2">
      <c r="A480" t="s">
        <v>26</v>
      </c>
      <c r="B480">
        <v>23</v>
      </c>
      <c r="C480" t="s">
        <v>22</v>
      </c>
      <c r="D480" s="5">
        <v>264</v>
      </c>
      <c r="E480" s="5">
        <v>321.00907299434277</v>
      </c>
      <c r="F480" s="5"/>
    </row>
    <row r="481" spans="1:6" x14ac:dyDescent="0.2">
      <c r="A481" t="s">
        <v>26</v>
      </c>
      <c r="B481">
        <v>24</v>
      </c>
      <c r="C481" t="s">
        <v>22</v>
      </c>
      <c r="D481" s="5">
        <v>215</v>
      </c>
      <c r="E481" s="5">
        <v>286.70276488136369</v>
      </c>
      <c r="F481" s="5"/>
    </row>
    <row r="482" spans="1:6" x14ac:dyDescent="0.2">
      <c r="A482" t="s">
        <v>27</v>
      </c>
      <c r="B482">
        <v>1</v>
      </c>
      <c r="C482" t="s">
        <v>16</v>
      </c>
      <c r="D482" s="5">
        <v>393</v>
      </c>
      <c r="E482" s="5"/>
    </row>
    <row r="483" spans="1:6" x14ac:dyDescent="0.2">
      <c r="A483" t="s">
        <v>27</v>
      </c>
      <c r="B483">
        <v>2</v>
      </c>
      <c r="C483" t="s">
        <v>16</v>
      </c>
      <c r="D483" s="5">
        <v>348</v>
      </c>
      <c r="E483" s="5"/>
    </row>
    <row r="484" spans="1:6" x14ac:dyDescent="0.2">
      <c r="A484" t="s">
        <v>27</v>
      </c>
      <c r="B484">
        <v>3</v>
      </c>
      <c r="C484" t="s">
        <v>16</v>
      </c>
      <c r="D484" s="5">
        <v>352</v>
      </c>
      <c r="E484" s="5"/>
    </row>
    <row r="485" spans="1:6" x14ac:dyDescent="0.2">
      <c r="A485" t="s">
        <v>27</v>
      </c>
      <c r="B485">
        <v>4</v>
      </c>
      <c r="C485" t="s">
        <v>16</v>
      </c>
      <c r="D485" s="5">
        <v>311</v>
      </c>
      <c r="E485" s="5"/>
    </row>
    <row r="486" spans="1:6" x14ac:dyDescent="0.2">
      <c r="A486" t="s">
        <v>27</v>
      </c>
      <c r="B486">
        <v>5</v>
      </c>
      <c r="C486" t="s">
        <v>16</v>
      </c>
      <c r="D486" s="5">
        <v>325</v>
      </c>
      <c r="E486" s="5"/>
    </row>
    <row r="487" spans="1:6" x14ac:dyDescent="0.2">
      <c r="A487" t="s">
        <v>27</v>
      </c>
      <c r="B487">
        <v>6</v>
      </c>
      <c r="C487" t="s">
        <v>16</v>
      </c>
      <c r="D487" s="5">
        <v>317</v>
      </c>
      <c r="E487" s="5"/>
    </row>
    <row r="488" spans="1:6" x14ac:dyDescent="0.2">
      <c r="A488" t="s">
        <v>27</v>
      </c>
      <c r="B488">
        <v>7</v>
      </c>
      <c r="C488" t="s">
        <v>16</v>
      </c>
      <c r="D488" s="5">
        <v>366</v>
      </c>
      <c r="E488" s="5"/>
    </row>
    <row r="489" spans="1:6" x14ac:dyDescent="0.2">
      <c r="A489" t="s">
        <v>27</v>
      </c>
      <c r="B489">
        <v>8</v>
      </c>
      <c r="C489" t="s">
        <v>16</v>
      </c>
      <c r="D489" s="5">
        <v>473</v>
      </c>
      <c r="E489" s="5"/>
    </row>
    <row r="490" spans="1:6" x14ac:dyDescent="0.2">
      <c r="A490" t="s">
        <v>27</v>
      </c>
      <c r="B490">
        <v>9</v>
      </c>
      <c r="C490" t="s">
        <v>16</v>
      </c>
      <c r="D490" s="5">
        <v>720</v>
      </c>
      <c r="E490" s="5"/>
    </row>
    <row r="491" spans="1:6" x14ac:dyDescent="0.2">
      <c r="A491" t="s">
        <v>27</v>
      </c>
      <c r="B491">
        <v>10</v>
      </c>
      <c r="C491" t="s">
        <v>16</v>
      </c>
      <c r="D491" s="5">
        <v>647</v>
      </c>
      <c r="E491" s="5"/>
    </row>
    <row r="492" spans="1:6" x14ac:dyDescent="0.2">
      <c r="A492" t="s">
        <v>27</v>
      </c>
      <c r="B492">
        <v>11</v>
      </c>
      <c r="C492" t="s">
        <v>16</v>
      </c>
      <c r="D492" s="5">
        <v>575</v>
      </c>
      <c r="E492" s="5"/>
    </row>
    <row r="493" spans="1:6" x14ac:dyDescent="0.2">
      <c r="A493" t="s">
        <v>27</v>
      </c>
      <c r="B493">
        <v>12</v>
      </c>
      <c r="C493" t="s">
        <v>16</v>
      </c>
      <c r="D493" s="5">
        <v>653</v>
      </c>
      <c r="E493" s="5"/>
    </row>
    <row r="494" spans="1:6" x14ac:dyDescent="0.2">
      <c r="A494" t="s">
        <v>27</v>
      </c>
      <c r="B494">
        <v>13</v>
      </c>
      <c r="C494" t="s">
        <v>16</v>
      </c>
      <c r="D494" s="5">
        <v>591</v>
      </c>
      <c r="E494" s="5"/>
    </row>
    <row r="495" spans="1:6" x14ac:dyDescent="0.2">
      <c r="A495" t="s">
        <v>27</v>
      </c>
      <c r="B495">
        <v>14</v>
      </c>
      <c r="C495" t="s">
        <v>16</v>
      </c>
      <c r="D495" s="5">
        <v>624</v>
      </c>
      <c r="E495" s="5"/>
    </row>
    <row r="496" spans="1:6" x14ac:dyDescent="0.2">
      <c r="A496" t="s">
        <v>27</v>
      </c>
      <c r="B496">
        <v>15</v>
      </c>
      <c r="C496" t="s">
        <v>16</v>
      </c>
      <c r="D496" s="5">
        <v>660</v>
      </c>
      <c r="E496" s="5"/>
    </row>
    <row r="497" spans="1:6" x14ac:dyDescent="0.2">
      <c r="A497" t="s">
        <v>27</v>
      </c>
      <c r="B497">
        <v>16</v>
      </c>
      <c r="C497" t="s">
        <v>16</v>
      </c>
      <c r="D497" s="5">
        <v>626</v>
      </c>
      <c r="E497" s="5"/>
    </row>
    <row r="498" spans="1:6" x14ac:dyDescent="0.2">
      <c r="A498" t="s">
        <v>27</v>
      </c>
      <c r="B498">
        <v>17</v>
      </c>
      <c r="C498" t="s">
        <v>16</v>
      </c>
      <c r="D498" s="5">
        <v>897</v>
      </c>
      <c r="E498" s="5"/>
    </row>
    <row r="499" spans="1:6" x14ac:dyDescent="0.2">
      <c r="A499" t="s">
        <v>27</v>
      </c>
      <c r="B499">
        <v>18</v>
      </c>
      <c r="C499" t="s">
        <v>16</v>
      </c>
      <c r="D499" s="5">
        <v>541</v>
      </c>
      <c r="E499" s="5"/>
    </row>
    <row r="500" spans="1:6" x14ac:dyDescent="0.2">
      <c r="A500" t="s">
        <v>27</v>
      </c>
      <c r="B500">
        <v>19</v>
      </c>
      <c r="C500" t="s">
        <v>16</v>
      </c>
      <c r="D500" s="5">
        <v>366</v>
      </c>
      <c r="E500" s="5"/>
    </row>
    <row r="501" spans="1:6" x14ac:dyDescent="0.2">
      <c r="A501" t="s">
        <v>27</v>
      </c>
      <c r="B501">
        <v>20</v>
      </c>
      <c r="C501" t="s">
        <v>16</v>
      </c>
      <c r="D501" s="5">
        <v>341</v>
      </c>
      <c r="E501" s="5"/>
    </row>
    <row r="502" spans="1:6" x14ac:dyDescent="0.2">
      <c r="A502" t="s">
        <v>27</v>
      </c>
      <c r="B502">
        <v>21</v>
      </c>
      <c r="C502" t="s">
        <v>16</v>
      </c>
      <c r="D502" s="5">
        <v>356</v>
      </c>
      <c r="E502" s="5"/>
    </row>
    <row r="503" spans="1:6" x14ac:dyDescent="0.2">
      <c r="A503" t="s">
        <v>27</v>
      </c>
      <c r="B503">
        <v>22</v>
      </c>
      <c r="C503" t="s">
        <v>16</v>
      </c>
      <c r="D503" s="5">
        <v>344</v>
      </c>
      <c r="E503" s="5"/>
    </row>
    <row r="504" spans="1:6" x14ac:dyDescent="0.2">
      <c r="A504" t="s">
        <v>27</v>
      </c>
      <c r="B504">
        <v>23</v>
      </c>
      <c r="C504" t="s">
        <v>16</v>
      </c>
      <c r="D504" s="5">
        <v>309</v>
      </c>
      <c r="E504" s="5"/>
    </row>
    <row r="505" spans="1:6" x14ac:dyDescent="0.2">
      <c r="A505" t="s">
        <v>27</v>
      </c>
      <c r="B505">
        <v>24</v>
      </c>
      <c r="C505" t="s">
        <v>16</v>
      </c>
      <c r="D505" s="5">
        <v>325</v>
      </c>
      <c r="E505" s="5"/>
    </row>
    <row r="506" spans="1:6" x14ac:dyDescent="0.2">
      <c r="A506" t="s">
        <v>27</v>
      </c>
      <c r="B506">
        <v>1</v>
      </c>
      <c r="C506" t="s">
        <v>22</v>
      </c>
      <c r="D506" s="5">
        <v>334</v>
      </c>
      <c r="E506" s="5"/>
      <c r="F506" s="5"/>
    </row>
    <row r="507" spans="1:6" x14ac:dyDescent="0.2">
      <c r="A507" t="s">
        <v>27</v>
      </c>
      <c r="B507">
        <v>2</v>
      </c>
      <c r="C507" t="s">
        <v>22</v>
      </c>
      <c r="D507" s="5">
        <v>323</v>
      </c>
      <c r="E507" s="5"/>
      <c r="F507" s="5"/>
    </row>
    <row r="508" spans="1:6" x14ac:dyDescent="0.2">
      <c r="A508" t="s">
        <v>27</v>
      </c>
      <c r="B508">
        <v>3</v>
      </c>
      <c r="C508" t="s">
        <v>22</v>
      </c>
      <c r="D508" s="5">
        <v>302</v>
      </c>
      <c r="E508" s="5"/>
      <c r="F508" s="5"/>
    </row>
    <row r="509" spans="1:6" x14ac:dyDescent="0.2">
      <c r="A509" t="s">
        <v>27</v>
      </c>
      <c r="B509">
        <v>4</v>
      </c>
      <c r="C509" t="s">
        <v>22</v>
      </c>
      <c r="D509" s="5">
        <v>293</v>
      </c>
      <c r="E509" s="5"/>
      <c r="F509" s="5"/>
    </row>
    <row r="510" spans="1:6" x14ac:dyDescent="0.2">
      <c r="A510" t="s">
        <v>27</v>
      </c>
      <c r="B510">
        <v>5</v>
      </c>
      <c r="C510" t="s">
        <v>22</v>
      </c>
      <c r="D510" s="5">
        <v>264</v>
      </c>
      <c r="E510" s="5"/>
      <c r="F510" s="5"/>
    </row>
    <row r="511" spans="1:6" x14ac:dyDescent="0.2">
      <c r="A511" t="s">
        <v>27</v>
      </c>
      <c r="B511">
        <v>6</v>
      </c>
      <c r="C511" t="s">
        <v>22</v>
      </c>
      <c r="D511" s="5">
        <v>312</v>
      </c>
      <c r="E511" s="5"/>
      <c r="F511" s="5"/>
    </row>
    <row r="512" spans="1:6" x14ac:dyDescent="0.2">
      <c r="A512" t="s">
        <v>27</v>
      </c>
      <c r="B512">
        <v>7</v>
      </c>
      <c r="C512" t="s">
        <v>22</v>
      </c>
      <c r="D512" s="5">
        <v>308</v>
      </c>
      <c r="E512" s="5"/>
      <c r="F512" s="5"/>
    </row>
    <row r="513" spans="1:6" x14ac:dyDescent="0.2">
      <c r="A513" t="s">
        <v>27</v>
      </c>
      <c r="B513">
        <v>8</v>
      </c>
      <c r="C513" t="s">
        <v>22</v>
      </c>
      <c r="D513" s="5">
        <v>324</v>
      </c>
      <c r="E513" s="5"/>
      <c r="F513" s="5"/>
    </row>
    <row r="514" spans="1:6" x14ac:dyDescent="0.2">
      <c r="A514" t="s">
        <v>27</v>
      </c>
      <c r="B514">
        <v>9</v>
      </c>
      <c r="C514" t="s">
        <v>22</v>
      </c>
      <c r="D514" s="5">
        <v>546</v>
      </c>
      <c r="E514" s="5"/>
      <c r="F514" s="5"/>
    </row>
    <row r="515" spans="1:6" x14ac:dyDescent="0.2">
      <c r="A515" t="s">
        <v>27</v>
      </c>
      <c r="B515">
        <v>10</v>
      </c>
      <c r="C515" t="s">
        <v>22</v>
      </c>
      <c r="D515" s="5">
        <v>632</v>
      </c>
      <c r="E515" s="5"/>
      <c r="F515" s="5"/>
    </row>
    <row r="516" spans="1:6" x14ac:dyDescent="0.2">
      <c r="A516" t="s">
        <v>27</v>
      </c>
      <c r="B516">
        <v>11</v>
      </c>
      <c r="C516" t="s">
        <v>22</v>
      </c>
      <c r="D516" s="5">
        <v>563</v>
      </c>
      <c r="E516" s="5"/>
      <c r="F516" s="5"/>
    </row>
    <row r="517" spans="1:6" x14ac:dyDescent="0.2">
      <c r="A517" t="s">
        <v>27</v>
      </c>
      <c r="B517">
        <v>12</v>
      </c>
      <c r="C517" t="s">
        <v>22</v>
      </c>
      <c r="D517" s="5">
        <v>548</v>
      </c>
      <c r="E517" s="5"/>
      <c r="F517" s="5"/>
    </row>
    <row r="518" spans="1:6" x14ac:dyDescent="0.2">
      <c r="A518" t="s">
        <v>27</v>
      </c>
      <c r="B518">
        <v>13</v>
      </c>
      <c r="C518" t="s">
        <v>22</v>
      </c>
      <c r="D518" s="5">
        <v>463</v>
      </c>
      <c r="E518" s="5"/>
      <c r="F518" s="5"/>
    </row>
    <row r="519" spans="1:6" x14ac:dyDescent="0.2">
      <c r="A519" t="s">
        <v>27</v>
      </c>
      <c r="B519">
        <v>14</v>
      </c>
      <c r="C519" t="s">
        <v>22</v>
      </c>
      <c r="D519" s="5">
        <v>452</v>
      </c>
      <c r="E519" s="5"/>
      <c r="F519" s="5"/>
    </row>
    <row r="520" spans="1:6" x14ac:dyDescent="0.2">
      <c r="A520" t="s">
        <v>27</v>
      </c>
      <c r="B520">
        <v>15</v>
      </c>
      <c r="C520" t="s">
        <v>22</v>
      </c>
      <c r="D520" s="5">
        <v>511</v>
      </c>
      <c r="E520" s="5"/>
      <c r="F520" s="5"/>
    </row>
    <row r="521" spans="1:6" x14ac:dyDescent="0.2">
      <c r="A521" t="s">
        <v>27</v>
      </c>
      <c r="B521">
        <v>16</v>
      </c>
      <c r="C521" t="s">
        <v>22</v>
      </c>
      <c r="D521" s="5">
        <v>496</v>
      </c>
      <c r="E521" s="5"/>
      <c r="F521" s="5"/>
    </row>
    <row r="522" spans="1:6" x14ac:dyDescent="0.2">
      <c r="A522" t="s">
        <v>27</v>
      </c>
      <c r="B522">
        <v>17</v>
      </c>
      <c r="C522" t="s">
        <v>22</v>
      </c>
      <c r="D522" s="5">
        <v>425</v>
      </c>
      <c r="E522" s="5"/>
      <c r="F522" s="5"/>
    </row>
    <row r="523" spans="1:6" x14ac:dyDescent="0.2">
      <c r="A523" t="s">
        <v>27</v>
      </c>
      <c r="B523">
        <v>18</v>
      </c>
      <c r="C523" t="s">
        <v>22</v>
      </c>
      <c r="D523" s="5">
        <v>590</v>
      </c>
      <c r="E523" s="5"/>
      <c r="F523" s="5"/>
    </row>
    <row r="524" spans="1:6" x14ac:dyDescent="0.2">
      <c r="A524" t="s">
        <v>27</v>
      </c>
      <c r="B524">
        <v>19</v>
      </c>
      <c r="C524" t="s">
        <v>22</v>
      </c>
      <c r="D524" s="5">
        <v>447</v>
      </c>
      <c r="E524" s="5"/>
      <c r="F524" s="5"/>
    </row>
    <row r="525" spans="1:6" x14ac:dyDescent="0.2">
      <c r="A525" t="s">
        <v>27</v>
      </c>
      <c r="B525">
        <v>20</v>
      </c>
      <c r="C525" t="s">
        <v>22</v>
      </c>
      <c r="D525" s="5">
        <v>338</v>
      </c>
      <c r="E525" s="5"/>
      <c r="F525" s="5"/>
    </row>
    <row r="526" spans="1:6" x14ac:dyDescent="0.2">
      <c r="A526" t="s">
        <v>27</v>
      </c>
      <c r="B526">
        <v>21</v>
      </c>
      <c r="C526" t="s">
        <v>22</v>
      </c>
      <c r="D526" s="5">
        <v>272</v>
      </c>
      <c r="E526" s="5"/>
      <c r="F526" s="5"/>
    </row>
    <row r="527" spans="1:6" x14ac:dyDescent="0.2">
      <c r="A527" t="s">
        <v>27</v>
      </c>
      <c r="B527">
        <v>22</v>
      </c>
      <c r="C527" t="s">
        <v>22</v>
      </c>
      <c r="D527" s="5">
        <v>273</v>
      </c>
      <c r="E527" s="5"/>
      <c r="F527" s="5"/>
    </row>
    <row r="528" spans="1:6" x14ac:dyDescent="0.2">
      <c r="A528" t="s">
        <v>27</v>
      </c>
      <c r="B528">
        <v>23</v>
      </c>
      <c r="C528" t="s">
        <v>22</v>
      </c>
      <c r="D528" s="5">
        <v>257</v>
      </c>
      <c r="E528" s="5"/>
      <c r="F528" s="5"/>
    </row>
    <row r="529" spans="1:6" x14ac:dyDescent="0.2">
      <c r="A529" t="s">
        <v>27</v>
      </c>
      <c r="B529">
        <v>24</v>
      </c>
      <c r="C529" t="s">
        <v>22</v>
      </c>
      <c r="D529" s="5">
        <v>251</v>
      </c>
      <c r="E529" s="5"/>
      <c r="F529" s="5"/>
    </row>
    <row r="530" spans="1:6" x14ac:dyDescent="0.2">
      <c r="A530" t="s">
        <v>28</v>
      </c>
      <c r="B530">
        <v>1</v>
      </c>
      <c r="C530" t="s">
        <v>16</v>
      </c>
      <c r="D530" s="5">
        <v>369</v>
      </c>
      <c r="E530" s="5"/>
    </row>
    <row r="531" spans="1:6" x14ac:dyDescent="0.2">
      <c r="A531" t="s">
        <v>28</v>
      </c>
      <c r="B531">
        <v>2</v>
      </c>
      <c r="C531" t="s">
        <v>16</v>
      </c>
      <c r="D531" s="5">
        <v>298</v>
      </c>
      <c r="E531" s="5"/>
    </row>
    <row r="532" spans="1:6" x14ac:dyDescent="0.2">
      <c r="A532" t="s">
        <v>28</v>
      </c>
      <c r="B532">
        <v>3</v>
      </c>
      <c r="C532" t="s">
        <v>16</v>
      </c>
      <c r="D532" s="5">
        <v>301</v>
      </c>
      <c r="E532" s="5"/>
    </row>
    <row r="533" spans="1:6" x14ac:dyDescent="0.2">
      <c r="A533" t="s">
        <v>28</v>
      </c>
      <c r="B533">
        <v>4</v>
      </c>
      <c r="C533" t="s">
        <v>16</v>
      </c>
      <c r="D533" s="5">
        <v>283</v>
      </c>
      <c r="E533" s="5"/>
    </row>
    <row r="534" spans="1:6" x14ac:dyDescent="0.2">
      <c r="A534" t="s">
        <v>28</v>
      </c>
      <c r="B534">
        <v>5</v>
      </c>
      <c r="C534" t="s">
        <v>16</v>
      </c>
      <c r="D534" s="5">
        <v>333</v>
      </c>
      <c r="E534" s="5"/>
    </row>
    <row r="535" spans="1:6" x14ac:dyDescent="0.2">
      <c r="A535" t="s">
        <v>28</v>
      </c>
      <c r="B535">
        <v>6</v>
      </c>
      <c r="C535" t="s">
        <v>16</v>
      </c>
      <c r="D535" s="5">
        <v>339</v>
      </c>
      <c r="E535" s="5"/>
    </row>
    <row r="536" spans="1:6" x14ac:dyDescent="0.2">
      <c r="A536" t="s">
        <v>28</v>
      </c>
      <c r="B536">
        <v>7</v>
      </c>
      <c r="C536" t="s">
        <v>16</v>
      </c>
      <c r="D536" s="5">
        <v>361</v>
      </c>
      <c r="E536" s="5"/>
    </row>
    <row r="537" spans="1:6" x14ac:dyDescent="0.2">
      <c r="A537" t="s">
        <v>28</v>
      </c>
      <c r="B537">
        <v>8</v>
      </c>
      <c r="C537" t="s">
        <v>16</v>
      </c>
      <c r="D537" s="5">
        <v>395</v>
      </c>
      <c r="E537" s="5"/>
    </row>
    <row r="538" spans="1:6" x14ac:dyDescent="0.2">
      <c r="A538" t="s">
        <v>28</v>
      </c>
      <c r="B538">
        <v>9</v>
      </c>
      <c r="C538" t="s">
        <v>16</v>
      </c>
      <c r="D538" s="5">
        <v>446</v>
      </c>
      <c r="E538" s="5"/>
    </row>
    <row r="539" spans="1:6" x14ac:dyDescent="0.2">
      <c r="A539" t="s">
        <v>28</v>
      </c>
      <c r="B539">
        <v>10</v>
      </c>
      <c r="C539" t="s">
        <v>16</v>
      </c>
      <c r="D539" s="5">
        <v>575</v>
      </c>
      <c r="E539" s="5"/>
    </row>
    <row r="540" spans="1:6" x14ac:dyDescent="0.2">
      <c r="A540" t="s">
        <v>28</v>
      </c>
      <c r="B540">
        <v>11</v>
      </c>
      <c r="C540" t="s">
        <v>16</v>
      </c>
      <c r="D540" s="5">
        <v>486</v>
      </c>
      <c r="E540" s="5"/>
    </row>
    <row r="541" spans="1:6" x14ac:dyDescent="0.2">
      <c r="A541" t="s">
        <v>28</v>
      </c>
      <c r="B541">
        <v>12</v>
      </c>
      <c r="C541" t="s">
        <v>16</v>
      </c>
      <c r="D541" s="5">
        <v>407</v>
      </c>
      <c r="E541" s="5"/>
    </row>
    <row r="542" spans="1:6" x14ac:dyDescent="0.2">
      <c r="A542" t="s">
        <v>28</v>
      </c>
      <c r="B542">
        <v>13</v>
      </c>
      <c r="C542" t="s">
        <v>16</v>
      </c>
      <c r="D542" s="5">
        <v>448</v>
      </c>
      <c r="E542" s="5"/>
    </row>
    <row r="543" spans="1:6" x14ac:dyDescent="0.2">
      <c r="A543" t="s">
        <v>28</v>
      </c>
      <c r="B543">
        <v>14</v>
      </c>
      <c r="C543" t="s">
        <v>16</v>
      </c>
      <c r="D543" s="5">
        <v>568</v>
      </c>
      <c r="E543" s="5"/>
    </row>
    <row r="544" spans="1:6" x14ac:dyDescent="0.2">
      <c r="A544" t="s">
        <v>28</v>
      </c>
      <c r="B544">
        <v>15</v>
      </c>
      <c r="C544" t="s">
        <v>16</v>
      </c>
      <c r="D544" s="5">
        <v>602</v>
      </c>
      <c r="E544" s="5"/>
    </row>
    <row r="545" spans="1:6" x14ac:dyDescent="0.2">
      <c r="A545" t="s">
        <v>28</v>
      </c>
      <c r="B545">
        <v>16</v>
      </c>
      <c r="C545" t="s">
        <v>16</v>
      </c>
      <c r="D545" s="5">
        <v>638</v>
      </c>
      <c r="E545" s="5"/>
    </row>
    <row r="546" spans="1:6" x14ac:dyDescent="0.2">
      <c r="A546" t="s">
        <v>28</v>
      </c>
      <c r="B546">
        <v>17</v>
      </c>
      <c r="C546" t="s">
        <v>16</v>
      </c>
      <c r="D546" s="5">
        <v>738</v>
      </c>
      <c r="E546" s="5"/>
    </row>
    <row r="547" spans="1:6" x14ac:dyDescent="0.2">
      <c r="A547" t="s">
        <v>28</v>
      </c>
      <c r="B547">
        <v>18</v>
      </c>
      <c r="C547" t="s">
        <v>16</v>
      </c>
      <c r="D547" s="5">
        <v>439</v>
      </c>
      <c r="E547" s="5"/>
    </row>
    <row r="548" spans="1:6" x14ac:dyDescent="0.2">
      <c r="A548" t="s">
        <v>28</v>
      </c>
      <c r="B548">
        <v>19</v>
      </c>
      <c r="C548" t="s">
        <v>16</v>
      </c>
      <c r="D548" s="5">
        <v>244</v>
      </c>
      <c r="E548" s="5"/>
    </row>
    <row r="549" spans="1:6" x14ac:dyDescent="0.2">
      <c r="A549" t="s">
        <v>28</v>
      </c>
      <c r="B549">
        <v>20</v>
      </c>
      <c r="C549" t="s">
        <v>16</v>
      </c>
      <c r="D549" s="5">
        <v>284</v>
      </c>
      <c r="E549" s="5"/>
    </row>
    <row r="550" spans="1:6" x14ac:dyDescent="0.2">
      <c r="A550" t="s">
        <v>28</v>
      </c>
      <c r="B550">
        <v>21</v>
      </c>
      <c r="C550" t="s">
        <v>16</v>
      </c>
      <c r="D550" s="5">
        <v>300</v>
      </c>
      <c r="E550" s="5"/>
    </row>
    <row r="551" spans="1:6" x14ac:dyDescent="0.2">
      <c r="A551" t="s">
        <v>28</v>
      </c>
      <c r="B551">
        <v>22</v>
      </c>
      <c r="C551" t="s">
        <v>16</v>
      </c>
      <c r="D551" s="5">
        <v>296</v>
      </c>
      <c r="E551" s="5"/>
    </row>
    <row r="552" spans="1:6" x14ac:dyDescent="0.2">
      <c r="A552" t="s">
        <v>28</v>
      </c>
      <c r="B552">
        <v>23</v>
      </c>
      <c r="C552" t="s">
        <v>16</v>
      </c>
      <c r="D552" s="5">
        <v>327</v>
      </c>
      <c r="E552" s="5"/>
    </row>
    <row r="553" spans="1:6" x14ac:dyDescent="0.2">
      <c r="A553" t="s">
        <v>28</v>
      </c>
      <c r="B553">
        <v>24</v>
      </c>
      <c r="C553" t="s">
        <v>16</v>
      </c>
      <c r="D553" s="5">
        <v>339</v>
      </c>
      <c r="E553" s="5"/>
    </row>
    <row r="554" spans="1:6" x14ac:dyDescent="0.2">
      <c r="A554" t="s">
        <v>28</v>
      </c>
      <c r="B554">
        <v>1</v>
      </c>
      <c r="C554" t="s">
        <v>22</v>
      </c>
      <c r="D554" s="5">
        <v>315</v>
      </c>
      <c r="E554" s="5"/>
      <c r="F554" s="5"/>
    </row>
    <row r="555" spans="1:6" x14ac:dyDescent="0.2">
      <c r="A555" t="s">
        <v>28</v>
      </c>
      <c r="B555">
        <v>2</v>
      </c>
      <c r="C555" t="s">
        <v>22</v>
      </c>
      <c r="D555" s="5">
        <v>245</v>
      </c>
      <c r="E555" s="5"/>
      <c r="F555" s="5"/>
    </row>
    <row r="556" spans="1:6" x14ac:dyDescent="0.2">
      <c r="A556" t="s">
        <v>28</v>
      </c>
      <c r="B556">
        <v>3</v>
      </c>
      <c r="C556" t="s">
        <v>22</v>
      </c>
      <c r="D556" s="5">
        <v>255</v>
      </c>
      <c r="E556" s="5"/>
      <c r="F556" s="5"/>
    </row>
    <row r="557" spans="1:6" x14ac:dyDescent="0.2">
      <c r="A557" t="s">
        <v>28</v>
      </c>
      <c r="B557">
        <v>4</v>
      </c>
      <c r="C557" t="s">
        <v>22</v>
      </c>
      <c r="D557" s="5">
        <v>242</v>
      </c>
      <c r="E557" s="5"/>
      <c r="F557" s="5"/>
    </row>
    <row r="558" spans="1:6" x14ac:dyDescent="0.2">
      <c r="A558" t="s">
        <v>28</v>
      </c>
      <c r="B558">
        <v>5</v>
      </c>
      <c r="C558" t="s">
        <v>22</v>
      </c>
      <c r="D558" s="5">
        <v>270</v>
      </c>
      <c r="E558" s="5"/>
      <c r="F558" s="5"/>
    </row>
    <row r="559" spans="1:6" x14ac:dyDescent="0.2">
      <c r="A559" t="s">
        <v>28</v>
      </c>
      <c r="B559">
        <v>6</v>
      </c>
      <c r="C559" t="s">
        <v>22</v>
      </c>
      <c r="D559" s="5">
        <v>257</v>
      </c>
      <c r="E559" s="5"/>
      <c r="F559" s="5"/>
    </row>
    <row r="560" spans="1:6" x14ac:dyDescent="0.2">
      <c r="A560" t="s">
        <v>28</v>
      </c>
      <c r="B560">
        <v>7</v>
      </c>
      <c r="C560" t="s">
        <v>22</v>
      </c>
      <c r="D560" s="5">
        <v>269</v>
      </c>
      <c r="E560" s="5"/>
      <c r="F560" s="5"/>
    </row>
    <row r="561" spans="1:6" x14ac:dyDescent="0.2">
      <c r="A561" t="s">
        <v>28</v>
      </c>
      <c r="B561">
        <v>8</v>
      </c>
      <c r="C561" t="s">
        <v>22</v>
      </c>
      <c r="D561" s="5">
        <v>324</v>
      </c>
      <c r="E561" s="5"/>
      <c r="F561" s="5"/>
    </row>
    <row r="562" spans="1:6" x14ac:dyDescent="0.2">
      <c r="A562" t="s">
        <v>28</v>
      </c>
      <c r="B562">
        <v>9</v>
      </c>
      <c r="C562" t="s">
        <v>22</v>
      </c>
      <c r="D562" s="5">
        <v>642</v>
      </c>
      <c r="E562" s="5"/>
      <c r="F562" s="5"/>
    </row>
    <row r="563" spans="1:6" x14ac:dyDescent="0.2">
      <c r="A563" t="s">
        <v>28</v>
      </c>
      <c r="B563">
        <v>10</v>
      </c>
      <c r="C563" t="s">
        <v>22</v>
      </c>
      <c r="D563" s="5">
        <v>632</v>
      </c>
      <c r="E563" s="5"/>
      <c r="F563" s="5"/>
    </row>
    <row r="564" spans="1:6" x14ac:dyDescent="0.2">
      <c r="A564" t="s">
        <v>28</v>
      </c>
      <c r="B564">
        <v>11</v>
      </c>
      <c r="C564" t="s">
        <v>22</v>
      </c>
      <c r="D564" s="5">
        <v>519</v>
      </c>
      <c r="E564" s="5"/>
      <c r="F564" s="5"/>
    </row>
    <row r="565" spans="1:6" x14ac:dyDescent="0.2">
      <c r="A565" t="s">
        <v>28</v>
      </c>
      <c r="B565">
        <v>12</v>
      </c>
      <c r="C565" t="s">
        <v>22</v>
      </c>
      <c r="D565" s="5">
        <v>455</v>
      </c>
      <c r="E565" s="5"/>
      <c r="F565" s="5"/>
    </row>
    <row r="566" spans="1:6" x14ac:dyDescent="0.2">
      <c r="A566" t="s">
        <v>28</v>
      </c>
      <c r="B566">
        <v>13</v>
      </c>
      <c r="C566" t="s">
        <v>22</v>
      </c>
      <c r="D566" s="5">
        <v>411</v>
      </c>
      <c r="E566" s="5"/>
      <c r="F566" s="5"/>
    </row>
    <row r="567" spans="1:6" x14ac:dyDescent="0.2">
      <c r="A567" t="s">
        <v>28</v>
      </c>
      <c r="B567">
        <v>14</v>
      </c>
      <c r="C567" t="s">
        <v>22</v>
      </c>
      <c r="D567" s="5">
        <v>468</v>
      </c>
      <c r="E567" s="5"/>
      <c r="F567" s="5"/>
    </row>
    <row r="568" spans="1:6" x14ac:dyDescent="0.2">
      <c r="A568" t="s">
        <v>28</v>
      </c>
      <c r="B568">
        <v>15</v>
      </c>
      <c r="C568" t="s">
        <v>22</v>
      </c>
      <c r="D568" s="5">
        <v>474</v>
      </c>
      <c r="E568" s="5"/>
      <c r="F568" s="5"/>
    </row>
    <row r="569" spans="1:6" x14ac:dyDescent="0.2">
      <c r="A569" t="s">
        <v>28</v>
      </c>
      <c r="B569">
        <v>16</v>
      </c>
      <c r="C569" t="s">
        <v>22</v>
      </c>
      <c r="D569" s="5">
        <v>464</v>
      </c>
      <c r="E569" s="5"/>
      <c r="F569" s="5"/>
    </row>
    <row r="570" spans="1:6" x14ac:dyDescent="0.2">
      <c r="A570" t="s">
        <v>28</v>
      </c>
      <c r="B570">
        <v>17</v>
      </c>
      <c r="C570" t="s">
        <v>22</v>
      </c>
      <c r="D570" s="5">
        <v>385</v>
      </c>
      <c r="E570" s="5"/>
      <c r="F570" s="5"/>
    </row>
    <row r="571" spans="1:6" x14ac:dyDescent="0.2">
      <c r="A571" t="s">
        <v>28</v>
      </c>
      <c r="B571">
        <v>18</v>
      </c>
      <c r="C571" t="s">
        <v>22</v>
      </c>
      <c r="D571" s="5">
        <v>459</v>
      </c>
      <c r="E571" s="5"/>
      <c r="F571" s="5"/>
    </row>
    <row r="572" spans="1:6" x14ac:dyDescent="0.2">
      <c r="A572" t="s">
        <v>28</v>
      </c>
      <c r="B572">
        <v>19</v>
      </c>
      <c r="C572" t="s">
        <v>22</v>
      </c>
      <c r="D572" s="5">
        <v>345</v>
      </c>
      <c r="E572" s="5"/>
      <c r="F572" s="5"/>
    </row>
    <row r="573" spans="1:6" x14ac:dyDescent="0.2">
      <c r="A573" t="s">
        <v>28</v>
      </c>
      <c r="B573">
        <v>20</v>
      </c>
      <c r="C573" t="s">
        <v>22</v>
      </c>
      <c r="D573" s="5">
        <v>267</v>
      </c>
      <c r="E573" s="5"/>
      <c r="F573" s="5"/>
    </row>
    <row r="574" spans="1:6" x14ac:dyDescent="0.2">
      <c r="A574" t="s">
        <v>28</v>
      </c>
      <c r="B574">
        <v>21</v>
      </c>
      <c r="C574" t="s">
        <v>22</v>
      </c>
      <c r="D574" s="5">
        <v>224</v>
      </c>
      <c r="E574" s="5"/>
      <c r="F574" s="5"/>
    </row>
    <row r="575" spans="1:6" x14ac:dyDescent="0.2">
      <c r="A575" t="s">
        <v>28</v>
      </c>
      <c r="B575">
        <v>22</v>
      </c>
      <c r="C575" t="s">
        <v>22</v>
      </c>
      <c r="D575" s="5">
        <v>267</v>
      </c>
      <c r="E575" s="5"/>
      <c r="F575" s="5"/>
    </row>
    <row r="576" spans="1:6" x14ac:dyDescent="0.2">
      <c r="A576" t="s">
        <v>28</v>
      </c>
      <c r="B576">
        <v>23</v>
      </c>
      <c r="C576" t="s">
        <v>22</v>
      </c>
      <c r="D576" s="5">
        <v>235</v>
      </c>
      <c r="E576" s="5"/>
      <c r="F576" s="5"/>
    </row>
    <row r="577" spans="1:6" x14ac:dyDescent="0.2">
      <c r="A577" t="s">
        <v>28</v>
      </c>
      <c r="B577">
        <v>24</v>
      </c>
      <c r="C577" t="s">
        <v>22</v>
      </c>
      <c r="D577" s="5">
        <v>263</v>
      </c>
      <c r="E577" s="5"/>
      <c r="F577" s="5"/>
    </row>
    <row r="578" spans="1:6" x14ac:dyDescent="0.2">
      <c r="F578" s="5"/>
    </row>
  </sheetData>
  <autoFilter ref="A1:E577" xr:uid="{00000000-0001-0000-0C00-000000000000}"/>
  <mergeCells count="1">
    <mergeCell ref="AQ2:BO2"/>
  </mergeCells>
  <conditionalFormatting sqref="N50:N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38 Q42:Q4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7:R4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C7A0-D918-49E2-BBEF-A67673A56E34}">
  <dimension ref="A1:T289"/>
  <sheetViews>
    <sheetView zoomScale="60" zoomScaleNormal="60" zoomScaleSheetLayoutView="71" workbookViewId="0">
      <pane ySplit="1" topLeftCell="A2" activePane="bottomLeft" state="frozen"/>
      <selection pane="bottomLeft"/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8" bestFit="1" customWidth="1"/>
    <col min="10" max="10" width="8.25" bestFit="1" customWidth="1"/>
    <col min="11" max="11" width="6.75" bestFit="1" customWidth="1"/>
    <col min="12" max="12" width="18.625" customWidth="1"/>
    <col min="13" max="13" width="49.375" customWidth="1"/>
    <col min="14" max="14" width="21.375" customWidth="1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</cols>
  <sheetData>
    <row r="1" spans="1:15" s="4" customFormat="1" x14ac:dyDescent="0.2">
      <c r="A1" s="4" t="s">
        <v>14</v>
      </c>
      <c r="B1" s="4" t="s">
        <v>29</v>
      </c>
      <c r="C1" s="4" t="s">
        <v>1</v>
      </c>
      <c r="D1" s="4" t="s">
        <v>15</v>
      </c>
      <c r="E1" s="4" t="s">
        <v>30</v>
      </c>
      <c r="F1" s="4" t="s">
        <v>31</v>
      </c>
      <c r="I1" s="6" t="s">
        <v>14</v>
      </c>
      <c r="J1" t="s">
        <v>9</v>
      </c>
      <c r="M1" s="4" t="str">
        <f>IF($J$2 ="RRS", "Responsive Reserve", "") &amp; " Requirement Comparison for " &amp; TEXT(DATEVALUE($J$1 &amp;" 1"), "Mmmm")</f>
        <v xml:space="preserve"> Requirement Comparison for August</v>
      </c>
    </row>
    <row r="2" spans="1:15" x14ac:dyDescent="0.2">
      <c r="A2" t="s">
        <v>2</v>
      </c>
      <c r="B2" s="10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32</v>
      </c>
      <c r="E2" s="5">
        <v>3031</v>
      </c>
      <c r="F2" s="18">
        <v>2648</v>
      </c>
      <c r="G2" s="5"/>
      <c r="I2" s="6" t="s">
        <v>15</v>
      </c>
      <c r="J2" t="s">
        <v>33</v>
      </c>
      <c r="M2" t="str">
        <f>"Range: "&amp;O4&amp;" MW - "&amp;O5&amp;" MW;" &amp; CHAR(9) &amp; CHAR(10) &amp; "Avg: "&amp;O6&amp;" MW ("&amp;ABS(O7)&amp;" MW "&amp;IF(O7&lt;0,"decrease", "increase") &amp; " from prev year)"</f>
        <v>Range: 2300 MW - 2344 MW;	
Avg: 2322 MW (22 MW increase from prev year)</v>
      </c>
    </row>
    <row r="3" spans="1:15" x14ac:dyDescent="0.2">
      <c r="A3" t="s">
        <v>2</v>
      </c>
      <c r="B3" s="10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32</v>
      </c>
      <c r="E3" s="5">
        <v>3031</v>
      </c>
      <c r="F3" s="18">
        <v>2648</v>
      </c>
      <c r="G3" s="5"/>
    </row>
    <row r="4" spans="1:15" x14ac:dyDescent="0.2">
      <c r="A4" t="s">
        <v>2</v>
      </c>
      <c r="B4" s="10" t="str">
        <f t="shared" si="0"/>
        <v>b. HE3-6</v>
      </c>
      <c r="C4">
        <v>3</v>
      </c>
      <c r="D4" t="s">
        <v>32</v>
      </c>
      <c r="E4" s="5">
        <v>2982</v>
      </c>
      <c r="F4" s="18">
        <v>2770</v>
      </c>
      <c r="G4" s="5"/>
      <c r="I4" s="6" t="s">
        <v>17</v>
      </c>
      <c r="J4" t="s">
        <v>51</v>
      </c>
      <c r="K4" t="s">
        <v>53</v>
      </c>
      <c r="N4" t="s">
        <v>18</v>
      </c>
      <c r="O4">
        <f>ROUND(MIN($K$5:$K$10), 0)</f>
        <v>2300</v>
      </c>
    </row>
    <row r="5" spans="1:15" x14ac:dyDescent="0.2">
      <c r="A5" t="s">
        <v>2</v>
      </c>
      <c r="B5" s="10" t="str">
        <f t="shared" si="0"/>
        <v>b. HE3-6</v>
      </c>
      <c r="C5">
        <v>4</v>
      </c>
      <c r="D5" t="s">
        <v>32</v>
      </c>
      <c r="E5" s="5">
        <v>2982</v>
      </c>
      <c r="F5" s="18">
        <v>2770</v>
      </c>
      <c r="G5" s="5"/>
      <c r="I5" s="11" t="s">
        <v>36</v>
      </c>
      <c r="J5" s="20">
        <v>2300</v>
      </c>
      <c r="K5" s="20">
        <v>2300</v>
      </c>
      <c r="N5" t="s">
        <v>19</v>
      </c>
      <c r="O5">
        <f>ROUND(MAX($K$5:$K$10), 0)</f>
        <v>2344</v>
      </c>
    </row>
    <row r="6" spans="1:15" x14ac:dyDescent="0.2">
      <c r="A6" t="s">
        <v>2</v>
      </c>
      <c r="B6" s="10" t="str">
        <f t="shared" si="0"/>
        <v>b. HE3-6</v>
      </c>
      <c r="C6">
        <v>5</v>
      </c>
      <c r="D6" t="s">
        <v>32</v>
      </c>
      <c r="E6" s="5">
        <v>2982</v>
      </c>
      <c r="F6" s="18">
        <v>2770</v>
      </c>
      <c r="G6" s="5"/>
      <c r="I6" s="11" t="s">
        <v>37</v>
      </c>
      <c r="J6" s="20">
        <v>2300</v>
      </c>
      <c r="K6" s="20">
        <v>2344</v>
      </c>
      <c r="N6" t="s">
        <v>20</v>
      </c>
      <c r="O6">
        <f>ROUND(AVERAGE($K$5:$K$10), 0)</f>
        <v>2322</v>
      </c>
    </row>
    <row r="7" spans="1:15" x14ac:dyDescent="0.2">
      <c r="A7" t="s">
        <v>2</v>
      </c>
      <c r="B7" s="10" t="str">
        <f t="shared" si="0"/>
        <v>b. HE3-6</v>
      </c>
      <c r="C7">
        <v>6</v>
      </c>
      <c r="D7" t="s">
        <v>32</v>
      </c>
      <c r="E7" s="5">
        <v>2982</v>
      </c>
      <c r="F7" s="18">
        <v>2770</v>
      </c>
      <c r="G7" s="5"/>
      <c r="I7" s="11" t="s">
        <v>38</v>
      </c>
      <c r="J7" s="20">
        <v>2300</v>
      </c>
      <c r="K7" s="20">
        <v>2344</v>
      </c>
      <c r="N7" t="s">
        <v>21</v>
      </c>
      <c r="O7">
        <f>ROUND(O6-AVERAGE(J5:J10), 0)</f>
        <v>22</v>
      </c>
    </row>
    <row r="8" spans="1:15" x14ac:dyDescent="0.2">
      <c r="A8" t="s">
        <v>2</v>
      </c>
      <c r="B8" s="10" t="str">
        <f t="shared" si="0"/>
        <v>c. HE7-10</v>
      </c>
      <c r="C8">
        <v>7</v>
      </c>
      <c r="D8" t="s">
        <v>32</v>
      </c>
      <c r="E8" s="5">
        <v>2863</v>
      </c>
      <c r="F8" s="18">
        <v>2702</v>
      </c>
      <c r="G8" s="5"/>
      <c r="I8" s="11" t="s">
        <v>39</v>
      </c>
      <c r="J8" s="20">
        <v>2300</v>
      </c>
      <c r="K8" s="20">
        <v>2344</v>
      </c>
    </row>
    <row r="9" spans="1:15" x14ac:dyDescent="0.2">
      <c r="A9" t="s">
        <v>2</v>
      </c>
      <c r="B9" s="10" t="str">
        <f t="shared" si="0"/>
        <v>c. HE7-10</v>
      </c>
      <c r="C9">
        <v>8</v>
      </c>
      <c r="D9" t="s">
        <v>32</v>
      </c>
      <c r="E9" s="5">
        <v>2863</v>
      </c>
      <c r="F9" s="18">
        <v>2702</v>
      </c>
      <c r="G9" s="5"/>
      <c r="I9" s="11" t="s">
        <v>40</v>
      </c>
      <c r="J9" s="20">
        <v>2300</v>
      </c>
      <c r="K9" s="20">
        <v>2300</v>
      </c>
    </row>
    <row r="10" spans="1:15" x14ac:dyDescent="0.2">
      <c r="A10" t="s">
        <v>2</v>
      </c>
      <c r="B10" s="10" t="str">
        <f t="shared" si="0"/>
        <v>c. HE7-10</v>
      </c>
      <c r="C10">
        <v>9</v>
      </c>
      <c r="D10" t="s">
        <v>32</v>
      </c>
      <c r="E10" s="5">
        <v>2863</v>
      </c>
      <c r="F10" s="18">
        <v>2702</v>
      </c>
      <c r="G10" s="5"/>
      <c r="I10" s="11" t="s">
        <v>41</v>
      </c>
      <c r="J10" s="20">
        <v>2300</v>
      </c>
      <c r="K10" s="20">
        <v>2300</v>
      </c>
    </row>
    <row r="11" spans="1:15" x14ac:dyDescent="0.2">
      <c r="A11" t="s">
        <v>2</v>
      </c>
      <c r="B11" s="10" t="str">
        <f t="shared" si="0"/>
        <v>c. HE7-10</v>
      </c>
      <c r="C11">
        <v>10</v>
      </c>
      <c r="D11" t="s">
        <v>32</v>
      </c>
      <c r="E11" s="5">
        <v>2863</v>
      </c>
      <c r="F11" s="18">
        <v>2702</v>
      </c>
      <c r="G11" s="5"/>
    </row>
    <row r="12" spans="1:15" x14ac:dyDescent="0.2">
      <c r="A12" t="s">
        <v>2</v>
      </c>
      <c r="B12" s="10" t="str">
        <f t="shared" si="0"/>
        <v>d. HE11-14</v>
      </c>
      <c r="C12">
        <v>11</v>
      </c>
      <c r="D12" t="s">
        <v>32</v>
      </c>
      <c r="E12" s="5">
        <v>2941</v>
      </c>
      <c r="F12" s="18">
        <v>2770</v>
      </c>
      <c r="G12" s="5"/>
    </row>
    <row r="13" spans="1:15" x14ac:dyDescent="0.2">
      <c r="A13" t="s">
        <v>2</v>
      </c>
      <c r="B13" s="10" t="str">
        <f t="shared" si="0"/>
        <v>d. HE11-14</v>
      </c>
      <c r="C13">
        <v>12</v>
      </c>
      <c r="D13" t="s">
        <v>32</v>
      </c>
      <c r="E13" s="5">
        <v>2941</v>
      </c>
      <c r="F13" s="18">
        <v>2770</v>
      </c>
      <c r="G13" s="5"/>
    </row>
    <row r="14" spans="1:15" x14ac:dyDescent="0.2">
      <c r="A14" t="s">
        <v>2</v>
      </c>
      <c r="B14" s="10" t="str">
        <f t="shared" si="0"/>
        <v>d. HE11-14</v>
      </c>
      <c r="C14">
        <v>13</v>
      </c>
      <c r="D14" t="s">
        <v>32</v>
      </c>
      <c r="E14" s="5">
        <v>2941</v>
      </c>
      <c r="F14" s="18">
        <v>2770</v>
      </c>
      <c r="G14" s="5"/>
    </row>
    <row r="15" spans="1:15" x14ac:dyDescent="0.2">
      <c r="A15" t="s">
        <v>2</v>
      </c>
      <c r="B15" s="10" t="str">
        <f t="shared" si="0"/>
        <v>d. HE11-14</v>
      </c>
      <c r="C15">
        <v>14</v>
      </c>
      <c r="D15" t="s">
        <v>32</v>
      </c>
      <c r="E15" s="5">
        <v>2941</v>
      </c>
      <c r="F15" s="18">
        <v>2770</v>
      </c>
      <c r="G15" s="5"/>
    </row>
    <row r="16" spans="1:15" x14ac:dyDescent="0.2">
      <c r="A16" t="s">
        <v>2</v>
      </c>
      <c r="B16" s="10" t="str">
        <f t="shared" si="0"/>
        <v>e. HE15-18</v>
      </c>
      <c r="C16">
        <v>15</v>
      </c>
      <c r="D16" t="s">
        <v>32</v>
      </c>
      <c r="E16" s="5">
        <v>2767</v>
      </c>
      <c r="F16" s="18">
        <v>2648</v>
      </c>
      <c r="G16" s="5"/>
    </row>
    <row r="17" spans="1:15" x14ac:dyDescent="0.2">
      <c r="A17" t="s">
        <v>2</v>
      </c>
      <c r="B17" s="10" t="str">
        <f t="shared" si="0"/>
        <v>e. HE15-18</v>
      </c>
      <c r="C17">
        <v>16</v>
      </c>
      <c r="D17" t="s">
        <v>32</v>
      </c>
      <c r="E17" s="5">
        <v>2767</v>
      </c>
      <c r="F17" s="18">
        <v>2648</v>
      </c>
      <c r="G17" s="5"/>
    </row>
    <row r="18" spans="1:15" x14ac:dyDescent="0.2">
      <c r="A18" t="s">
        <v>2</v>
      </c>
      <c r="B18" s="10" t="str">
        <f t="shared" si="0"/>
        <v>e. HE15-18</v>
      </c>
      <c r="C18">
        <v>17</v>
      </c>
      <c r="D18" t="s">
        <v>32</v>
      </c>
      <c r="E18" s="5">
        <v>2767</v>
      </c>
      <c r="F18" s="18">
        <v>2648</v>
      </c>
      <c r="G18" s="5"/>
    </row>
    <row r="19" spans="1:15" x14ac:dyDescent="0.2">
      <c r="A19" t="s">
        <v>2</v>
      </c>
      <c r="B19" s="10" t="str">
        <f t="shared" si="0"/>
        <v>e. HE15-18</v>
      </c>
      <c r="C19">
        <v>18</v>
      </c>
      <c r="D19" t="s">
        <v>32</v>
      </c>
      <c r="E19" s="5">
        <v>2767</v>
      </c>
      <c r="F19" s="18">
        <v>2648</v>
      </c>
      <c r="G19" s="5"/>
    </row>
    <row r="20" spans="1:15" x14ac:dyDescent="0.2">
      <c r="A20" t="s">
        <v>2</v>
      </c>
      <c r="B20" s="10" t="str">
        <f t="shared" si="0"/>
        <v>f. HE19-22</v>
      </c>
      <c r="C20">
        <v>19</v>
      </c>
      <c r="D20" t="s">
        <v>32</v>
      </c>
      <c r="E20" s="5">
        <v>2767</v>
      </c>
      <c r="F20" s="18">
        <v>2597</v>
      </c>
      <c r="G20" s="5"/>
    </row>
    <row r="21" spans="1:15" x14ac:dyDescent="0.2">
      <c r="A21" t="s">
        <v>2</v>
      </c>
      <c r="B21" s="10" t="str">
        <f t="shared" si="0"/>
        <v>f. HE19-22</v>
      </c>
      <c r="C21">
        <v>20</v>
      </c>
      <c r="D21" t="s">
        <v>32</v>
      </c>
      <c r="E21" s="5">
        <v>2767</v>
      </c>
      <c r="F21" s="18">
        <v>2597</v>
      </c>
      <c r="G21" s="5"/>
    </row>
    <row r="22" spans="1:15" x14ac:dyDescent="0.2">
      <c r="A22" t="s">
        <v>2</v>
      </c>
      <c r="B22" s="10" t="str">
        <f t="shared" si="0"/>
        <v>f. HE19-22</v>
      </c>
      <c r="C22">
        <v>21</v>
      </c>
      <c r="D22" t="s">
        <v>32</v>
      </c>
      <c r="E22" s="5">
        <v>2767</v>
      </c>
      <c r="F22" s="18">
        <v>2597</v>
      </c>
      <c r="G22" s="5"/>
    </row>
    <row r="23" spans="1:15" x14ac:dyDescent="0.2">
      <c r="A23" t="s">
        <v>2</v>
      </c>
      <c r="B23" s="10" t="str">
        <f t="shared" si="0"/>
        <v>f. HE19-22</v>
      </c>
      <c r="C23">
        <v>22</v>
      </c>
      <c r="D23" t="s">
        <v>32</v>
      </c>
      <c r="E23" s="5">
        <v>2767</v>
      </c>
      <c r="F23" s="18">
        <v>2597</v>
      </c>
      <c r="G23" s="5"/>
    </row>
    <row r="24" spans="1:15" x14ac:dyDescent="0.2">
      <c r="A24" t="s">
        <v>2</v>
      </c>
      <c r="B24" s="10" t="str">
        <f t="shared" si="0"/>
        <v>a. HE1-2 &amp; HE23-24</v>
      </c>
      <c r="C24">
        <v>23</v>
      </c>
      <c r="D24" t="s">
        <v>32</v>
      </c>
      <c r="E24" s="5">
        <v>3031</v>
      </c>
      <c r="F24" s="18">
        <v>2648</v>
      </c>
      <c r="G24" s="5"/>
    </row>
    <row r="25" spans="1:15" x14ac:dyDescent="0.2">
      <c r="A25" t="s">
        <v>2</v>
      </c>
      <c r="B25" s="10" t="str">
        <f t="shared" si="0"/>
        <v>a. HE1-2 &amp; HE23-24</v>
      </c>
      <c r="C25">
        <v>24</v>
      </c>
      <c r="D25" t="s">
        <v>32</v>
      </c>
      <c r="E25" s="5">
        <v>3031</v>
      </c>
      <c r="F25" s="18">
        <v>2648</v>
      </c>
      <c r="G25" s="5"/>
    </row>
    <row r="26" spans="1:15" x14ac:dyDescent="0.2">
      <c r="A26" t="s">
        <v>3</v>
      </c>
      <c r="B26" s="10" t="str">
        <f t="shared" si="0"/>
        <v>a. HE1-2 &amp; HE23-24</v>
      </c>
      <c r="C26">
        <v>1</v>
      </c>
      <c r="D26" t="s">
        <v>32</v>
      </c>
      <c r="E26" s="5">
        <v>3145</v>
      </c>
      <c r="F26" s="18">
        <v>3036</v>
      </c>
      <c r="G26" s="5"/>
    </row>
    <row r="27" spans="1:15" x14ac:dyDescent="0.2">
      <c r="A27" t="s">
        <v>3</v>
      </c>
      <c r="B27" s="10" t="str">
        <f t="shared" si="0"/>
        <v>a. HE1-2 &amp; HE23-24</v>
      </c>
      <c r="C27">
        <v>2</v>
      </c>
      <c r="D27" t="s">
        <v>32</v>
      </c>
      <c r="E27" s="5">
        <v>3145</v>
      </c>
      <c r="F27" s="18">
        <v>3036</v>
      </c>
      <c r="G27" s="5"/>
    </row>
    <row r="28" spans="1:15" x14ac:dyDescent="0.2">
      <c r="A28" t="s">
        <v>3</v>
      </c>
      <c r="B28" s="10" t="str">
        <f t="shared" si="0"/>
        <v>b. HE3-6</v>
      </c>
      <c r="C28">
        <v>3</v>
      </c>
      <c r="D28" t="s">
        <v>32</v>
      </c>
      <c r="E28" s="5">
        <v>3145</v>
      </c>
      <c r="F28" s="18">
        <v>3073</v>
      </c>
      <c r="G28" s="5"/>
    </row>
    <row r="29" spans="1:15" x14ac:dyDescent="0.2">
      <c r="A29" t="s">
        <v>3</v>
      </c>
      <c r="B29" s="10" t="str">
        <f t="shared" si="0"/>
        <v>b. HE3-6</v>
      </c>
      <c r="C29">
        <v>4</v>
      </c>
      <c r="D29" t="s">
        <v>32</v>
      </c>
      <c r="E29" s="5">
        <v>3145</v>
      </c>
      <c r="F29" s="18">
        <v>3073</v>
      </c>
      <c r="G29" s="5"/>
    </row>
    <row r="30" spans="1:15" x14ac:dyDescent="0.2">
      <c r="A30" t="s">
        <v>3</v>
      </c>
      <c r="B30" s="10" t="str">
        <f t="shared" si="0"/>
        <v>b. HE3-6</v>
      </c>
      <c r="C30">
        <v>5</v>
      </c>
      <c r="D30" t="s">
        <v>32</v>
      </c>
      <c r="E30" s="5">
        <v>3145</v>
      </c>
      <c r="F30" s="18">
        <v>3073</v>
      </c>
      <c r="G30" s="5"/>
      <c r="I30" s="6" t="s">
        <v>15</v>
      </c>
      <c r="J30" t="s">
        <v>32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3</v>
      </c>
      <c r="B31" s="10" t="str">
        <f t="shared" si="0"/>
        <v>b. HE3-6</v>
      </c>
      <c r="C31">
        <v>6</v>
      </c>
      <c r="D31" t="s">
        <v>32</v>
      </c>
      <c r="E31" s="5">
        <v>3145</v>
      </c>
      <c r="F31" s="18">
        <v>3073</v>
      </c>
      <c r="G31" s="5"/>
      <c r="O31" t="str">
        <f ca="1">"2025 RRS:" &amp;CHAR(9) &amp; CHAR(10) &amp;"On avg. "&amp;ROUND(ABS(Q35),0)&amp;" MW "&amp;IF(Q35&lt;0,"decrease","increase")&amp;" from prev year."&amp;CHAR(9)&amp;CHAR(10)&amp;"Largest decrease is in "&amp;R33&amp;" by "&amp;ABS(ROUND(Q33,0))&amp;" MW."</f>
        <v>2025 RRS:	
On avg. 8 MW decrease from prev year.	
Largest decrease is in Jan by 203 MW.</v>
      </c>
    </row>
    <row r="32" spans="1:15" x14ac:dyDescent="0.2">
      <c r="A32" t="s">
        <v>3</v>
      </c>
      <c r="B32" s="10" t="str">
        <f t="shared" si="0"/>
        <v>c. HE7-10</v>
      </c>
      <c r="C32">
        <v>7</v>
      </c>
      <c r="D32" t="s">
        <v>32</v>
      </c>
      <c r="E32" s="5">
        <v>3068</v>
      </c>
      <c r="F32" s="18">
        <v>3036</v>
      </c>
      <c r="G32" s="5"/>
      <c r="I32" s="6" t="s">
        <v>17</v>
      </c>
      <c r="J32" t="s">
        <v>34</v>
      </c>
      <c r="K32" t="s">
        <v>35</v>
      </c>
    </row>
    <row r="33" spans="1:20" x14ac:dyDescent="0.2">
      <c r="A33" t="s">
        <v>3</v>
      </c>
      <c r="B33" s="10" t="str">
        <f t="shared" si="0"/>
        <v>c. HE7-10</v>
      </c>
      <c r="C33">
        <v>8</v>
      </c>
      <c r="D33" t="s">
        <v>32</v>
      </c>
      <c r="E33" s="5">
        <v>3068</v>
      </c>
      <c r="F33" s="18">
        <v>3036</v>
      </c>
      <c r="G33" s="5"/>
      <c r="I33" s="11" t="s">
        <v>2</v>
      </c>
      <c r="J33" s="5">
        <v>2891.8333333333335</v>
      </c>
      <c r="K33" s="5">
        <v>2689.1666666666665</v>
      </c>
      <c r="M33">
        <f>IF(K33=0, NA(), K33-J33)</f>
        <v>-202.66666666666697</v>
      </c>
      <c r="P33" t="s">
        <v>23</v>
      </c>
      <c r="Q33">
        <f>_xlfn.MINIFS($M$33:$M$44, $M$33:$M$44, "&lt;&gt;#N/A", $M$33:$M$44, "&lt;0")</f>
        <v>-202.66666666666697</v>
      </c>
      <c r="R33" s="7" t="str">
        <f ca="1">OFFSET($M$33,MATCH(Q33,$M$33:$M$44, 0)-1,-4)</f>
        <v>Jan</v>
      </c>
      <c r="T33" s="7"/>
    </row>
    <row r="34" spans="1:20" x14ac:dyDescent="0.2">
      <c r="A34" t="s">
        <v>3</v>
      </c>
      <c r="B34" s="10" t="str">
        <f t="shared" si="0"/>
        <v>c. HE7-10</v>
      </c>
      <c r="C34">
        <v>9</v>
      </c>
      <c r="D34" t="s">
        <v>32</v>
      </c>
      <c r="E34" s="5">
        <v>3068</v>
      </c>
      <c r="F34" s="18">
        <v>3036</v>
      </c>
      <c r="G34" s="5"/>
      <c r="I34" s="11" t="s">
        <v>3</v>
      </c>
      <c r="J34" s="5">
        <v>3073.1666666666665</v>
      </c>
      <c r="K34" s="5">
        <v>3024.8333333333335</v>
      </c>
      <c r="M34">
        <f>IF(K34=0, NA(), K34-J34)</f>
        <v>-48.33333333333303</v>
      </c>
      <c r="P34" t="s">
        <v>24</v>
      </c>
      <c r="Q34">
        <f>_xlfn.MAXIFS($M$33:$M$44, $M$33:$M$44, "&lt;&gt;#N/A", $M$33:$M$44, "&gt;0")</f>
        <v>79.666666666666515</v>
      </c>
      <c r="R34">
        <f ca="1">OFFSET($M$33,MATCH(Q34,$M$33:$M$44, 0)-1, -3)</f>
        <v>2439.8333333333335</v>
      </c>
    </row>
    <row r="35" spans="1:20" x14ac:dyDescent="0.2">
      <c r="A35" t="s">
        <v>3</v>
      </c>
      <c r="B35" s="10" t="str">
        <f t="shared" si="0"/>
        <v>c. HE7-10</v>
      </c>
      <c r="C35">
        <v>10</v>
      </c>
      <c r="D35" t="s">
        <v>32</v>
      </c>
      <c r="E35" s="5">
        <v>3068</v>
      </c>
      <c r="F35" s="18">
        <v>3036</v>
      </c>
      <c r="G35" s="5"/>
      <c r="I35" s="11" t="s">
        <v>4</v>
      </c>
      <c r="J35" s="5">
        <v>3065</v>
      </c>
      <c r="K35" s="5">
        <v>3103.5</v>
      </c>
      <c r="M35">
        <f>IF(K35=0, NA(), K35-J35)</f>
        <v>38.5</v>
      </c>
      <c r="P35" t="s">
        <v>25</v>
      </c>
      <c r="Q35">
        <f>AVERAGEIF($M$33:$M$44, "&lt;&gt;#N/A")</f>
        <v>-7.6166666666666512</v>
      </c>
    </row>
    <row r="36" spans="1:20" x14ac:dyDescent="0.2">
      <c r="A36" t="s">
        <v>3</v>
      </c>
      <c r="B36" s="10" t="str">
        <f t="shared" si="0"/>
        <v>d. HE11-14</v>
      </c>
      <c r="C36">
        <v>11</v>
      </c>
      <c r="D36" t="s">
        <v>32</v>
      </c>
      <c r="E36" s="5">
        <v>3068</v>
      </c>
      <c r="F36" s="18">
        <v>3073</v>
      </c>
      <c r="G36" s="5"/>
      <c r="I36" s="11" t="s">
        <v>5</v>
      </c>
      <c r="J36" s="5">
        <v>3045.3333333333335</v>
      </c>
      <c r="K36" s="5">
        <v>3030.8333333333335</v>
      </c>
      <c r="M36">
        <f t="shared" ref="M36:M44" si="1">IF(K36=0, NA(), K36-J36)</f>
        <v>-14.5</v>
      </c>
    </row>
    <row r="37" spans="1:20" x14ac:dyDescent="0.2">
      <c r="A37" t="s">
        <v>3</v>
      </c>
      <c r="B37" s="10" t="str">
        <f t="shared" si="0"/>
        <v>d. HE11-14</v>
      </c>
      <c r="C37">
        <v>12</v>
      </c>
      <c r="D37" t="s">
        <v>32</v>
      </c>
      <c r="E37" s="5">
        <v>3068</v>
      </c>
      <c r="F37" s="18">
        <v>3073</v>
      </c>
      <c r="G37" s="5"/>
      <c r="I37" s="11" t="s">
        <v>6</v>
      </c>
      <c r="J37" s="5">
        <v>2634.6666666666665</v>
      </c>
      <c r="K37" s="5">
        <v>2651.8333333333335</v>
      </c>
      <c r="M37">
        <f t="shared" si="1"/>
        <v>17.16666666666697</v>
      </c>
      <c r="Q37" s="5"/>
    </row>
    <row r="38" spans="1:20" x14ac:dyDescent="0.2">
      <c r="A38" t="s">
        <v>3</v>
      </c>
      <c r="B38" s="10" t="str">
        <f t="shared" si="0"/>
        <v>d. HE11-14</v>
      </c>
      <c r="C38">
        <v>13</v>
      </c>
      <c r="D38" t="s">
        <v>32</v>
      </c>
      <c r="E38" s="5">
        <v>3068</v>
      </c>
      <c r="F38" s="18">
        <v>3073</v>
      </c>
      <c r="G38" s="5"/>
      <c r="I38" s="11" t="s">
        <v>7</v>
      </c>
      <c r="J38" s="5">
        <v>2439.8333333333335</v>
      </c>
      <c r="K38" s="5">
        <v>2519.5</v>
      </c>
      <c r="M38">
        <f t="shared" si="1"/>
        <v>79.666666666666515</v>
      </c>
      <c r="Q38" s="5"/>
    </row>
    <row r="39" spans="1:20" x14ac:dyDescent="0.2">
      <c r="A39" t="s">
        <v>3</v>
      </c>
      <c r="B39" s="10" t="str">
        <f t="shared" si="0"/>
        <v>d. HE11-14</v>
      </c>
      <c r="C39">
        <v>14</v>
      </c>
      <c r="D39" t="s">
        <v>32</v>
      </c>
      <c r="E39" s="5">
        <v>3068</v>
      </c>
      <c r="F39" s="18">
        <v>3073</v>
      </c>
      <c r="G39" s="5"/>
      <c r="I39" s="11" t="s">
        <v>8</v>
      </c>
      <c r="J39" s="5">
        <v>2395.6666666666665</v>
      </c>
      <c r="K39" s="5">
        <v>2424</v>
      </c>
      <c r="M39">
        <f t="shared" si="1"/>
        <v>28.333333333333485</v>
      </c>
      <c r="Q39" s="5"/>
    </row>
    <row r="40" spans="1:20" x14ac:dyDescent="0.2">
      <c r="A40" t="s">
        <v>3</v>
      </c>
      <c r="B40" s="10" t="str">
        <f t="shared" si="0"/>
        <v>e. HE15-18</v>
      </c>
      <c r="C40">
        <v>15</v>
      </c>
      <c r="D40" t="s">
        <v>32</v>
      </c>
      <c r="E40" s="5">
        <v>3031</v>
      </c>
      <c r="F40" s="18">
        <v>2986</v>
      </c>
      <c r="G40" s="5"/>
      <c r="I40" s="11" t="s">
        <v>9</v>
      </c>
      <c r="J40" s="5">
        <v>2300</v>
      </c>
      <c r="K40" s="5">
        <v>2322</v>
      </c>
      <c r="M40">
        <f t="shared" si="1"/>
        <v>22</v>
      </c>
      <c r="Q40" s="5"/>
    </row>
    <row r="41" spans="1:20" x14ac:dyDescent="0.2">
      <c r="A41" t="s">
        <v>3</v>
      </c>
      <c r="B41" s="10" t="str">
        <f t="shared" si="0"/>
        <v>e. HE15-18</v>
      </c>
      <c r="C41">
        <v>16</v>
      </c>
      <c r="D41" t="s">
        <v>32</v>
      </c>
      <c r="E41" s="5">
        <v>3031</v>
      </c>
      <c r="F41" s="18">
        <v>2986</v>
      </c>
      <c r="G41" s="5"/>
      <c r="I41" s="11" t="s">
        <v>10</v>
      </c>
      <c r="J41" s="5">
        <v>2389.3333333333335</v>
      </c>
      <c r="K41" s="5">
        <v>2424.3333333333335</v>
      </c>
      <c r="M41">
        <f t="shared" si="1"/>
        <v>35</v>
      </c>
      <c r="Q41" s="5"/>
    </row>
    <row r="42" spans="1:20" x14ac:dyDescent="0.2">
      <c r="A42" t="s">
        <v>3</v>
      </c>
      <c r="B42" s="10" t="str">
        <f t="shared" si="0"/>
        <v>e. HE15-18</v>
      </c>
      <c r="C42">
        <v>17</v>
      </c>
      <c r="D42" t="s">
        <v>32</v>
      </c>
      <c r="E42" s="5">
        <v>3031</v>
      </c>
      <c r="F42" s="18">
        <v>2986</v>
      </c>
      <c r="G42" s="5"/>
      <c r="I42" s="11" t="s">
        <v>26</v>
      </c>
      <c r="J42" s="5">
        <v>2766</v>
      </c>
      <c r="K42" s="5">
        <v>2734.6666666666665</v>
      </c>
      <c r="M42">
        <f t="shared" si="1"/>
        <v>-31.333333333333485</v>
      </c>
      <c r="Q42" s="5"/>
    </row>
    <row r="43" spans="1:20" x14ac:dyDescent="0.2">
      <c r="A43" t="s">
        <v>3</v>
      </c>
      <c r="B43" s="10" t="str">
        <f t="shared" si="0"/>
        <v>e. HE15-18</v>
      </c>
      <c r="C43">
        <v>18</v>
      </c>
      <c r="D43" t="s">
        <v>32</v>
      </c>
      <c r="E43" s="5">
        <v>3031</v>
      </c>
      <c r="F43" s="18">
        <v>2986</v>
      </c>
      <c r="G43" s="5"/>
      <c r="I43" s="11" t="s">
        <v>27</v>
      </c>
      <c r="J43" s="5">
        <v>2986</v>
      </c>
      <c r="K43" s="5"/>
      <c r="M43" t="e">
        <f t="shared" si="1"/>
        <v>#N/A</v>
      </c>
      <c r="Q43" s="5"/>
    </row>
    <row r="44" spans="1:20" x14ac:dyDescent="0.2">
      <c r="A44" t="s">
        <v>3</v>
      </c>
      <c r="B44" s="10" t="str">
        <f t="shared" si="0"/>
        <v>f. HE19-22</v>
      </c>
      <c r="C44">
        <v>19</v>
      </c>
      <c r="D44" t="s">
        <v>32</v>
      </c>
      <c r="E44" s="5">
        <v>2982</v>
      </c>
      <c r="F44" s="18">
        <v>2945</v>
      </c>
      <c r="G44" s="5"/>
      <c r="I44" s="11" t="s">
        <v>28</v>
      </c>
      <c r="J44" s="5">
        <v>2915.6666666666665</v>
      </c>
      <c r="K44" s="5"/>
      <c r="M44" t="e">
        <f t="shared" si="1"/>
        <v>#N/A</v>
      </c>
      <c r="Q44" s="5"/>
    </row>
    <row r="45" spans="1:20" x14ac:dyDescent="0.2">
      <c r="A45" t="s">
        <v>3</v>
      </c>
      <c r="B45" s="10" t="str">
        <f t="shared" si="0"/>
        <v>f. HE19-22</v>
      </c>
      <c r="C45">
        <v>20</v>
      </c>
      <c r="D45" t="s">
        <v>32</v>
      </c>
      <c r="E45" s="5">
        <v>2982</v>
      </c>
      <c r="F45" s="18">
        <v>2945</v>
      </c>
      <c r="G45" s="5"/>
    </row>
    <row r="46" spans="1:20" x14ac:dyDescent="0.2">
      <c r="A46" t="s">
        <v>3</v>
      </c>
      <c r="B46" s="10" t="str">
        <f t="shared" si="0"/>
        <v>f. HE19-22</v>
      </c>
      <c r="C46">
        <v>21</v>
      </c>
      <c r="D46" t="s">
        <v>32</v>
      </c>
      <c r="E46" s="5">
        <v>2982</v>
      </c>
      <c r="F46" s="18">
        <v>2945</v>
      </c>
      <c r="G46" s="5"/>
    </row>
    <row r="47" spans="1:20" x14ac:dyDescent="0.2">
      <c r="A47" t="s">
        <v>3</v>
      </c>
      <c r="B47" s="10" t="str">
        <f t="shared" si="0"/>
        <v>f. HE19-22</v>
      </c>
      <c r="C47">
        <v>22</v>
      </c>
      <c r="D47" t="s">
        <v>32</v>
      </c>
      <c r="E47" s="5">
        <v>2982</v>
      </c>
      <c r="F47" s="18">
        <v>2945</v>
      </c>
      <c r="G47" s="5"/>
      <c r="L47" s="5"/>
    </row>
    <row r="48" spans="1:20" x14ac:dyDescent="0.2">
      <c r="A48" t="s">
        <v>3</v>
      </c>
      <c r="B48" s="10" t="str">
        <f t="shared" si="0"/>
        <v>a. HE1-2 &amp; HE23-24</v>
      </c>
      <c r="C48">
        <v>23</v>
      </c>
      <c r="D48" t="s">
        <v>32</v>
      </c>
      <c r="E48" s="5">
        <v>3145</v>
      </c>
      <c r="F48" s="18">
        <v>3036</v>
      </c>
      <c r="G48" s="5"/>
    </row>
    <row r="49" spans="1:12" x14ac:dyDescent="0.2">
      <c r="A49" t="s">
        <v>3</v>
      </c>
      <c r="B49" s="10" t="str">
        <f t="shared" si="0"/>
        <v>a. HE1-2 &amp; HE23-24</v>
      </c>
      <c r="C49">
        <v>24</v>
      </c>
      <c r="D49" t="s">
        <v>32</v>
      </c>
      <c r="E49" s="5">
        <v>3145</v>
      </c>
      <c r="F49" s="18">
        <v>3036</v>
      </c>
      <c r="G49" s="5"/>
    </row>
    <row r="50" spans="1:12" x14ac:dyDescent="0.2">
      <c r="A50" t="s">
        <v>4</v>
      </c>
      <c r="B50" s="10" t="str">
        <f t="shared" si="0"/>
        <v>a. HE1-2 &amp; HE23-24</v>
      </c>
      <c r="C50">
        <v>1</v>
      </c>
      <c r="D50" t="s">
        <v>32</v>
      </c>
      <c r="E50" s="5">
        <v>3145</v>
      </c>
      <c r="F50" s="18">
        <v>3073</v>
      </c>
      <c r="G50" s="5"/>
    </row>
    <row r="51" spans="1:12" x14ac:dyDescent="0.2">
      <c r="A51" t="s">
        <v>4</v>
      </c>
      <c r="B51" s="10" t="str">
        <f t="shared" si="0"/>
        <v>a. HE1-2 &amp; HE23-24</v>
      </c>
      <c r="C51">
        <v>2</v>
      </c>
      <c r="D51" t="s">
        <v>32</v>
      </c>
      <c r="E51" s="5">
        <v>3145</v>
      </c>
      <c r="F51" s="18">
        <v>3073</v>
      </c>
      <c r="G51" s="5"/>
      <c r="J51" s="5"/>
      <c r="K51" s="5"/>
      <c r="L51" s="5"/>
    </row>
    <row r="52" spans="1:12" x14ac:dyDescent="0.2">
      <c r="A52" t="s">
        <v>4</v>
      </c>
      <c r="B52" s="10" t="str">
        <f t="shared" si="0"/>
        <v>b. HE3-6</v>
      </c>
      <c r="C52">
        <v>3</v>
      </c>
      <c r="D52" t="s">
        <v>32</v>
      </c>
      <c r="E52" s="5">
        <v>3145</v>
      </c>
      <c r="F52" s="18">
        <v>3150</v>
      </c>
      <c r="G52" s="5"/>
      <c r="J52" s="5"/>
      <c r="K52" s="5"/>
      <c r="L52" s="5"/>
    </row>
    <row r="53" spans="1:12" x14ac:dyDescent="0.2">
      <c r="A53" t="s">
        <v>4</v>
      </c>
      <c r="B53" s="10" t="str">
        <f t="shared" si="0"/>
        <v>b. HE3-6</v>
      </c>
      <c r="C53">
        <v>4</v>
      </c>
      <c r="D53" t="s">
        <v>32</v>
      </c>
      <c r="E53" s="5">
        <v>3145</v>
      </c>
      <c r="F53" s="18">
        <v>3150</v>
      </c>
      <c r="G53" s="5"/>
      <c r="J53" s="5"/>
      <c r="K53" s="5"/>
      <c r="L53" s="5"/>
    </row>
    <row r="54" spans="1:12" x14ac:dyDescent="0.2">
      <c r="A54" t="s">
        <v>4</v>
      </c>
      <c r="B54" s="10" t="str">
        <f t="shared" si="0"/>
        <v>b. HE3-6</v>
      </c>
      <c r="C54">
        <v>5</v>
      </c>
      <c r="D54" t="s">
        <v>32</v>
      </c>
      <c r="E54" s="5">
        <v>3145</v>
      </c>
      <c r="F54" s="18">
        <v>3150</v>
      </c>
      <c r="G54" s="5"/>
      <c r="J54" s="5"/>
      <c r="K54" s="5"/>
      <c r="L54" s="5"/>
    </row>
    <row r="55" spans="1:12" x14ac:dyDescent="0.2">
      <c r="A55" t="s">
        <v>4</v>
      </c>
      <c r="B55" s="10" t="str">
        <f t="shared" si="0"/>
        <v>b. HE3-6</v>
      </c>
      <c r="C55">
        <v>6</v>
      </c>
      <c r="D55" t="s">
        <v>32</v>
      </c>
      <c r="E55" s="5">
        <v>3145</v>
      </c>
      <c r="F55" s="18">
        <v>3150</v>
      </c>
      <c r="G55" s="5"/>
      <c r="J55" s="5"/>
      <c r="K55" s="5"/>
      <c r="L55" s="5"/>
    </row>
    <row r="56" spans="1:12" x14ac:dyDescent="0.2">
      <c r="A56" t="s">
        <v>4</v>
      </c>
      <c r="B56" s="10" t="str">
        <f t="shared" si="0"/>
        <v>c. HE7-10</v>
      </c>
      <c r="C56">
        <v>7</v>
      </c>
      <c r="D56" t="s">
        <v>32</v>
      </c>
      <c r="E56" s="5">
        <v>3068</v>
      </c>
      <c r="F56" s="18">
        <v>3150</v>
      </c>
      <c r="G56" s="5"/>
      <c r="J56" s="5"/>
      <c r="K56" s="5"/>
    </row>
    <row r="57" spans="1:12" x14ac:dyDescent="0.2">
      <c r="A57" t="s">
        <v>4</v>
      </c>
      <c r="B57" s="10" t="str">
        <f t="shared" si="0"/>
        <v>c. HE7-10</v>
      </c>
      <c r="C57">
        <v>8</v>
      </c>
      <c r="D57" t="s">
        <v>32</v>
      </c>
      <c r="E57" s="5">
        <v>3068</v>
      </c>
      <c r="F57" s="18">
        <v>3150</v>
      </c>
      <c r="G57" s="5"/>
      <c r="J57" s="5"/>
      <c r="K57" s="5"/>
    </row>
    <row r="58" spans="1:12" x14ac:dyDescent="0.2">
      <c r="A58" t="s">
        <v>4</v>
      </c>
      <c r="B58" s="10" t="str">
        <f t="shared" si="0"/>
        <v>c. HE7-10</v>
      </c>
      <c r="C58">
        <v>9</v>
      </c>
      <c r="D58" t="s">
        <v>32</v>
      </c>
      <c r="E58" s="5">
        <v>3068</v>
      </c>
      <c r="F58" s="18">
        <v>3150</v>
      </c>
      <c r="G58" s="5"/>
      <c r="J58" s="5"/>
      <c r="K58" s="5"/>
    </row>
    <row r="59" spans="1:12" x14ac:dyDescent="0.2">
      <c r="A59" t="s">
        <v>4</v>
      </c>
      <c r="B59" s="10" t="str">
        <f t="shared" si="0"/>
        <v>c. HE7-10</v>
      </c>
      <c r="C59">
        <v>10</v>
      </c>
      <c r="D59" t="s">
        <v>32</v>
      </c>
      <c r="E59" s="5">
        <v>3068</v>
      </c>
      <c r="F59" s="18">
        <v>3150</v>
      </c>
      <c r="G59" s="5"/>
      <c r="J59" s="5"/>
      <c r="K59" s="5"/>
    </row>
    <row r="60" spans="1:12" x14ac:dyDescent="0.2">
      <c r="A60" t="s">
        <v>4</v>
      </c>
      <c r="B60" s="10" t="str">
        <f t="shared" si="0"/>
        <v>d. HE11-14</v>
      </c>
      <c r="C60">
        <v>11</v>
      </c>
      <c r="D60" t="s">
        <v>32</v>
      </c>
      <c r="E60" s="5">
        <v>3068</v>
      </c>
      <c r="F60" s="18">
        <v>3189</v>
      </c>
      <c r="G60" s="5"/>
      <c r="J60" s="5"/>
      <c r="K60" s="5"/>
    </row>
    <row r="61" spans="1:12" x14ac:dyDescent="0.2">
      <c r="A61" t="s">
        <v>4</v>
      </c>
      <c r="B61" s="10" t="str">
        <f t="shared" si="0"/>
        <v>d. HE11-14</v>
      </c>
      <c r="C61">
        <v>12</v>
      </c>
      <c r="D61" t="s">
        <v>32</v>
      </c>
      <c r="E61" s="5">
        <v>3068</v>
      </c>
      <c r="F61" s="18">
        <v>3189</v>
      </c>
      <c r="G61" s="5"/>
      <c r="J61" s="5"/>
      <c r="K61" s="5"/>
    </row>
    <row r="62" spans="1:12" x14ac:dyDescent="0.2">
      <c r="A62" t="s">
        <v>4</v>
      </c>
      <c r="B62" s="10" t="str">
        <f t="shared" si="0"/>
        <v>d. HE11-14</v>
      </c>
      <c r="C62">
        <v>13</v>
      </c>
      <c r="D62" t="s">
        <v>32</v>
      </c>
      <c r="E62" s="5">
        <v>3068</v>
      </c>
      <c r="F62" s="18">
        <v>3189</v>
      </c>
      <c r="G62" s="5"/>
      <c r="J62" s="5"/>
      <c r="K62" s="5"/>
    </row>
    <row r="63" spans="1:12" x14ac:dyDescent="0.2">
      <c r="A63" t="s">
        <v>4</v>
      </c>
      <c r="B63" s="10" t="str">
        <f t="shared" si="0"/>
        <v>d. HE11-14</v>
      </c>
      <c r="C63">
        <v>14</v>
      </c>
      <c r="D63" t="s">
        <v>32</v>
      </c>
      <c r="E63" s="5">
        <v>3068</v>
      </c>
      <c r="F63" s="18">
        <v>3189</v>
      </c>
      <c r="G63" s="5"/>
    </row>
    <row r="64" spans="1:12" x14ac:dyDescent="0.2">
      <c r="A64" t="s">
        <v>4</v>
      </c>
      <c r="B64" s="10" t="str">
        <f t="shared" si="0"/>
        <v>e. HE15-18</v>
      </c>
      <c r="C64">
        <v>15</v>
      </c>
      <c r="D64" t="s">
        <v>32</v>
      </c>
      <c r="E64" s="5">
        <v>2982</v>
      </c>
      <c r="F64" s="18">
        <v>3073</v>
      </c>
      <c r="G64" s="5"/>
    </row>
    <row r="65" spans="1:7" x14ac:dyDescent="0.2">
      <c r="A65" t="s">
        <v>4</v>
      </c>
      <c r="B65" s="10" t="str">
        <f t="shared" si="0"/>
        <v>e. HE15-18</v>
      </c>
      <c r="C65">
        <v>16</v>
      </c>
      <c r="D65" t="s">
        <v>32</v>
      </c>
      <c r="E65" s="5">
        <v>2982</v>
      </c>
      <c r="F65" s="18">
        <v>3073</v>
      </c>
      <c r="G65" s="5"/>
    </row>
    <row r="66" spans="1:7" x14ac:dyDescent="0.2">
      <c r="A66" t="s">
        <v>4</v>
      </c>
      <c r="B66" s="10" t="str">
        <f t="shared" si="0"/>
        <v>e. HE15-18</v>
      </c>
      <c r="C66">
        <v>17</v>
      </c>
      <c r="D66" t="s">
        <v>32</v>
      </c>
      <c r="E66" s="5">
        <v>2982</v>
      </c>
      <c r="F66" s="18">
        <v>3073</v>
      </c>
      <c r="G66" s="5"/>
    </row>
    <row r="67" spans="1:7" x14ac:dyDescent="0.2">
      <c r="A67" t="s">
        <v>4</v>
      </c>
      <c r="B67" s="10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32</v>
      </c>
      <c r="E67" s="5">
        <v>2982</v>
      </c>
      <c r="F67" s="18">
        <v>3073</v>
      </c>
      <c r="G67" s="5"/>
    </row>
    <row r="68" spans="1:7" x14ac:dyDescent="0.2">
      <c r="A68" t="s">
        <v>4</v>
      </c>
      <c r="B68" s="10" t="str">
        <f t="shared" si="2"/>
        <v>f. HE19-22</v>
      </c>
      <c r="C68">
        <v>19</v>
      </c>
      <c r="D68" t="s">
        <v>32</v>
      </c>
      <c r="E68" s="5">
        <v>2982</v>
      </c>
      <c r="F68" s="18">
        <v>2986</v>
      </c>
      <c r="G68" s="5"/>
    </row>
    <row r="69" spans="1:7" x14ac:dyDescent="0.2">
      <c r="A69" t="s">
        <v>4</v>
      </c>
      <c r="B69" s="10" t="str">
        <f t="shared" si="2"/>
        <v>f. HE19-22</v>
      </c>
      <c r="C69">
        <v>20</v>
      </c>
      <c r="D69" t="s">
        <v>32</v>
      </c>
      <c r="E69" s="5">
        <v>2982</v>
      </c>
      <c r="F69" s="18">
        <v>2986</v>
      </c>
      <c r="G69" s="5"/>
    </row>
    <row r="70" spans="1:7" x14ac:dyDescent="0.2">
      <c r="A70" t="s">
        <v>4</v>
      </c>
      <c r="B70" s="10" t="str">
        <f t="shared" si="2"/>
        <v>f. HE19-22</v>
      </c>
      <c r="C70">
        <v>21</v>
      </c>
      <c r="D70" t="s">
        <v>32</v>
      </c>
      <c r="E70" s="5">
        <v>2982</v>
      </c>
      <c r="F70" s="18">
        <v>2986</v>
      </c>
      <c r="G70" s="5"/>
    </row>
    <row r="71" spans="1:7" x14ac:dyDescent="0.2">
      <c r="A71" t="s">
        <v>4</v>
      </c>
      <c r="B71" s="10" t="str">
        <f t="shared" si="2"/>
        <v>f. HE19-22</v>
      </c>
      <c r="C71">
        <v>22</v>
      </c>
      <c r="D71" t="s">
        <v>32</v>
      </c>
      <c r="E71" s="5">
        <v>2982</v>
      </c>
      <c r="F71" s="18">
        <v>2986</v>
      </c>
      <c r="G71" s="5"/>
    </row>
    <row r="72" spans="1:7" x14ac:dyDescent="0.2">
      <c r="A72" t="s">
        <v>4</v>
      </c>
      <c r="B72" s="10" t="str">
        <f t="shared" si="2"/>
        <v>a. HE1-2 &amp; HE23-24</v>
      </c>
      <c r="C72">
        <v>23</v>
      </c>
      <c r="D72" t="s">
        <v>32</v>
      </c>
      <c r="E72" s="5">
        <v>3145</v>
      </c>
      <c r="F72" s="18">
        <v>3073</v>
      </c>
      <c r="G72" s="5"/>
    </row>
    <row r="73" spans="1:7" x14ac:dyDescent="0.2">
      <c r="A73" t="s">
        <v>4</v>
      </c>
      <c r="B73" s="10" t="str">
        <f t="shared" si="2"/>
        <v>a. HE1-2 &amp; HE23-24</v>
      </c>
      <c r="C73">
        <v>24</v>
      </c>
      <c r="D73" t="s">
        <v>32</v>
      </c>
      <c r="E73" s="5">
        <v>3145</v>
      </c>
      <c r="F73" s="18">
        <v>3073</v>
      </c>
      <c r="G73" s="5"/>
    </row>
    <row r="74" spans="1:7" x14ac:dyDescent="0.2">
      <c r="A74" t="s">
        <v>5</v>
      </c>
      <c r="B74" s="10" t="str">
        <f t="shared" si="2"/>
        <v>a. HE1-2 &amp; HE23-24</v>
      </c>
      <c r="C74">
        <v>1</v>
      </c>
      <c r="D74" t="s">
        <v>32</v>
      </c>
      <c r="E74" s="5">
        <v>3068</v>
      </c>
      <c r="F74" s="18">
        <v>2986</v>
      </c>
      <c r="G74" s="5"/>
    </row>
    <row r="75" spans="1:7" x14ac:dyDescent="0.2">
      <c r="A75" t="s">
        <v>5</v>
      </c>
      <c r="B75" s="10" t="str">
        <f t="shared" si="2"/>
        <v>a. HE1-2 &amp; HE23-24</v>
      </c>
      <c r="C75">
        <v>2</v>
      </c>
      <c r="D75" t="s">
        <v>32</v>
      </c>
      <c r="E75" s="5">
        <v>3068</v>
      </c>
      <c r="F75" s="18">
        <v>2986</v>
      </c>
      <c r="G75" s="5"/>
    </row>
    <row r="76" spans="1:7" x14ac:dyDescent="0.2">
      <c r="A76" t="s">
        <v>5</v>
      </c>
      <c r="B76" s="10" t="str">
        <f t="shared" si="2"/>
        <v>b. HE3-6</v>
      </c>
      <c r="C76">
        <v>3</v>
      </c>
      <c r="D76" t="s">
        <v>32</v>
      </c>
      <c r="E76" s="5">
        <v>3145</v>
      </c>
      <c r="F76" s="18">
        <v>3073</v>
      </c>
      <c r="G76" s="5"/>
    </row>
    <row r="77" spans="1:7" x14ac:dyDescent="0.2">
      <c r="A77" t="s">
        <v>5</v>
      </c>
      <c r="B77" s="10" t="str">
        <f t="shared" si="2"/>
        <v>b. HE3-6</v>
      </c>
      <c r="C77">
        <v>4</v>
      </c>
      <c r="D77" t="s">
        <v>32</v>
      </c>
      <c r="E77" s="5">
        <v>3145</v>
      </c>
      <c r="F77" s="18">
        <v>3073</v>
      </c>
      <c r="G77" s="5"/>
    </row>
    <row r="78" spans="1:7" x14ac:dyDescent="0.2">
      <c r="A78" t="s">
        <v>5</v>
      </c>
      <c r="B78" s="10" t="str">
        <f t="shared" si="2"/>
        <v>b. HE3-6</v>
      </c>
      <c r="C78">
        <v>5</v>
      </c>
      <c r="D78" t="s">
        <v>32</v>
      </c>
      <c r="E78" s="5">
        <v>3145</v>
      </c>
      <c r="F78" s="18">
        <v>3073</v>
      </c>
      <c r="G78" s="5"/>
    </row>
    <row r="79" spans="1:7" x14ac:dyDescent="0.2">
      <c r="A79" t="s">
        <v>5</v>
      </c>
      <c r="B79" s="10" t="str">
        <f t="shared" si="2"/>
        <v>b. HE3-6</v>
      </c>
      <c r="C79">
        <v>6</v>
      </c>
      <c r="D79" t="s">
        <v>32</v>
      </c>
      <c r="E79" s="5">
        <v>3145</v>
      </c>
      <c r="F79" s="18">
        <v>3073</v>
      </c>
      <c r="G79" s="5"/>
    </row>
    <row r="80" spans="1:7" x14ac:dyDescent="0.2">
      <c r="A80" t="s">
        <v>5</v>
      </c>
      <c r="B80" s="10" t="str">
        <f t="shared" si="2"/>
        <v>c. HE7-10</v>
      </c>
      <c r="C80">
        <v>7</v>
      </c>
      <c r="D80" t="s">
        <v>32</v>
      </c>
      <c r="E80" s="5">
        <v>3068</v>
      </c>
      <c r="F80" s="18">
        <v>3073</v>
      </c>
      <c r="G80" s="5"/>
    </row>
    <row r="81" spans="1:7" x14ac:dyDescent="0.2">
      <c r="A81" t="s">
        <v>5</v>
      </c>
      <c r="B81" s="10" t="str">
        <f t="shared" si="2"/>
        <v>c. HE7-10</v>
      </c>
      <c r="C81">
        <v>8</v>
      </c>
      <c r="D81" t="s">
        <v>32</v>
      </c>
      <c r="E81" s="5">
        <v>3068</v>
      </c>
      <c r="F81" s="18">
        <v>3073</v>
      </c>
      <c r="G81" s="5"/>
    </row>
    <row r="82" spans="1:7" x14ac:dyDescent="0.2">
      <c r="A82" t="s">
        <v>5</v>
      </c>
      <c r="B82" s="10" t="str">
        <f t="shared" si="2"/>
        <v>c. HE7-10</v>
      </c>
      <c r="C82">
        <v>9</v>
      </c>
      <c r="D82" t="s">
        <v>32</v>
      </c>
      <c r="E82" s="5">
        <v>3068</v>
      </c>
      <c r="F82" s="18">
        <v>3073</v>
      </c>
      <c r="G82" s="5"/>
    </row>
    <row r="83" spans="1:7" x14ac:dyDescent="0.2">
      <c r="A83" t="s">
        <v>5</v>
      </c>
      <c r="B83" s="10" t="str">
        <f t="shared" si="2"/>
        <v>c. HE7-10</v>
      </c>
      <c r="C83">
        <v>10</v>
      </c>
      <c r="D83" t="s">
        <v>32</v>
      </c>
      <c r="E83" s="5">
        <v>3068</v>
      </c>
      <c r="F83" s="18">
        <v>3073</v>
      </c>
      <c r="G83" s="5"/>
    </row>
    <row r="84" spans="1:7" x14ac:dyDescent="0.2">
      <c r="A84" t="s">
        <v>5</v>
      </c>
      <c r="B84" s="10" t="str">
        <f t="shared" si="2"/>
        <v>d. HE11-14</v>
      </c>
      <c r="C84">
        <v>11</v>
      </c>
      <c r="D84" t="s">
        <v>32</v>
      </c>
      <c r="E84" s="5">
        <v>3068</v>
      </c>
      <c r="F84" s="18">
        <v>3150</v>
      </c>
      <c r="G84" s="5"/>
    </row>
    <row r="85" spans="1:7" x14ac:dyDescent="0.2">
      <c r="A85" t="s">
        <v>5</v>
      </c>
      <c r="B85" s="10" t="str">
        <f t="shared" si="2"/>
        <v>d. HE11-14</v>
      </c>
      <c r="C85">
        <v>12</v>
      </c>
      <c r="D85" t="s">
        <v>32</v>
      </c>
      <c r="E85" s="5">
        <v>3068</v>
      </c>
      <c r="F85" s="18">
        <v>3150</v>
      </c>
      <c r="G85" s="5"/>
    </row>
    <row r="86" spans="1:7" x14ac:dyDescent="0.2">
      <c r="A86" t="s">
        <v>5</v>
      </c>
      <c r="B86" s="10" t="str">
        <f t="shared" si="2"/>
        <v>d. HE11-14</v>
      </c>
      <c r="C86">
        <v>13</v>
      </c>
      <c r="D86" t="s">
        <v>32</v>
      </c>
      <c r="E86" s="5">
        <v>3068</v>
      </c>
      <c r="F86" s="18">
        <v>3150</v>
      </c>
      <c r="G86" s="5"/>
    </row>
    <row r="87" spans="1:7" x14ac:dyDescent="0.2">
      <c r="A87" t="s">
        <v>5</v>
      </c>
      <c r="B87" s="10" t="str">
        <f t="shared" si="2"/>
        <v>d. HE11-14</v>
      </c>
      <c r="C87">
        <v>14</v>
      </c>
      <c r="D87" t="s">
        <v>32</v>
      </c>
      <c r="E87" s="5">
        <v>3068</v>
      </c>
      <c r="F87" s="18">
        <v>3150</v>
      </c>
      <c r="G87" s="5"/>
    </row>
    <row r="88" spans="1:7" x14ac:dyDescent="0.2">
      <c r="A88" t="s">
        <v>5</v>
      </c>
      <c r="B88" s="10" t="str">
        <f t="shared" si="2"/>
        <v>e. HE15-18</v>
      </c>
      <c r="C88">
        <v>15</v>
      </c>
      <c r="D88" t="s">
        <v>32</v>
      </c>
      <c r="E88" s="5">
        <v>2982</v>
      </c>
      <c r="F88" s="18">
        <v>3036</v>
      </c>
      <c r="G88" s="5"/>
    </row>
    <row r="89" spans="1:7" x14ac:dyDescent="0.2">
      <c r="A89" t="s">
        <v>5</v>
      </c>
      <c r="B89" s="10" t="str">
        <f t="shared" si="2"/>
        <v>e. HE15-18</v>
      </c>
      <c r="C89">
        <v>16</v>
      </c>
      <c r="D89" t="s">
        <v>32</v>
      </c>
      <c r="E89" s="5">
        <v>2982</v>
      </c>
      <c r="F89" s="18">
        <v>3036</v>
      </c>
      <c r="G89" s="5"/>
    </row>
    <row r="90" spans="1:7" x14ac:dyDescent="0.2">
      <c r="A90" t="s">
        <v>5</v>
      </c>
      <c r="B90" s="10" t="str">
        <f t="shared" si="2"/>
        <v>e. HE15-18</v>
      </c>
      <c r="C90">
        <v>17</v>
      </c>
      <c r="D90" t="s">
        <v>32</v>
      </c>
      <c r="E90" s="5">
        <v>2982</v>
      </c>
      <c r="F90" s="18">
        <v>3036</v>
      </c>
      <c r="G90" s="5"/>
    </row>
    <row r="91" spans="1:7" x14ac:dyDescent="0.2">
      <c r="A91" t="s">
        <v>5</v>
      </c>
      <c r="B91" s="10" t="str">
        <f t="shared" si="2"/>
        <v>e. HE15-18</v>
      </c>
      <c r="C91">
        <v>18</v>
      </c>
      <c r="D91" t="s">
        <v>32</v>
      </c>
      <c r="E91" s="5">
        <v>2982</v>
      </c>
      <c r="F91" s="18">
        <v>3036</v>
      </c>
      <c r="G91" s="5"/>
    </row>
    <row r="92" spans="1:7" x14ac:dyDescent="0.2">
      <c r="A92" t="s">
        <v>5</v>
      </c>
      <c r="B92" s="10" t="str">
        <f t="shared" si="2"/>
        <v>f. HE19-22</v>
      </c>
      <c r="C92">
        <v>19</v>
      </c>
      <c r="D92" t="s">
        <v>32</v>
      </c>
      <c r="E92" s="5">
        <v>2941</v>
      </c>
      <c r="F92" s="18">
        <v>2867</v>
      </c>
      <c r="G92" s="5"/>
    </row>
    <row r="93" spans="1:7" x14ac:dyDescent="0.2">
      <c r="A93" t="s">
        <v>5</v>
      </c>
      <c r="B93" s="10" t="str">
        <f t="shared" si="2"/>
        <v>f. HE19-22</v>
      </c>
      <c r="C93">
        <v>20</v>
      </c>
      <c r="D93" t="s">
        <v>32</v>
      </c>
      <c r="E93" s="5">
        <v>2941</v>
      </c>
      <c r="F93" s="18">
        <v>2867</v>
      </c>
      <c r="G93" s="5"/>
    </row>
    <row r="94" spans="1:7" x14ac:dyDescent="0.2">
      <c r="A94" t="s">
        <v>5</v>
      </c>
      <c r="B94" s="10" t="str">
        <f t="shared" si="2"/>
        <v>f. HE19-22</v>
      </c>
      <c r="C94">
        <v>21</v>
      </c>
      <c r="D94" t="s">
        <v>32</v>
      </c>
      <c r="E94" s="5">
        <v>2941</v>
      </c>
      <c r="F94" s="18">
        <v>2867</v>
      </c>
      <c r="G94" s="5"/>
    </row>
    <row r="95" spans="1:7" x14ac:dyDescent="0.2">
      <c r="A95" t="s">
        <v>5</v>
      </c>
      <c r="B95" s="10" t="str">
        <f t="shared" si="2"/>
        <v>f. HE19-22</v>
      </c>
      <c r="C95">
        <v>22</v>
      </c>
      <c r="D95" t="s">
        <v>32</v>
      </c>
      <c r="E95" s="5">
        <v>2941</v>
      </c>
      <c r="F95" s="18">
        <v>2867</v>
      </c>
      <c r="G95" s="5"/>
    </row>
    <row r="96" spans="1:7" x14ac:dyDescent="0.2">
      <c r="A96" t="s">
        <v>5</v>
      </c>
      <c r="B96" s="10" t="str">
        <f t="shared" si="2"/>
        <v>a. HE1-2 &amp; HE23-24</v>
      </c>
      <c r="C96">
        <v>23</v>
      </c>
      <c r="D96" t="s">
        <v>32</v>
      </c>
      <c r="E96" s="5">
        <v>3068</v>
      </c>
      <c r="F96" s="18">
        <v>2986</v>
      </c>
      <c r="G96" s="5"/>
    </row>
    <row r="97" spans="1:7" x14ac:dyDescent="0.2">
      <c r="A97" t="s">
        <v>5</v>
      </c>
      <c r="B97" s="10" t="str">
        <f t="shared" si="2"/>
        <v>a. HE1-2 &amp; HE23-24</v>
      </c>
      <c r="C97">
        <v>24</v>
      </c>
      <c r="D97" t="s">
        <v>32</v>
      </c>
      <c r="E97" s="5">
        <v>3068</v>
      </c>
      <c r="F97" s="18">
        <v>2986</v>
      </c>
      <c r="G97" s="5"/>
    </row>
    <row r="98" spans="1:7" x14ac:dyDescent="0.2">
      <c r="A98" t="s">
        <v>6</v>
      </c>
      <c r="B98" s="10" t="str">
        <f t="shared" si="2"/>
        <v>a. HE1-2 &amp; HE23-24</v>
      </c>
      <c r="C98">
        <v>1</v>
      </c>
      <c r="D98" t="s">
        <v>32</v>
      </c>
      <c r="E98" s="5">
        <v>2699</v>
      </c>
      <c r="F98" s="18">
        <v>2648</v>
      </c>
      <c r="G98" s="5"/>
    </row>
    <row r="99" spans="1:7" x14ac:dyDescent="0.2">
      <c r="A99" t="s">
        <v>6</v>
      </c>
      <c r="B99" s="10" t="str">
        <f t="shared" si="2"/>
        <v>a. HE1-2 &amp; HE23-24</v>
      </c>
      <c r="C99">
        <v>2</v>
      </c>
      <c r="D99" t="s">
        <v>32</v>
      </c>
      <c r="E99" s="5">
        <v>2699</v>
      </c>
      <c r="F99" s="18">
        <v>2648</v>
      </c>
      <c r="G99" s="5"/>
    </row>
    <row r="100" spans="1:7" x14ac:dyDescent="0.2">
      <c r="A100" t="s">
        <v>6</v>
      </c>
      <c r="B100" s="10" t="str">
        <f t="shared" si="2"/>
        <v>b. HE3-6</v>
      </c>
      <c r="C100">
        <v>3</v>
      </c>
      <c r="D100" t="s">
        <v>32</v>
      </c>
      <c r="E100" s="5">
        <v>2699</v>
      </c>
      <c r="F100" s="18">
        <v>2702</v>
      </c>
      <c r="G100" s="5"/>
    </row>
    <row r="101" spans="1:7" x14ac:dyDescent="0.2">
      <c r="A101" t="s">
        <v>6</v>
      </c>
      <c r="B101" s="10" t="str">
        <f t="shared" si="2"/>
        <v>b. HE3-6</v>
      </c>
      <c r="C101">
        <v>4</v>
      </c>
      <c r="D101" t="s">
        <v>32</v>
      </c>
      <c r="E101" s="5">
        <v>2699</v>
      </c>
      <c r="F101" s="18">
        <v>2702</v>
      </c>
      <c r="G101" s="5"/>
    </row>
    <row r="102" spans="1:7" x14ac:dyDescent="0.2">
      <c r="A102" t="s">
        <v>6</v>
      </c>
      <c r="B102" s="10" t="str">
        <f t="shared" si="2"/>
        <v>b. HE3-6</v>
      </c>
      <c r="C102">
        <v>5</v>
      </c>
      <c r="D102" t="s">
        <v>32</v>
      </c>
      <c r="E102" s="5">
        <v>2699</v>
      </c>
      <c r="F102" s="18">
        <v>2702</v>
      </c>
      <c r="G102" s="5"/>
    </row>
    <row r="103" spans="1:7" x14ac:dyDescent="0.2">
      <c r="A103" t="s">
        <v>6</v>
      </c>
      <c r="B103" s="10" t="str">
        <f t="shared" si="2"/>
        <v>b. HE3-6</v>
      </c>
      <c r="C103">
        <v>6</v>
      </c>
      <c r="D103" t="s">
        <v>32</v>
      </c>
      <c r="E103" s="5">
        <v>2699</v>
      </c>
      <c r="F103" s="18">
        <v>2702</v>
      </c>
      <c r="G103" s="5"/>
    </row>
    <row r="104" spans="1:7" x14ac:dyDescent="0.2">
      <c r="A104" t="s">
        <v>6</v>
      </c>
      <c r="B104" s="10" t="str">
        <f t="shared" si="2"/>
        <v>c. HE7-10</v>
      </c>
      <c r="C104">
        <v>7</v>
      </c>
      <c r="D104" t="s">
        <v>32</v>
      </c>
      <c r="E104" s="5">
        <v>2699</v>
      </c>
      <c r="F104" s="18">
        <v>2702</v>
      </c>
      <c r="G104" s="5"/>
    </row>
    <row r="105" spans="1:7" x14ac:dyDescent="0.2">
      <c r="A105" t="s">
        <v>6</v>
      </c>
      <c r="B105" s="10" t="str">
        <f t="shared" si="2"/>
        <v>c. HE7-10</v>
      </c>
      <c r="C105">
        <v>8</v>
      </c>
      <c r="D105" t="s">
        <v>32</v>
      </c>
      <c r="E105" s="5">
        <v>2699</v>
      </c>
      <c r="F105" s="18">
        <v>2702</v>
      </c>
      <c r="G105" s="5"/>
    </row>
    <row r="106" spans="1:7" x14ac:dyDescent="0.2">
      <c r="A106" t="s">
        <v>6</v>
      </c>
      <c r="B106" s="10" t="str">
        <f t="shared" si="2"/>
        <v>c. HE7-10</v>
      </c>
      <c r="C106">
        <v>9</v>
      </c>
      <c r="D106" t="s">
        <v>32</v>
      </c>
      <c r="E106" s="5">
        <v>2699</v>
      </c>
      <c r="F106" s="18">
        <v>2702</v>
      </c>
      <c r="G106" s="5"/>
    </row>
    <row r="107" spans="1:7" x14ac:dyDescent="0.2">
      <c r="A107" t="s">
        <v>6</v>
      </c>
      <c r="B107" s="10" t="str">
        <f t="shared" si="2"/>
        <v>c. HE7-10</v>
      </c>
      <c r="C107">
        <v>10</v>
      </c>
      <c r="D107" t="s">
        <v>32</v>
      </c>
      <c r="E107" s="5">
        <v>2699</v>
      </c>
      <c r="F107" s="18">
        <v>2702</v>
      </c>
      <c r="G107" s="5"/>
    </row>
    <row r="108" spans="1:7" x14ac:dyDescent="0.2">
      <c r="A108" t="s">
        <v>6</v>
      </c>
      <c r="B108" s="10" t="str">
        <f t="shared" si="2"/>
        <v>d. HE11-14</v>
      </c>
      <c r="C108">
        <v>11</v>
      </c>
      <c r="D108" t="s">
        <v>32</v>
      </c>
      <c r="E108" s="5">
        <v>2595</v>
      </c>
      <c r="F108" s="18">
        <v>2702</v>
      </c>
      <c r="G108" s="5"/>
    </row>
    <row r="109" spans="1:7" x14ac:dyDescent="0.2">
      <c r="A109" t="s">
        <v>6</v>
      </c>
      <c r="B109" s="10" t="str">
        <f t="shared" si="2"/>
        <v>d. HE11-14</v>
      </c>
      <c r="C109">
        <v>12</v>
      </c>
      <c r="D109" t="s">
        <v>32</v>
      </c>
      <c r="E109" s="5">
        <v>2595</v>
      </c>
      <c r="F109" s="18">
        <v>2702</v>
      </c>
      <c r="G109" s="5"/>
    </row>
    <row r="110" spans="1:7" x14ac:dyDescent="0.2">
      <c r="A110" t="s">
        <v>6</v>
      </c>
      <c r="B110" s="10" t="str">
        <f t="shared" si="2"/>
        <v>d. HE11-14</v>
      </c>
      <c r="C110">
        <v>13</v>
      </c>
      <c r="D110" t="s">
        <v>32</v>
      </c>
      <c r="E110" s="5">
        <v>2595</v>
      </c>
      <c r="F110" s="18">
        <v>2702</v>
      </c>
      <c r="G110" s="5"/>
    </row>
    <row r="111" spans="1:7" x14ac:dyDescent="0.2">
      <c r="A111" t="s">
        <v>6</v>
      </c>
      <c r="B111" s="10" t="str">
        <f t="shared" si="2"/>
        <v>d. HE11-14</v>
      </c>
      <c r="C111">
        <v>14</v>
      </c>
      <c r="D111" t="s">
        <v>32</v>
      </c>
      <c r="E111" s="5">
        <v>2595</v>
      </c>
      <c r="F111" s="18">
        <v>2702</v>
      </c>
      <c r="G111" s="5"/>
    </row>
    <row r="112" spans="1:7" x14ac:dyDescent="0.2">
      <c r="A112" t="s">
        <v>6</v>
      </c>
      <c r="B112" s="10" t="str">
        <f t="shared" si="2"/>
        <v>e. HE15-18</v>
      </c>
      <c r="C112">
        <v>15</v>
      </c>
      <c r="D112" t="s">
        <v>32</v>
      </c>
      <c r="E112" s="5">
        <v>2558</v>
      </c>
      <c r="F112" s="18">
        <v>2597</v>
      </c>
      <c r="G112" s="5"/>
    </row>
    <row r="113" spans="1:7" x14ac:dyDescent="0.2">
      <c r="A113" t="s">
        <v>6</v>
      </c>
      <c r="B113" s="10" t="str">
        <f t="shared" si="2"/>
        <v>e. HE15-18</v>
      </c>
      <c r="C113">
        <v>16</v>
      </c>
      <c r="D113" t="s">
        <v>32</v>
      </c>
      <c r="E113" s="5">
        <v>2558</v>
      </c>
      <c r="F113" s="18">
        <v>2597</v>
      </c>
      <c r="G113" s="5"/>
    </row>
    <row r="114" spans="1:7" x14ac:dyDescent="0.2">
      <c r="A114" t="s">
        <v>6</v>
      </c>
      <c r="B114" s="10" t="str">
        <f t="shared" si="2"/>
        <v>e. HE15-18</v>
      </c>
      <c r="C114">
        <v>17</v>
      </c>
      <c r="D114" t="s">
        <v>32</v>
      </c>
      <c r="E114" s="5">
        <v>2558</v>
      </c>
      <c r="F114" s="18">
        <v>2597</v>
      </c>
      <c r="G114" s="5"/>
    </row>
    <row r="115" spans="1:7" x14ac:dyDescent="0.2">
      <c r="A115" t="s">
        <v>6</v>
      </c>
      <c r="B115" s="10" t="str">
        <f t="shared" si="2"/>
        <v>e. HE15-18</v>
      </c>
      <c r="C115">
        <v>18</v>
      </c>
      <c r="D115" t="s">
        <v>32</v>
      </c>
      <c r="E115" s="5">
        <v>2558</v>
      </c>
      <c r="F115" s="18">
        <v>2597</v>
      </c>
      <c r="G115" s="5"/>
    </row>
    <row r="116" spans="1:7" x14ac:dyDescent="0.2">
      <c r="A116" t="s">
        <v>6</v>
      </c>
      <c r="B116" s="10" t="str">
        <f t="shared" si="2"/>
        <v>f. HE19-22</v>
      </c>
      <c r="C116">
        <v>19</v>
      </c>
      <c r="D116" t="s">
        <v>32</v>
      </c>
      <c r="E116" s="5">
        <v>2558</v>
      </c>
      <c r="F116" s="18">
        <v>2560</v>
      </c>
      <c r="G116" s="5"/>
    </row>
    <row r="117" spans="1:7" x14ac:dyDescent="0.2">
      <c r="A117" t="s">
        <v>6</v>
      </c>
      <c r="B117" s="10" t="str">
        <f t="shared" si="2"/>
        <v>f. HE19-22</v>
      </c>
      <c r="C117">
        <v>20</v>
      </c>
      <c r="D117" t="s">
        <v>32</v>
      </c>
      <c r="E117" s="5">
        <v>2558</v>
      </c>
      <c r="F117" s="18">
        <v>2560</v>
      </c>
      <c r="G117" s="5"/>
    </row>
    <row r="118" spans="1:7" x14ac:dyDescent="0.2">
      <c r="A118" t="s">
        <v>6</v>
      </c>
      <c r="B118" s="10" t="str">
        <f t="shared" si="2"/>
        <v>f. HE19-22</v>
      </c>
      <c r="C118">
        <v>21</v>
      </c>
      <c r="D118" t="s">
        <v>32</v>
      </c>
      <c r="E118" s="5">
        <v>2558</v>
      </c>
      <c r="F118" s="18">
        <v>2560</v>
      </c>
      <c r="G118" s="5"/>
    </row>
    <row r="119" spans="1:7" x14ac:dyDescent="0.2">
      <c r="A119" t="s">
        <v>6</v>
      </c>
      <c r="B119" s="10" t="str">
        <f t="shared" si="2"/>
        <v>f. HE19-22</v>
      </c>
      <c r="C119">
        <v>22</v>
      </c>
      <c r="D119" t="s">
        <v>32</v>
      </c>
      <c r="E119" s="5">
        <v>2558</v>
      </c>
      <c r="F119" s="18">
        <v>2560</v>
      </c>
      <c r="G119" s="5"/>
    </row>
    <row r="120" spans="1:7" x14ac:dyDescent="0.2">
      <c r="A120" t="s">
        <v>6</v>
      </c>
      <c r="B120" s="10" t="str">
        <f t="shared" si="2"/>
        <v>a. HE1-2 &amp; HE23-24</v>
      </c>
      <c r="C120">
        <v>23</v>
      </c>
      <c r="D120" t="s">
        <v>32</v>
      </c>
      <c r="E120" s="5">
        <v>2699</v>
      </c>
      <c r="F120" s="18">
        <v>2648</v>
      </c>
      <c r="G120" s="5"/>
    </row>
    <row r="121" spans="1:7" x14ac:dyDescent="0.2">
      <c r="A121" t="s">
        <v>6</v>
      </c>
      <c r="B121" s="10" t="str">
        <f t="shared" si="2"/>
        <v>a. HE1-2 &amp; HE23-24</v>
      </c>
      <c r="C121">
        <v>24</v>
      </c>
      <c r="D121" t="s">
        <v>32</v>
      </c>
      <c r="E121" s="5">
        <v>2699</v>
      </c>
      <c r="F121" s="18">
        <v>2648</v>
      </c>
      <c r="G121" s="5"/>
    </row>
    <row r="122" spans="1:7" x14ac:dyDescent="0.2">
      <c r="A122" t="s">
        <v>7</v>
      </c>
      <c r="B122" s="10" t="str">
        <f t="shared" si="2"/>
        <v>a. HE1-2 &amp; HE23-24</v>
      </c>
      <c r="C122">
        <v>1</v>
      </c>
      <c r="D122" t="s">
        <v>32</v>
      </c>
      <c r="E122" s="5">
        <v>2463</v>
      </c>
      <c r="F122">
        <v>2516</v>
      </c>
      <c r="G122" s="5"/>
    </row>
    <row r="123" spans="1:7" x14ac:dyDescent="0.2">
      <c r="A123" t="s">
        <v>7</v>
      </c>
      <c r="B123" s="10" t="str">
        <f t="shared" si="2"/>
        <v>a. HE1-2 &amp; HE23-24</v>
      </c>
      <c r="C123">
        <v>2</v>
      </c>
      <c r="D123" t="s">
        <v>32</v>
      </c>
      <c r="E123" s="5">
        <v>2463</v>
      </c>
      <c r="F123">
        <v>2516</v>
      </c>
      <c r="G123" s="5"/>
    </row>
    <row r="124" spans="1:7" x14ac:dyDescent="0.2">
      <c r="A124" t="s">
        <v>7</v>
      </c>
      <c r="B124" s="10" t="str">
        <f t="shared" si="2"/>
        <v>b. HE3-6</v>
      </c>
      <c r="C124">
        <v>3</v>
      </c>
      <c r="D124" t="s">
        <v>32</v>
      </c>
      <c r="E124" s="5">
        <v>2514</v>
      </c>
      <c r="F124">
        <v>2597</v>
      </c>
      <c r="G124" s="5"/>
    </row>
    <row r="125" spans="1:7" x14ac:dyDescent="0.2">
      <c r="A125" t="s">
        <v>7</v>
      </c>
      <c r="B125" s="10" t="str">
        <f t="shared" si="2"/>
        <v>b. HE3-6</v>
      </c>
      <c r="C125">
        <v>4</v>
      </c>
      <c r="D125" t="s">
        <v>32</v>
      </c>
      <c r="E125" s="5">
        <v>2514</v>
      </c>
      <c r="F125">
        <v>2597</v>
      </c>
      <c r="G125" s="5"/>
    </row>
    <row r="126" spans="1:7" x14ac:dyDescent="0.2">
      <c r="A126" t="s">
        <v>7</v>
      </c>
      <c r="B126" s="10" t="str">
        <f t="shared" si="2"/>
        <v>b. HE3-6</v>
      </c>
      <c r="C126">
        <v>5</v>
      </c>
      <c r="D126" t="s">
        <v>32</v>
      </c>
      <c r="E126" s="5">
        <v>2514</v>
      </c>
      <c r="F126">
        <v>2597</v>
      </c>
      <c r="G126" s="5"/>
    </row>
    <row r="127" spans="1:7" x14ac:dyDescent="0.2">
      <c r="A127" t="s">
        <v>7</v>
      </c>
      <c r="B127" s="10" t="str">
        <f t="shared" si="2"/>
        <v>b. HE3-6</v>
      </c>
      <c r="C127">
        <v>6</v>
      </c>
      <c r="D127" t="s">
        <v>32</v>
      </c>
      <c r="E127" s="5">
        <v>2514</v>
      </c>
      <c r="F127">
        <v>2597</v>
      </c>
      <c r="G127" s="5"/>
    </row>
    <row r="128" spans="1:7" x14ac:dyDescent="0.2">
      <c r="A128" t="s">
        <v>7</v>
      </c>
      <c r="B128" s="10" t="str">
        <f t="shared" si="2"/>
        <v>c. HE7-10</v>
      </c>
      <c r="C128">
        <v>7</v>
      </c>
      <c r="D128" t="s">
        <v>32</v>
      </c>
      <c r="E128" s="5">
        <v>2514</v>
      </c>
      <c r="F128">
        <v>2597</v>
      </c>
      <c r="G128" s="5"/>
    </row>
    <row r="129" spans="1:7" x14ac:dyDescent="0.2">
      <c r="A129" t="s">
        <v>7</v>
      </c>
      <c r="B129" s="10" t="str">
        <f t="shared" si="2"/>
        <v>c. HE7-10</v>
      </c>
      <c r="C129">
        <v>8</v>
      </c>
      <c r="D129" t="s">
        <v>32</v>
      </c>
      <c r="E129" s="5">
        <v>2514</v>
      </c>
      <c r="F129">
        <v>2597</v>
      </c>
      <c r="G129" s="5"/>
    </row>
    <row r="130" spans="1:7" x14ac:dyDescent="0.2">
      <c r="A130" t="s">
        <v>7</v>
      </c>
      <c r="B130" s="10" t="str">
        <f t="shared" si="2"/>
        <v>c. HE7-10</v>
      </c>
      <c r="C130">
        <v>9</v>
      </c>
      <c r="D130" t="s">
        <v>32</v>
      </c>
      <c r="E130" s="5">
        <v>2514</v>
      </c>
      <c r="F130">
        <v>2597</v>
      </c>
      <c r="G130" s="5"/>
    </row>
    <row r="131" spans="1:7" x14ac:dyDescent="0.2">
      <c r="A131" t="s">
        <v>7</v>
      </c>
      <c r="B131" s="10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32</v>
      </c>
      <c r="E131" s="5">
        <v>2514</v>
      </c>
      <c r="F131">
        <v>2597</v>
      </c>
      <c r="G131" s="5"/>
    </row>
    <row r="132" spans="1:7" x14ac:dyDescent="0.2">
      <c r="A132" t="s">
        <v>7</v>
      </c>
      <c r="B132" s="10" t="str">
        <f t="shared" si="3"/>
        <v>d. HE11-14</v>
      </c>
      <c r="C132">
        <v>11</v>
      </c>
      <c r="D132" t="s">
        <v>32</v>
      </c>
      <c r="E132" s="5">
        <v>2425</v>
      </c>
      <c r="F132">
        <v>2516</v>
      </c>
      <c r="G132" s="5"/>
    </row>
    <row r="133" spans="1:7" x14ac:dyDescent="0.2">
      <c r="A133" t="s">
        <v>7</v>
      </c>
      <c r="B133" s="10" t="str">
        <f t="shared" si="3"/>
        <v>d. HE11-14</v>
      </c>
      <c r="C133">
        <v>12</v>
      </c>
      <c r="D133" t="s">
        <v>32</v>
      </c>
      <c r="E133" s="5">
        <v>2425</v>
      </c>
      <c r="F133">
        <v>2516</v>
      </c>
      <c r="G133" s="5"/>
    </row>
    <row r="134" spans="1:7" x14ac:dyDescent="0.2">
      <c r="A134" t="s">
        <v>7</v>
      </c>
      <c r="B134" s="10" t="str">
        <f t="shared" si="3"/>
        <v>d. HE11-14</v>
      </c>
      <c r="C134">
        <v>13</v>
      </c>
      <c r="D134" t="s">
        <v>32</v>
      </c>
      <c r="E134" s="5">
        <v>2425</v>
      </c>
      <c r="F134">
        <v>2516</v>
      </c>
      <c r="G134" s="5"/>
    </row>
    <row r="135" spans="1:7" x14ac:dyDescent="0.2">
      <c r="A135" t="s">
        <v>7</v>
      </c>
      <c r="B135" s="10" t="str">
        <f t="shared" si="3"/>
        <v>d. HE11-14</v>
      </c>
      <c r="C135">
        <v>14</v>
      </c>
      <c r="D135" t="s">
        <v>32</v>
      </c>
      <c r="E135" s="5">
        <v>2425</v>
      </c>
      <c r="F135">
        <v>2516</v>
      </c>
      <c r="G135" s="5"/>
    </row>
    <row r="136" spans="1:7" x14ac:dyDescent="0.2">
      <c r="A136" t="s">
        <v>7</v>
      </c>
      <c r="B136" s="10" t="str">
        <f t="shared" si="3"/>
        <v>e. HE15-18</v>
      </c>
      <c r="C136">
        <v>15</v>
      </c>
      <c r="D136" t="s">
        <v>32</v>
      </c>
      <c r="E136" s="5">
        <v>2380</v>
      </c>
      <c r="F136">
        <v>2465</v>
      </c>
      <c r="G136" s="5"/>
    </row>
    <row r="137" spans="1:7" x14ac:dyDescent="0.2">
      <c r="A137" t="s">
        <v>7</v>
      </c>
      <c r="B137" s="10" t="str">
        <f t="shared" si="3"/>
        <v>e. HE15-18</v>
      </c>
      <c r="C137">
        <v>16</v>
      </c>
      <c r="D137" t="s">
        <v>32</v>
      </c>
      <c r="E137" s="5">
        <v>2380</v>
      </c>
      <c r="F137">
        <v>2465</v>
      </c>
      <c r="G137" s="5"/>
    </row>
    <row r="138" spans="1:7" x14ac:dyDescent="0.2">
      <c r="A138" t="s">
        <v>7</v>
      </c>
      <c r="B138" s="10" t="str">
        <f t="shared" si="3"/>
        <v>e. HE15-18</v>
      </c>
      <c r="C138">
        <v>17</v>
      </c>
      <c r="D138" t="s">
        <v>32</v>
      </c>
      <c r="E138" s="5">
        <v>2380</v>
      </c>
      <c r="F138">
        <v>2465</v>
      </c>
      <c r="G138" s="5"/>
    </row>
    <row r="139" spans="1:7" x14ac:dyDescent="0.2">
      <c r="A139" t="s">
        <v>7</v>
      </c>
      <c r="B139" s="10" t="str">
        <f t="shared" si="3"/>
        <v>e. HE15-18</v>
      </c>
      <c r="C139">
        <v>18</v>
      </c>
      <c r="D139" t="s">
        <v>32</v>
      </c>
      <c r="E139" s="5">
        <v>2380</v>
      </c>
      <c r="F139">
        <v>2465</v>
      </c>
      <c r="G139" s="5"/>
    </row>
    <row r="140" spans="1:7" x14ac:dyDescent="0.2">
      <c r="A140" t="s">
        <v>7</v>
      </c>
      <c r="B140" s="10" t="str">
        <f t="shared" si="3"/>
        <v>f. HE19-22</v>
      </c>
      <c r="C140">
        <v>19</v>
      </c>
      <c r="D140" t="s">
        <v>32</v>
      </c>
      <c r="E140" s="5">
        <v>2343</v>
      </c>
      <c r="F140">
        <v>2426</v>
      </c>
      <c r="G140" s="5"/>
    </row>
    <row r="141" spans="1:7" x14ac:dyDescent="0.2">
      <c r="A141" t="s">
        <v>7</v>
      </c>
      <c r="B141" s="10" t="str">
        <f t="shared" si="3"/>
        <v>f. HE19-22</v>
      </c>
      <c r="C141">
        <v>20</v>
      </c>
      <c r="D141" t="s">
        <v>32</v>
      </c>
      <c r="E141" s="5">
        <v>2343</v>
      </c>
      <c r="F141">
        <v>2426</v>
      </c>
      <c r="G141" s="5"/>
    </row>
    <row r="142" spans="1:7" x14ac:dyDescent="0.2">
      <c r="A142" t="s">
        <v>7</v>
      </c>
      <c r="B142" s="10" t="str">
        <f t="shared" si="3"/>
        <v>f. HE19-22</v>
      </c>
      <c r="C142">
        <v>21</v>
      </c>
      <c r="D142" t="s">
        <v>32</v>
      </c>
      <c r="E142" s="5">
        <v>2343</v>
      </c>
      <c r="F142">
        <v>2426</v>
      </c>
      <c r="G142" s="5"/>
    </row>
    <row r="143" spans="1:7" x14ac:dyDescent="0.2">
      <c r="A143" t="s">
        <v>7</v>
      </c>
      <c r="B143" s="10" t="str">
        <f t="shared" si="3"/>
        <v>f. HE19-22</v>
      </c>
      <c r="C143">
        <v>22</v>
      </c>
      <c r="D143" t="s">
        <v>32</v>
      </c>
      <c r="E143" s="5">
        <v>2343</v>
      </c>
      <c r="F143">
        <v>2426</v>
      </c>
      <c r="G143" s="5"/>
    </row>
    <row r="144" spans="1:7" x14ac:dyDescent="0.2">
      <c r="A144" t="s">
        <v>7</v>
      </c>
      <c r="B144" s="10" t="str">
        <f t="shared" si="3"/>
        <v>a. HE1-2 &amp; HE23-24</v>
      </c>
      <c r="C144">
        <v>23</v>
      </c>
      <c r="D144" t="s">
        <v>32</v>
      </c>
      <c r="E144" s="5">
        <v>2463</v>
      </c>
      <c r="F144">
        <v>2516</v>
      </c>
      <c r="G144" s="5"/>
    </row>
    <row r="145" spans="1:7" x14ac:dyDescent="0.2">
      <c r="A145" t="s">
        <v>7</v>
      </c>
      <c r="B145" s="10" t="str">
        <f t="shared" si="3"/>
        <v>a. HE1-2 &amp; HE23-24</v>
      </c>
      <c r="C145">
        <v>24</v>
      </c>
      <c r="D145" t="s">
        <v>32</v>
      </c>
      <c r="E145" s="5">
        <v>2463</v>
      </c>
      <c r="F145">
        <v>2516</v>
      </c>
      <c r="G145" s="5"/>
    </row>
    <row r="146" spans="1:7" x14ac:dyDescent="0.2">
      <c r="A146" t="s">
        <v>8</v>
      </c>
      <c r="B146" s="10" t="str">
        <f t="shared" si="3"/>
        <v>a. HE1-2 &amp; HE23-24</v>
      </c>
      <c r="C146">
        <v>1</v>
      </c>
      <c r="D146" t="s">
        <v>32</v>
      </c>
      <c r="E146" s="5">
        <v>2425</v>
      </c>
      <c r="F146" s="18">
        <v>2426</v>
      </c>
      <c r="G146" s="5"/>
    </row>
    <row r="147" spans="1:7" x14ac:dyDescent="0.2">
      <c r="A147" t="s">
        <v>8</v>
      </c>
      <c r="B147" s="10" t="str">
        <f t="shared" si="3"/>
        <v>a. HE1-2 &amp; HE23-24</v>
      </c>
      <c r="C147">
        <v>2</v>
      </c>
      <c r="D147" t="s">
        <v>32</v>
      </c>
      <c r="E147" s="5">
        <v>2425</v>
      </c>
      <c r="F147" s="18">
        <v>2426</v>
      </c>
      <c r="G147" s="5"/>
    </row>
    <row r="148" spans="1:7" x14ac:dyDescent="0.2">
      <c r="A148" t="s">
        <v>8</v>
      </c>
      <c r="B148" s="10" t="str">
        <f t="shared" si="3"/>
        <v>b. HE3-6</v>
      </c>
      <c r="C148">
        <v>3</v>
      </c>
      <c r="D148" t="s">
        <v>32</v>
      </c>
      <c r="E148" s="5">
        <v>2463</v>
      </c>
      <c r="F148" s="18">
        <v>2465</v>
      </c>
      <c r="G148" s="5"/>
    </row>
    <row r="149" spans="1:7" x14ac:dyDescent="0.2">
      <c r="A149" t="s">
        <v>8</v>
      </c>
      <c r="B149" s="10" t="str">
        <f t="shared" si="3"/>
        <v>b. HE3-6</v>
      </c>
      <c r="C149">
        <v>4</v>
      </c>
      <c r="D149" t="s">
        <v>32</v>
      </c>
      <c r="E149" s="5">
        <v>2463</v>
      </c>
      <c r="F149" s="18">
        <v>2465</v>
      </c>
      <c r="G149" s="5"/>
    </row>
    <row r="150" spans="1:7" x14ac:dyDescent="0.2">
      <c r="A150" t="s">
        <v>8</v>
      </c>
      <c r="B150" s="10" t="str">
        <f t="shared" si="3"/>
        <v>b. HE3-6</v>
      </c>
      <c r="C150">
        <v>5</v>
      </c>
      <c r="D150" t="s">
        <v>32</v>
      </c>
      <c r="E150" s="5">
        <v>2463</v>
      </c>
      <c r="F150" s="18">
        <v>2465</v>
      </c>
      <c r="G150" s="5"/>
    </row>
    <row r="151" spans="1:7" x14ac:dyDescent="0.2">
      <c r="A151" t="s">
        <v>8</v>
      </c>
      <c r="B151" s="10" t="str">
        <f t="shared" si="3"/>
        <v>b. HE3-6</v>
      </c>
      <c r="C151">
        <v>6</v>
      </c>
      <c r="D151" t="s">
        <v>32</v>
      </c>
      <c r="E151" s="5">
        <v>2463</v>
      </c>
      <c r="F151" s="18">
        <v>2465</v>
      </c>
      <c r="G151" s="5"/>
    </row>
    <row r="152" spans="1:7" x14ac:dyDescent="0.2">
      <c r="A152" t="s">
        <v>8</v>
      </c>
      <c r="B152" s="10" t="str">
        <f t="shared" si="3"/>
        <v>c. HE7-10</v>
      </c>
      <c r="C152">
        <v>7</v>
      </c>
      <c r="D152" t="s">
        <v>32</v>
      </c>
      <c r="E152" s="5">
        <v>2463</v>
      </c>
      <c r="F152" s="18">
        <v>2465</v>
      </c>
      <c r="G152" s="5"/>
    </row>
    <row r="153" spans="1:7" x14ac:dyDescent="0.2">
      <c r="A153" t="s">
        <v>8</v>
      </c>
      <c r="B153" s="10" t="str">
        <f t="shared" si="3"/>
        <v>c. HE7-10</v>
      </c>
      <c r="C153">
        <v>8</v>
      </c>
      <c r="D153" t="s">
        <v>32</v>
      </c>
      <c r="E153" s="5">
        <v>2463</v>
      </c>
      <c r="F153" s="18">
        <v>2465</v>
      </c>
      <c r="G153" s="5"/>
    </row>
    <row r="154" spans="1:7" x14ac:dyDescent="0.2">
      <c r="A154" t="s">
        <v>8</v>
      </c>
      <c r="B154" s="10" t="str">
        <f t="shared" si="3"/>
        <v>c. HE7-10</v>
      </c>
      <c r="C154">
        <v>9</v>
      </c>
      <c r="D154" t="s">
        <v>32</v>
      </c>
      <c r="E154" s="5">
        <v>2463</v>
      </c>
      <c r="F154" s="18">
        <v>2465</v>
      </c>
      <c r="G154" s="5"/>
    </row>
    <row r="155" spans="1:7" x14ac:dyDescent="0.2">
      <c r="A155" t="s">
        <v>8</v>
      </c>
      <c r="B155" s="10" t="str">
        <f t="shared" si="3"/>
        <v>c. HE7-10</v>
      </c>
      <c r="C155">
        <v>10</v>
      </c>
      <c r="D155" t="s">
        <v>32</v>
      </c>
      <c r="E155" s="5">
        <v>2463</v>
      </c>
      <c r="F155" s="18">
        <v>2465</v>
      </c>
      <c r="G155" s="5"/>
    </row>
    <row r="156" spans="1:7" x14ac:dyDescent="0.2">
      <c r="A156" t="s">
        <v>8</v>
      </c>
      <c r="B156" s="10" t="str">
        <f t="shared" si="3"/>
        <v>d. HE11-14</v>
      </c>
      <c r="C156">
        <v>11</v>
      </c>
      <c r="D156" t="s">
        <v>32</v>
      </c>
      <c r="E156" s="5">
        <v>2380</v>
      </c>
      <c r="F156" s="18">
        <v>2426</v>
      </c>
      <c r="G156" s="5"/>
    </row>
    <row r="157" spans="1:7" x14ac:dyDescent="0.2">
      <c r="A157" t="s">
        <v>8</v>
      </c>
      <c r="B157" s="10" t="str">
        <f t="shared" si="3"/>
        <v>d. HE11-14</v>
      </c>
      <c r="C157">
        <v>12</v>
      </c>
      <c r="D157" t="s">
        <v>32</v>
      </c>
      <c r="E157" s="5">
        <v>2380</v>
      </c>
      <c r="F157" s="18">
        <v>2426</v>
      </c>
      <c r="G157" s="5"/>
    </row>
    <row r="158" spans="1:7" x14ac:dyDescent="0.2">
      <c r="A158" t="s">
        <v>8</v>
      </c>
      <c r="B158" s="10" t="str">
        <f t="shared" si="3"/>
        <v>d. HE11-14</v>
      </c>
      <c r="C158">
        <v>13</v>
      </c>
      <c r="D158" t="s">
        <v>32</v>
      </c>
      <c r="E158" s="5">
        <v>2380</v>
      </c>
      <c r="F158" s="18">
        <v>2426</v>
      </c>
      <c r="G158" s="5"/>
    </row>
    <row r="159" spans="1:7" x14ac:dyDescent="0.2">
      <c r="A159" t="s">
        <v>8</v>
      </c>
      <c r="B159" s="10" t="str">
        <f t="shared" si="3"/>
        <v>d. HE11-14</v>
      </c>
      <c r="C159">
        <v>14</v>
      </c>
      <c r="D159" t="s">
        <v>32</v>
      </c>
      <c r="E159" s="5">
        <v>2380</v>
      </c>
      <c r="F159" s="18">
        <v>2426</v>
      </c>
      <c r="G159" s="5"/>
    </row>
    <row r="160" spans="1:7" x14ac:dyDescent="0.2">
      <c r="A160" t="s">
        <v>8</v>
      </c>
      <c r="B160" s="10" t="str">
        <f t="shared" si="3"/>
        <v>e. HE15-18</v>
      </c>
      <c r="C160">
        <v>15</v>
      </c>
      <c r="D160" t="s">
        <v>32</v>
      </c>
      <c r="E160" s="5">
        <v>2343</v>
      </c>
      <c r="F160" s="18">
        <v>2381</v>
      </c>
      <c r="G160" s="5"/>
    </row>
    <row r="161" spans="1:7" x14ac:dyDescent="0.2">
      <c r="A161" t="s">
        <v>8</v>
      </c>
      <c r="B161" s="10" t="str">
        <f t="shared" si="3"/>
        <v>e. HE15-18</v>
      </c>
      <c r="C161">
        <v>16</v>
      </c>
      <c r="D161" t="s">
        <v>32</v>
      </c>
      <c r="E161" s="5">
        <v>2343</v>
      </c>
      <c r="F161" s="18">
        <v>2381</v>
      </c>
      <c r="G161" s="5"/>
    </row>
    <row r="162" spans="1:7" x14ac:dyDescent="0.2">
      <c r="A162" t="s">
        <v>8</v>
      </c>
      <c r="B162" s="10" t="str">
        <f t="shared" si="3"/>
        <v>e. HE15-18</v>
      </c>
      <c r="C162">
        <v>17</v>
      </c>
      <c r="D162" t="s">
        <v>32</v>
      </c>
      <c r="E162" s="5">
        <v>2343</v>
      </c>
      <c r="F162" s="18">
        <v>2381</v>
      </c>
      <c r="G162" s="5"/>
    </row>
    <row r="163" spans="1:7" x14ac:dyDescent="0.2">
      <c r="A163" t="s">
        <v>8</v>
      </c>
      <c r="B163" s="10" t="str">
        <f t="shared" si="3"/>
        <v>e. HE15-18</v>
      </c>
      <c r="C163">
        <v>18</v>
      </c>
      <c r="D163" t="s">
        <v>32</v>
      </c>
      <c r="E163" s="5">
        <v>2343</v>
      </c>
      <c r="F163" s="18">
        <v>2381</v>
      </c>
      <c r="G163" s="5"/>
    </row>
    <row r="164" spans="1:7" x14ac:dyDescent="0.2">
      <c r="A164" t="s">
        <v>8</v>
      </c>
      <c r="B164" s="10" t="str">
        <f t="shared" si="3"/>
        <v>f. HE19-22</v>
      </c>
      <c r="C164">
        <v>19</v>
      </c>
      <c r="D164" t="s">
        <v>32</v>
      </c>
      <c r="E164" s="5">
        <v>2300</v>
      </c>
      <c r="F164" s="18">
        <v>2381</v>
      </c>
      <c r="G164" s="5"/>
    </row>
    <row r="165" spans="1:7" x14ac:dyDescent="0.2">
      <c r="A165" t="s">
        <v>8</v>
      </c>
      <c r="B165" s="10" t="str">
        <f t="shared" si="3"/>
        <v>f. HE19-22</v>
      </c>
      <c r="C165">
        <v>20</v>
      </c>
      <c r="D165" t="s">
        <v>32</v>
      </c>
      <c r="E165" s="5">
        <v>2300</v>
      </c>
      <c r="F165" s="18">
        <v>2381</v>
      </c>
      <c r="G165" s="5"/>
    </row>
    <row r="166" spans="1:7" x14ac:dyDescent="0.2">
      <c r="A166" t="s">
        <v>8</v>
      </c>
      <c r="B166" s="10" t="str">
        <f t="shared" si="3"/>
        <v>f. HE19-22</v>
      </c>
      <c r="C166">
        <v>21</v>
      </c>
      <c r="D166" t="s">
        <v>32</v>
      </c>
      <c r="E166" s="5">
        <v>2300</v>
      </c>
      <c r="F166" s="18">
        <v>2381</v>
      </c>
      <c r="G166" s="5"/>
    </row>
    <row r="167" spans="1:7" x14ac:dyDescent="0.2">
      <c r="A167" t="s">
        <v>8</v>
      </c>
      <c r="B167" s="10" t="str">
        <f t="shared" si="3"/>
        <v>f. HE19-22</v>
      </c>
      <c r="C167">
        <v>22</v>
      </c>
      <c r="D167" t="s">
        <v>32</v>
      </c>
      <c r="E167" s="5">
        <v>2300</v>
      </c>
      <c r="F167" s="18">
        <v>2381</v>
      </c>
      <c r="G167" s="5"/>
    </row>
    <row r="168" spans="1:7" x14ac:dyDescent="0.2">
      <c r="A168" t="s">
        <v>8</v>
      </c>
      <c r="B168" s="10" t="str">
        <f t="shared" si="3"/>
        <v>a. HE1-2 &amp; HE23-24</v>
      </c>
      <c r="C168">
        <v>23</v>
      </c>
      <c r="D168" t="s">
        <v>32</v>
      </c>
      <c r="E168" s="5">
        <v>2425</v>
      </c>
      <c r="F168" s="18">
        <v>2426</v>
      </c>
      <c r="G168" s="5"/>
    </row>
    <row r="169" spans="1:7" x14ac:dyDescent="0.2">
      <c r="A169" t="s">
        <v>8</v>
      </c>
      <c r="B169" s="10" t="str">
        <f t="shared" si="3"/>
        <v>a. HE1-2 &amp; HE23-24</v>
      </c>
      <c r="C169">
        <v>24</v>
      </c>
      <c r="D169" t="s">
        <v>32</v>
      </c>
      <c r="E169" s="5">
        <v>2425</v>
      </c>
      <c r="F169" s="18">
        <v>2426</v>
      </c>
      <c r="G169" s="5"/>
    </row>
    <row r="170" spans="1:7" x14ac:dyDescent="0.2">
      <c r="A170" t="s">
        <v>9</v>
      </c>
      <c r="B170" s="10" t="str">
        <f t="shared" si="3"/>
        <v>a. HE1-2 &amp; HE23-24</v>
      </c>
      <c r="C170">
        <v>1</v>
      </c>
      <c r="D170" t="s">
        <v>32</v>
      </c>
      <c r="E170" s="5">
        <v>2300</v>
      </c>
      <c r="F170" s="18">
        <v>2300</v>
      </c>
      <c r="G170" s="5"/>
    </row>
    <row r="171" spans="1:7" x14ac:dyDescent="0.2">
      <c r="A171" t="s">
        <v>9</v>
      </c>
      <c r="B171" s="10" t="str">
        <f t="shared" si="3"/>
        <v>a. HE1-2 &amp; HE23-24</v>
      </c>
      <c r="C171">
        <v>2</v>
      </c>
      <c r="D171" t="s">
        <v>32</v>
      </c>
      <c r="E171" s="5">
        <v>2300</v>
      </c>
      <c r="F171" s="18">
        <v>2300</v>
      </c>
      <c r="G171" s="5"/>
    </row>
    <row r="172" spans="1:7" x14ac:dyDescent="0.2">
      <c r="A172" t="s">
        <v>9</v>
      </c>
      <c r="B172" s="10" t="str">
        <f t="shared" si="3"/>
        <v>b. HE3-6</v>
      </c>
      <c r="C172">
        <v>3</v>
      </c>
      <c r="D172" t="s">
        <v>32</v>
      </c>
      <c r="E172" s="5">
        <v>2300</v>
      </c>
      <c r="F172" s="18">
        <v>2344</v>
      </c>
      <c r="G172" s="5"/>
    </row>
    <row r="173" spans="1:7" x14ac:dyDescent="0.2">
      <c r="A173" t="s">
        <v>9</v>
      </c>
      <c r="B173" s="10" t="str">
        <f t="shared" si="3"/>
        <v>b. HE3-6</v>
      </c>
      <c r="C173">
        <v>4</v>
      </c>
      <c r="D173" t="s">
        <v>32</v>
      </c>
      <c r="E173" s="5">
        <v>2300</v>
      </c>
      <c r="F173" s="18">
        <v>2344</v>
      </c>
      <c r="G173" s="5"/>
    </row>
    <row r="174" spans="1:7" x14ac:dyDescent="0.2">
      <c r="A174" t="s">
        <v>9</v>
      </c>
      <c r="B174" s="10" t="str">
        <f t="shared" si="3"/>
        <v>b. HE3-6</v>
      </c>
      <c r="C174">
        <v>5</v>
      </c>
      <c r="D174" t="s">
        <v>32</v>
      </c>
      <c r="E174" s="5">
        <v>2300</v>
      </c>
      <c r="F174" s="18">
        <v>2344</v>
      </c>
      <c r="G174" s="5"/>
    </row>
    <row r="175" spans="1:7" x14ac:dyDescent="0.2">
      <c r="A175" t="s">
        <v>9</v>
      </c>
      <c r="B175" s="10" t="str">
        <f t="shared" si="3"/>
        <v>b. HE3-6</v>
      </c>
      <c r="C175">
        <v>6</v>
      </c>
      <c r="D175" t="s">
        <v>32</v>
      </c>
      <c r="E175" s="5">
        <v>2300</v>
      </c>
      <c r="F175" s="18">
        <v>2344</v>
      </c>
      <c r="G175" s="5"/>
    </row>
    <row r="176" spans="1:7" x14ac:dyDescent="0.2">
      <c r="A176" t="s">
        <v>9</v>
      </c>
      <c r="B176" s="10" t="str">
        <f t="shared" si="3"/>
        <v>c. HE7-10</v>
      </c>
      <c r="C176">
        <v>7</v>
      </c>
      <c r="D176" t="s">
        <v>32</v>
      </c>
      <c r="E176" s="5">
        <v>2300</v>
      </c>
      <c r="F176" s="18">
        <v>2344</v>
      </c>
      <c r="G176" s="5"/>
    </row>
    <row r="177" spans="1:7" x14ac:dyDescent="0.2">
      <c r="A177" t="s">
        <v>9</v>
      </c>
      <c r="B177" s="10" t="str">
        <f t="shared" si="3"/>
        <v>c. HE7-10</v>
      </c>
      <c r="C177">
        <v>8</v>
      </c>
      <c r="D177" t="s">
        <v>32</v>
      </c>
      <c r="E177" s="5">
        <v>2300</v>
      </c>
      <c r="F177" s="18">
        <v>2344</v>
      </c>
      <c r="G177" s="5"/>
    </row>
    <row r="178" spans="1:7" x14ac:dyDescent="0.2">
      <c r="A178" t="s">
        <v>9</v>
      </c>
      <c r="B178" s="10" t="str">
        <f t="shared" si="3"/>
        <v>c. HE7-10</v>
      </c>
      <c r="C178">
        <v>9</v>
      </c>
      <c r="D178" t="s">
        <v>32</v>
      </c>
      <c r="E178" s="5">
        <v>2300</v>
      </c>
      <c r="F178" s="18">
        <v>2344</v>
      </c>
      <c r="G178" s="5"/>
    </row>
    <row r="179" spans="1:7" x14ac:dyDescent="0.2">
      <c r="A179" t="s">
        <v>9</v>
      </c>
      <c r="B179" s="10" t="str">
        <f t="shared" si="3"/>
        <v>c. HE7-10</v>
      </c>
      <c r="C179">
        <v>10</v>
      </c>
      <c r="D179" t="s">
        <v>32</v>
      </c>
      <c r="E179" s="5">
        <v>2300</v>
      </c>
      <c r="F179" s="18">
        <v>2344</v>
      </c>
      <c r="G179" s="5"/>
    </row>
    <row r="180" spans="1:7" x14ac:dyDescent="0.2">
      <c r="A180" t="s">
        <v>9</v>
      </c>
      <c r="B180" s="10" t="str">
        <f t="shared" si="3"/>
        <v>d. HE11-14</v>
      </c>
      <c r="C180">
        <v>11</v>
      </c>
      <c r="D180" t="s">
        <v>32</v>
      </c>
      <c r="E180" s="5">
        <v>2300</v>
      </c>
      <c r="F180" s="18">
        <v>2344</v>
      </c>
      <c r="G180" s="5"/>
    </row>
    <row r="181" spans="1:7" x14ac:dyDescent="0.2">
      <c r="A181" t="s">
        <v>9</v>
      </c>
      <c r="B181" s="10" t="str">
        <f t="shared" si="3"/>
        <v>d. HE11-14</v>
      </c>
      <c r="C181">
        <v>12</v>
      </c>
      <c r="D181" t="s">
        <v>32</v>
      </c>
      <c r="E181" s="5">
        <v>2300</v>
      </c>
      <c r="F181" s="18">
        <v>2344</v>
      </c>
      <c r="G181" s="5"/>
    </row>
    <row r="182" spans="1:7" x14ac:dyDescent="0.2">
      <c r="A182" t="s">
        <v>9</v>
      </c>
      <c r="B182" s="10" t="str">
        <f t="shared" si="3"/>
        <v>d. HE11-14</v>
      </c>
      <c r="C182">
        <v>13</v>
      </c>
      <c r="D182" t="s">
        <v>32</v>
      </c>
      <c r="E182" s="5">
        <v>2300</v>
      </c>
      <c r="F182" s="18">
        <v>2344</v>
      </c>
      <c r="G182" s="5"/>
    </row>
    <row r="183" spans="1:7" x14ac:dyDescent="0.2">
      <c r="A183" t="s">
        <v>9</v>
      </c>
      <c r="B183" s="10" t="str">
        <f t="shared" si="3"/>
        <v>d. HE11-14</v>
      </c>
      <c r="C183">
        <v>14</v>
      </c>
      <c r="D183" t="s">
        <v>32</v>
      </c>
      <c r="E183" s="5">
        <v>2300</v>
      </c>
      <c r="F183" s="18">
        <v>2344</v>
      </c>
      <c r="G183" s="5"/>
    </row>
    <row r="184" spans="1:7" x14ac:dyDescent="0.2">
      <c r="A184" t="s">
        <v>9</v>
      </c>
      <c r="B184" s="10" t="str">
        <f t="shared" si="3"/>
        <v>e. HE15-18</v>
      </c>
      <c r="C184">
        <v>15</v>
      </c>
      <c r="D184" t="s">
        <v>32</v>
      </c>
      <c r="E184" s="5">
        <v>2300</v>
      </c>
      <c r="F184" s="18">
        <v>2300</v>
      </c>
      <c r="G184" s="5"/>
    </row>
    <row r="185" spans="1:7" x14ac:dyDescent="0.2">
      <c r="A185" t="s">
        <v>9</v>
      </c>
      <c r="B185" s="10" t="str">
        <f t="shared" si="3"/>
        <v>e. HE15-18</v>
      </c>
      <c r="C185">
        <v>16</v>
      </c>
      <c r="D185" t="s">
        <v>32</v>
      </c>
      <c r="E185" s="5">
        <v>2300</v>
      </c>
      <c r="F185" s="18">
        <v>2300</v>
      </c>
      <c r="G185" s="5"/>
    </row>
    <row r="186" spans="1:7" x14ac:dyDescent="0.2">
      <c r="A186" t="s">
        <v>9</v>
      </c>
      <c r="B186" s="10" t="str">
        <f t="shared" si="3"/>
        <v>e. HE15-18</v>
      </c>
      <c r="C186">
        <v>17</v>
      </c>
      <c r="D186" t="s">
        <v>32</v>
      </c>
      <c r="E186" s="5">
        <v>2300</v>
      </c>
      <c r="F186" s="18">
        <v>2300</v>
      </c>
      <c r="G186" s="5"/>
    </row>
    <row r="187" spans="1:7" x14ac:dyDescent="0.2">
      <c r="A187" t="s">
        <v>9</v>
      </c>
      <c r="B187" s="10" t="str">
        <f t="shared" si="3"/>
        <v>e. HE15-18</v>
      </c>
      <c r="C187">
        <v>18</v>
      </c>
      <c r="D187" t="s">
        <v>32</v>
      </c>
      <c r="E187" s="5">
        <v>2300</v>
      </c>
      <c r="F187" s="18">
        <v>2300</v>
      </c>
      <c r="G187" s="5"/>
    </row>
    <row r="188" spans="1:7" x14ac:dyDescent="0.2">
      <c r="A188" t="s">
        <v>9</v>
      </c>
      <c r="B188" s="10" t="str">
        <f t="shared" si="3"/>
        <v>f. HE19-22</v>
      </c>
      <c r="C188">
        <v>19</v>
      </c>
      <c r="D188" t="s">
        <v>32</v>
      </c>
      <c r="E188" s="5">
        <v>2300</v>
      </c>
      <c r="F188" s="18">
        <v>2300</v>
      </c>
      <c r="G188" s="5"/>
    </row>
    <row r="189" spans="1:7" x14ac:dyDescent="0.2">
      <c r="A189" t="s">
        <v>9</v>
      </c>
      <c r="B189" s="10" t="str">
        <f t="shared" si="3"/>
        <v>f. HE19-22</v>
      </c>
      <c r="C189">
        <v>20</v>
      </c>
      <c r="D189" t="s">
        <v>32</v>
      </c>
      <c r="E189" s="5">
        <v>2300</v>
      </c>
      <c r="F189" s="18">
        <v>2300</v>
      </c>
      <c r="G189" s="5"/>
    </row>
    <row r="190" spans="1:7" x14ac:dyDescent="0.2">
      <c r="A190" t="s">
        <v>9</v>
      </c>
      <c r="B190" s="10" t="str">
        <f t="shared" si="3"/>
        <v>f. HE19-22</v>
      </c>
      <c r="C190">
        <v>21</v>
      </c>
      <c r="D190" t="s">
        <v>32</v>
      </c>
      <c r="E190" s="5">
        <v>2300</v>
      </c>
      <c r="F190" s="18">
        <v>2300</v>
      </c>
      <c r="G190" s="5"/>
    </row>
    <row r="191" spans="1:7" x14ac:dyDescent="0.2">
      <c r="A191" t="s">
        <v>9</v>
      </c>
      <c r="B191" s="10" t="str">
        <f t="shared" si="3"/>
        <v>f. HE19-22</v>
      </c>
      <c r="C191">
        <v>22</v>
      </c>
      <c r="D191" t="s">
        <v>32</v>
      </c>
      <c r="E191" s="5">
        <v>2300</v>
      </c>
      <c r="F191" s="18">
        <v>2300</v>
      </c>
      <c r="G191" s="5"/>
    </row>
    <row r="192" spans="1:7" x14ac:dyDescent="0.2">
      <c r="A192" t="s">
        <v>9</v>
      </c>
      <c r="B192" s="10" t="str">
        <f t="shared" si="3"/>
        <v>a. HE1-2 &amp; HE23-24</v>
      </c>
      <c r="C192">
        <v>23</v>
      </c>
      <c r="D192" t="s">
        <v>32</v>
      </c>
      <c r="E192" s="5">
        <v>2300</v>
      </c>
      <c r="F192" s="18">
        <v>2300</v>
      </c>
      <c r="G192" s="5"/>
    </row>
    <row r="193" spans="1:7" x14ac:dyDescent="0.2">
      <c r="A193" t="s">
        <v>9</v>
      </c>
      <c r="B193" s="10" t="str">
        <f t="shared" si="3"/>
        <v>a. HE1-2 &amp; HE23-24</v>
      </c>
      <c r="C193">
        <v>24</v>
      </c>
      <c r="D193" t="s">
        <v>32</v>
      </c>
      <c r="E193" s="5">
        <v>2300</v>
      </c>
      <c r="F193" s="18">
        <v>2300</v>
      </c>
      <c r="G193" s="5"/>
    </row>
    <row r="194" spans="1:7" x14ac:dyDescent="0.2">
      <c r="A194" t="s">
        <v>10</v>
      </c>
      <c r="B194" s="10" t="str">
        <f t="shared" si="3"/>
        <v>a. HE1-2 &amp; HE23-24</v>
      </c>
      <c r="C194">
        <v>1</v>
      </c>
      <c r="D194" t="s">
        <v>32</v>
      </c>
      <c r="E194" s="5">
        <v>2425</v>
      </c>
      <c r="F194" s="18">
        <v>2426</v>
      </c>
      <c r="G194" s="5"/>
    </row>
    <row r="195" spans="1:7" x14ac:dyDescent="0.2">
      <c r="A195" t="s">
        <v>10</v>
      </c>
      <c r="B195" s="10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32</v>
      </c>
      <c r="E195" s="5">
        <v>2425</v>
      </c>
      <c r="F195" s="18">
        <v>2426</v>
      </c>
      <c r="G195" s="5"/>
    </row>
    <row r="196" spans="1:7" x14ac:dyDescent="0.2">
      <c r="A196" t="s">
        <v>10</v>
      </c>
      <c r="B196" s="10" t="str">
        <f t="shared" si="4"/>
        <v>b. HE3-6</v>
      </c>
      <c r="C196">
        <v>3</v>
      </c>
      <c r="D196" t="s">
        <v>32</v>
      </c>
      <c r="E196" s="5">
        <v>2463</v>
      </c>
      <c r="F196" s="18">
        <v>2465</v>
      </c>
      <c r="G196" s="5"/>
    </row>
    <row r="197" spans="1:7" x14ac:dyDescent="0.2">
      <c r="A197" t="s">
        <v>10</v>
      </c>
      <c r="B197" s="10" t="str">
        <f t="shared" si="4"/>
        <v>b. HE3-6</v>
      </c>
      <c r="C197">
        <v>4</v>
      </c>
      <c r="D197" t="s">
        <v>32</v>
      </c>
      <c r="E197" s="5">
        <v>2463</v>
      </c>
      <c r="F197" s="18">
        <v>2465</v>
      </c>
      <c r="G197" s="5"/>
    </row>
    <row r="198" spans="1:7" x14ac:dyDescent="0.2">
      <c r="A198" t="s">
        <v>10</v>
      </c>
      <c r="B198" s="10" t="str">
        <f t="shared" si="4"/>
        <v>b. HE3-6</v>
      </c>
      <c r="C198">
        <v>5</v>
      </c>
      <c r="D198" t="s">
        <v>32</v>
      </c>
      <c r="E198" s="5">
        <v>2463</v>
      </c>
      <c r="F198" s="18">
        <v>2465</v>
      </c>
      <c r="G198" s="5"/>
    </row>
    <row r="199" spans="1:7" x14ac:dyDescent="0.2">
      <c r="A199" t="s">
        <v>10</v>
      </c>
      <c r="B199" s="10" t="str">
        <f t="shared" si="4"/>
        <v>b. HE3-6</v>
      </c>
      <c r="C199">
        <v>6</v>
      </c>
      <c r="D199" t="s">
        <v>32</v>
      </c>
      <c r="E199" s="5">
        <v>2463</v>
      </c>
      <c r="F199" s="18">
        <v>2465</v>
      </c>
      <c r="G199" s="5"/>
    </row>
    <row r="200" spans="1:7" x14ac:dyDescent="0.2">
      <c r="A200" t="s">
        <v>10</v>
      </c>
      <c r="B200" s="10" t="str">
        <f t="shared" si="4"/>
        <v>c. HE7-10</v>
      </c>
      <c r="C200">
        <v>7</v>
      </c>
      <c r="D200" t="s">
        <v>32</v>
      </c>
      <c r="E200" s="5">
        <v>2425</v>
      </c>
      <c r="F200" s="18">
        <v>2465</v>
      </c>
      <c r="G200" s="5"/>
    </row>
    <row r="201" spans="1:7" x14ac:dyDescent="0.2">
      <c r="A201" t="s">
        <v>10</v>
      </c>
      <c r="B201" s="10" t="str">
        <f t="shared" si="4"/>
        <v>c. HE7-10</v>
      </c>
      <c r="C201">
        <v>8</v>
      </c>
      <c r="D201" t="s">
        <v>32</v>
      </c>
      <c r="E201" s="5">
        <v>2425</v>
      </c>
      <c r="F201" s="18">
        <v>2465</v>
      </c>
      <c r="G201" s="5"/>
    </row>
    <row r="202" spans="1:7" x14ac:dyDescent="0.2">
      <c r="A202" t="s">
        <v>10</v>
      </c>
      <c r="B202" s="10" t="str">
        <f t="shared" si="4"/>
        <v>c. HE7-10</v>
      </c>
      <c r="C202">
        <v>9</v>
      </c>
      <c r="D202" t="s">
        <v>32</v>
      </c>
      <c r="E202" s="5">
        <v>2425</v>
      </c>
      <c r="F202" s="18">
        <v>2465</v>
      </c>
      <c r="G202" s="5"/>
    </row>
    <row r="203" spans="1:7" x14ac:dyDescent="0.2">
      <c r="A203" t="s">
        <v>10</v>
      </c>
      <c r="B203" s="10" t="str">
        <f t="shared" si="4"/>
        <v>c. HE7-10</v>
      </c>
      <c r="C203">
        <v>10</v>
      </c>
      <c r="D203" t="s">
        <v>32</v>
      </c>
      <c r="E203" s="5">
        <v>2425</v>
      </c>
      <c r="F203" s="18">
        <v>2465</v>
      </c>
      <c r="G203" s="5"/>
    </row>
    <row r="204" spans="1:7" x14ac:dyDescent="0.2">
      <c r="A204" t="s">
        <v>10</v>
      </c>
      <c r="B204" s="10" t="str">
        <f t="shared" si="4"/>
        <v>d. HE11-14</v>
      </c>
      <c r="C204">
        <v>11</v>
      </c>
      <c r="D204" t="s">
        <v>32</v>
      </c>
      <c r="E204" s="5">
        <v>2380</v>
      </c>
      <c r="F204" s="18">
        <v>2465</v>
      </c>
      <c r="G204" s="5"/>
    </row>
    <row r="205" spans="1:7" x14ac:dyDescent="0.2">
      <c r="A205" t="s">
        <v>10</v>
      </c>
      <c r="B205" s="10" t="str">
        <f t="shared" si="4"/>
        <v>d. HE11-14</v>
      </c>
      <c r="C205">
        <v>12</v>
      </c>
      <c r="D205" t="s">
        <v>32</v>
      </c>
      <c r="E205" s="5">
        <v>2380</v>
      </c>
      <c r="F205" s="18">
        <v>2465</v>
      </c>
      <c r="G205" s="5"/>
    </row>
    <row r="206" spans="1:7" x14ac:dyDescent="0.2">
      <c r="A206" t="s">
        <v>10</v>
      </c>
      <c r="B206" s="10" t="str">
        <f t="shared" si="4"/>
        <v>d. HE11-14</v>
      </c>
      <c r="C206">
        <v>13</v>
      </c>
      <c r="D206" t="s">
        <v>32</v>
      </c>
      <c r="E206" s="5">
        <v>2380</v>
      </c>
      <c r="F206" s="18">
        <v>2465</v>
      </c>
      <c r="G206" s="5"/>
    </row>
    <row r="207" spans="1:7" x14ac:dyDescent="0.2">
      <c r="A207" t="s">
        <v>10</v>
      </c>
      <c r="B207" s="10" t="str">
        <f t="shared" si="4"/>
        <v>d. HE11-14</v>
      </c>
      <c r="C207">
        <v>14</v>
      </c>
      <c r="D207" t="s">
        <v>32</v>
      </c>
      <c r="E207" s="5">
        <v>2380</v>
      </c>
      <c r="F207" s="18">
        <v>2465</v>
      </c>
      <c r="G207" s="5"/>
    </row>
    <row r="208" spans="1:7" x14ac:dyDescent="0.2">
      <c r="A208" t="s">
        <v>10</v>
      </c>
      <c r="B208" s="10" t="str">
        <f t="shared" si="4"/>
        <v>e. HE15-18</v>
      </c>
      <c r="C208">
        <v>15</v>
      </c>
      <c r="D208" t="s">
        <v>32</v>
      </c>
      <c r="E208" s="5">
        <v>2343</v>
      </c>
      <c r="F208" s="18">
        <v>2381</v>
      </c>
      <c r="G208" s="5"/>
    </row>
    <row r="209" spans="1:7" x14ac:dyDescent="0.2">
      <c r="A209" t="s">
        <v>10</v>
      </c>
      <c r="B209" s="10" t="str">
        <f t="shared" si="4"/>
        <v>e. HE15-18</v>
      </c>
      <c r="C209">
        <v>16</v>
      </c>
      <c r="D209" t="s">
        <v>32</v>
      </c>
      <c r="E209" s="5">
        <v>2343</v>
      </c>
      <c r="F209" s="18">
        <v>2381</v>
      </c>
      <c r="G209" s="5"/>
    </row>
    <row r="210" spans="1:7" x14ac:dyDescent="0.2">
      <c r="A210" t="s">
        <v>10</v>
      </c>
      <c r="B210" s="10" t="str">
        <f t="shared" si="4"/>
        <v>e. HE15-18</v>
      </c>
      <c r="C210">
        <v>17</v>
      </c>
      <c r="D210" t="s">
        <v>32</v>
      </c>
      <c r="E210" s="5">
        <v>2343</v>
      </c>
      <c r="F210" s="18">
        <v>2381</v>
      </c>
      <c r="G210" s="5"/>
    </row>
    <row r="211" spans="1:7" x14ac:dyDescent="0.2">
      <c r="A211" t="s">
        <v>10</v>
      </c>
      <c r="B211" s="10" t="str">
        <f t="shared" si="4"/>
        <v>e. HE15-18</v>
      </c>
      <c r="C211">
        <v>18</v>
      </c>
      <c r="D211" t="s">
        <v>32</v>
      </c>
      <c r="E211" s="5">
        <v>2343</v>
      </c>
      <c r="F211" s="18">
        <v>2381</v>
      </c>
      <c r="G211" s="5"/>
    </row>
    <row r="212" spans="1:7" x14ac:dyDescent="0.2">
      <c r="A212" t="s">
        <v>10</v>
      </c>
      <c r="B212" s="10" t="str">
        <f t="shared" si="4"/>
        <v>f. HE19-22</v>
      </c>
      <c r="C212">
        <v>19</v>
      </c>
      <c r="D212" t="s">
        <v>32</v>
      </c>
      <c r="E212" s="5">
        <v>2300</v>
      </c>
      <c r="F212" s="18">
        <v>2344</v>
      </c>
      <c r="G212" s="5"/>
    </row>
    <row r="213" spans="1:7" x14ac:dyDescent="0.2">
      <c r="A213" t="s">
        <v>10</v>
      </c>
      <c r="B213" s="10" t="str">
        <f t="shared" si="4"/>
        <v>f. HE19-22</v>
      </c>
      <c r="C213">
        <v>20</v>
      </c>
      <c r="D213" t="s">
        <v>32</v>
      </c>
      <c r="E213" s="5">
        <v>2300</v>
      </c>
      <c r="F213" s="18">
        <v>2344</v>
      </c>
      <c r="G213" s="5"/>
    </row>
    <row r="214" spans="1:7" x14ac:dyDescent="0.2">
      <c r="A214" t="s">
        <v>10</v>
      </c>
      <c r="B214" s="10" t="str">
        <f t="shared" si="4"/>
        <v>f. HE19-22</v>
      </c>
      <c r="C214">
        <v>21</v>
      </c>
      <c r="D214" t="s">
        <v>32</v>
      </c>
      <c r="E214" s="5">
        <v>2300</v>
      </c>
      <c r="F214" s="18">
        <v>2344</v>
      </c>
      <c r="G214" s="5"/>
    </row>
    <row r="215" spans="1:7" x14ac:dyDescent="0.2">
      <c r="A215" t="s">
        <v>10</v>
      </c>
      <c r="B215" s="10" t="str">
        <f t="shared" si="4"/>
        <v>f. HE19-22</v>
      </c>
      <c r="C215">
        <v>22</v>
      </c>
      <c r="D215" t="s">
        <v>32</v>
      </c>
      <c r="E215" s="5">
        <v>2300</v>
      </c>
      <c r="F215" s="18">
        <v>2344</v>
      </c>
      <c r="G215" s="5"/>
    </row>
    <row r="216" spans="1:7" x14ac:dyDescent="0.2">
      <c r="A216" t="s">
        <v>10</v>
      </c>
      <c r="B216" s="10" t="str">
        <f t="shared" si="4"/>
        <v>a. HE1-2 &amp; HE23-24</v>
      </c>
      <c r="C216">
        <v>23</v>
      </c>
      <c r="D216" t="s">
        <v>32</v>
      </c>
      <c r="E216" s="5">
        <v>2425</v>
      </c>
      <c r="F216" s="18">
        <v>2426</v>
      </c>
      <c r="G216" s="5"/>
    </row>
    <row r="217" spans="1:7" x14ac:dyDescent="0.2">
      <c r="A217" t="s">
        <v>10</v>
      </c>
      <c r="B217" s="10" t="str">
        <f t="shared" si="4"/>
        <v>a. HE1-2 &amp; HE23-24</v>
      </c>
      <c r="C217">
        <v>24</v>
      </c>
      <c r="D217" t="s">
        <v>32</v>
      </c>
      <c r="E217" s="5">
        <v>2425</v>
      </c>
      <c r="F217" s="18">
        <v>2426</v>
      </c>
      <c r="G217" s="5"/>
    </row>
    <row r="218" spans="1:7" x14ac:dyDescent="0.2">
      <c r="A218" t="s">
        <v>26</v>
      </c>
      <c r="B218" s="10" t="str">
        <f t="shared" si="4"/>
        <v>a. HE1-2 &amp; HE23-24</v>
      </c>
      <c r="C218">
        <v>1</v>
      </c>
      <c r="D218" t="s">
        <v>32</v>
      </c>
      <c r="E218" s="5">
        <v>2863</v>
      </c>
      <c r="F218" s="5">
        <v>2702</v>
      </c>
      <c r="G218" s="5"/>
    </row>
    <row r="219" spans="1:7" x14ac:dyDescent="0.2">
      <c r="A219" t="s">
        <v>26</v>
      </c>
      <c r="B219" s="10" t="str">
        <f t="shared" si="4"/>
        <v>a. HE1-2 &amp; HE23-24</v>
      </c>
      <c r="C219">
        <v>2</v>
      </c>
      <c r="D219" t="s">
        <v>32</v>
      </c>
      <c r="E219" s="5">
        <v>2863</v>
      </c>
      <c r="F219" s="5">
        <v>2702</v>
      </c>
      <c r="G219" s="5"/>
    </row>
    <row r="220" spans="1:7" x14ac:dyDescent="0.2">
      <c r="A220" t="s">
        <v>26</v>
      </c>
      <c r="B220" s="10" t="str">
        <f t="shared" si="4"/>
        <v>b. HE3-6</v>
      </c>
      <c r="C220">
        <v>3</v>
      </c>
      <c r="D220" t="s">
        <v>32</v>
      </c>
      <c r="E220" s="5">
        <v>2863</v>
      </c>
      <c r="F220" s="5">
        <v>2770</v>
      </c>
      <c r="G220" s="5"/>
    </row>
    <row r="221" spans="1:7" x14ac:dyDescent="0.2">
      <c r="A221" t="s">
        <v>26</v>
      </c>
      <c r="B221" s="10" t="str">
        <f t="shared" si="4"/>
        <v>b. HE3-6</v>
      </c>
      <c r="C221">
        <v>4</v>
      </c>
      <c r="D221" t="s">
        <v>32</v>
      </c>
      <c r="E221" s="5">
        <v>2863</v>
      </c>
      <c r="F221" s="5">
        <v>2770</v>
      </c>
      <c r="G221" s="5"/>
    </row>
    <row r="222" spans="1:7" x14ac:dyDescent="0.2">
      <c r="A222" t="s">
        <v>26</v>
      </c>
      <c r="B222" s="10" t="str">
        <f t="shared" si="4"/>
        <v>b. HE3-6</v>
      </c>
      <c r="C222">
        <v>5</v>
      </c>
      <c r="D222" t="s">
        <v>32</v>
      </c>
      <c r="E222" s="5">
        <v>2863</v>
      </c>
      <c r="F222" s="5">
        <v>2770</v>
      </c>
      <c r="G222" s="5"/>
    </row>
    <row r="223" spans="1:7" x14ac:dyDescent="0.2">
      <c r="A223" t="s">
        <v>26</v>
      </c>
      <c r="B223" s="10" t="str">
        <f t="shared" si="4"/>
        <v>b. HE3-6</v>
      </c>
      <c r="C223">
        <v>6</v>
      </c>
      <c r="D223" t="s">
        <v>32</v>
      </c>
      <c r="E223" s="5">
        <v>2863</v>
      </c>
      <c r="F223" s="5">
        <v>2770</v>
      </c>
      <c r="G223" s="5"/>
    </row>
    <row r="224" spans="1:7" x14ac:dyDescent="0.2">
      <c r="A224" t="s">
        <v>26</v>
      </c>
      <c r="B224" s="10" t="str">
        <f t="shared" si="4"/>
        <v>c. HE7-10</v>
      </c>
      <c r="C224">
        <v>7</v>
      </c>
      <c r="D224" t="s">
        <v>32</v>
      </c>
      <c r="E224" s="5">
        <v>2863</v>
      </c>
      <c r="F224" s="5">
        <v>2770</v>
      </c>
      <c r="G224" s="5"/>
    </row>
    <row r="225" spans="1:7" x14ac:dyDescent="0.2">
      <c r="A225" t="s">
        <v>26</v>
      </c>
      <c r="B225" s="10" t="str">
        <f t="shared" si="4"/>
        <v>c. HE7-10</v>
      </c>
      <c r="C225">
        <v>8</v>
      </c>
      <c r="D225" t="s">
        <v>32</v>
      </c>
      <c r="E225" s="5">
        <v>2863</v>
      </c>
      <c r="F225" s="5">
        <v>2770</v>
      </c>
      <c r="G225" s="5"/>
    </row>
    <row r="226" spans="1:7" x14ac:dyDescent="0.2">
      <c r="A226" t="s">
        <v>26</v>
      </c>
      <c r="B226" s="10" t="str">
        <f t="shared" si="4"/>
        <v>c. HE7-10</v>
      </c>
      <c r="C226">
        <v>9</v>
      </c>
      <c r="D226" t="s">
        <v>32</v>
      </c>
      <c r="E226" s="5">
        <v>2863</v>
      </c>
      <c r="F226" s="5">
        <v>2770</v>
      </c>
      <c r="G226" s="5"/>
    </row>
    <row r="227" spans="1:7" x14ac:dyDescent="0.2">
      <c r="A227" t="s">
        <v>26</v>
      </c>
      <c r="B227" s="10" t="str">
        <f t="shared" si="4"/>
        <v>c. HE7-10</v>
      </c>
      <c r="C227">
        <v>10</v>
      </c>
      <c r="D227" t="s">
        <v>32</v>
      </c>
      <c r="E227" s="5">
        <v>2863</v>
      </c>
      <c r="F227" s="5">
        <v>2770</v>
      </c>
      <c r="G227" s="5"/>
    </row>
    <row r="228" spans="1:7" x14ac:dyDescent="0.2">
      <c r="A228" t="s">
        <v>26</v>
      </c>
      <c r="B228" s="10" t="str">
        <f t="shared" si="4"/>
        <v>d. HE11-14</v>
      </c>
      <c r="C228">
        <v>11</v>
      </c>
      <c r="D228" t="s">
        <v>32</v>
      </c>
      <c r="E228" s="5">
        <v>2767</v>
      </c>
      <c r="F228" s="5">
        <v>2867</v>
      </c>
      <c r="G228" s="5"/>
    </row>
    <row r="229" spans="1:7" x14ac:dyDescent="0.2">
      <c r="A229" t="s">
        <v>26</v>
      </c>
      <c r="B229" s="10" t="str">
        <f t="shared" si="4"/>
        <v>d. HE11-14</v>
      </c>
      <c r="C229">
        <v>12</v>
      </c>
      <c r="D229" t="s">
        <v>32</v>
      </c>
      <c r="E229" s="5">
        <v>2767</v>
      </c>
      <c r="F229" s="5">
        <v>2867</v>
      </c>
      <c r="G229" s="5"/>
    </row>
    <row r="230" spans="1:7" x14ac:dyDescent="0.2">
      <c r="A230" t="s">
        <v>26</v>
      </c>
      <c r="B230" s="10" t="str">
        <f t="shared" si="4"/>
        <v>d. HE11-14</v>
      </c>
      <c r="C230">
        <v>13</v>
      </c>
      <c r="D230" t="s">
        <v>32</v>
      </c>
      <c r="E230" s="5">
        <v>2767</v>
      </c>
      <c r="F230" s="5">
        <v>2867</v>
      </c>
      <c r="G230" s="5"/>
    </row>
    <row r="231" spans="1:7" x14ac:dyDescent="0.2">
      <c r="A231" t="s">
        <v>26</v>
      </c>
      <c r="B231" s="10" t="str">
        <f t="shared" si="4"/>
        <v>d. HE11-14</v>
      </c>
      <c r="C231">
        <v>14</v>
      </c>
      <c r="D231" t="s">
        <v>32</v>
      </c>
      <c r="E231" s="5">
        <v>2767</v>
      </c>
      <c r="F231" s="5">
        <v>2867</v>
      </c>
      <c r="G231" s="5"/>
    </row>
    <row r="232" spans="1:7" x14ac:dyDescent="0.2">
      <c r="A232" t="s">
        <v>26</v>
      </c>
      <c r="B232" s="10" t="str">
        <f t="shared" si="4"/>
        <v>e. HE15-18</v>
      </c>
      <c r="C232">
        <v>15</v>
      </c>
      <c r="D232" t="s">
        <v>32</v>
      </c>
      <c r="E232" s="5">
        <v>2645</v>
      </c>
      <c r="F232" s="5">
        <v>2702</v>
      </c>
      <c r="G232" s="5"/>
    </row>
    <row r="233" spans="1:7" x14ac:dyDescent="0.2">
      <c r="A233" t="s">
        <v>26</v>
      </c>
      <c r="B233" s="10" t="str">
        <f t="shared" si="4"/>
        <v>e. HE15-18</v>
      </c>
      <c r="C233">
        <v>16</v>
      </c>
      <c r="D233" t="s">
        <v>32</v>
      </c>
      <c r="E233" s="5">
        <v>2645</v>
      </c>
      <c r="F233" s="5">
        <v>2702</v>
      </c>
      <c r="G233" s="5"/>
    </row>
    <row r="234" spans="1:7" x14ac:dyDescent="0.2">
      <c r="A234" t="s">
        <v>26</v>
      </c>
      <c r="B234" s="10" t="str">
        <f t="shared" si="4"/>
        <v>e. HE15-18</v>
      </c>
      <c r="C234">
        <v>17</v>
      </c>
      <c r="D234" t="s">
        <v>32</v>
      </c>
      <c r="E234" s="5">
        <v>2645</v>
      </c>
      <c r="F234" s="5">
        <v>2702</v>
      </c>
      <c r="G234" s="5"/>
    </row>
    <row r="235" spans="1:7" x14ac:dyDescent="0.2">
      <c r="A235" t="s">
        <v>26</v>
      </c>
      <c r="B235" s="10" t="str">
        <f t="shared" si="4"/>
        <v>e. HE15-18</v>
      </c>
      <c r="C235">
        <v>18</v>
      </c>
      <c r="D235" t="s">
        <v>32</v>
      </c>
      <c r="E235" s="5">
        <v>2645</v>
      </c>
      <c r="F235" s="5">
        <v>2702</v>
      </c>
      <c r="G235" s="5"/>
    </row>
    <row r="236" spans="1:7" x14ac:dyDescent="0.2">
      <c r="A236" t="s">
        <v>26</v>
      </c>
      <c r="B236" s="10" t="str">
        <f t="shared" si="4"/>
        <v>f. HE19-22</v>
      </c>
      <c r="C236">
        <v>19</v>
      </c>
      <c r="D236" t="s">
        <v>32</v>
      </c>
      <c r="E236" s="5">
        <v>2595</v>
      </c>
      <c r="F236" s="5">
        <v>2597</v>
      </c>
      <c r="G236" s="5"/>
    </row>
    <row r="237" spans="1:7" x14ac:dyDescent="0.2">
      <c r="A237" t="s">
        <v>26</v>
      </c>
      <c r="B237" s="10" t="str">
        <f t="shared" si="4"/>
        <v>f. HE19-22</v>
      </c>
      <c r="C237">
        <v>20</v>
      </c>
      <c r="D237" t="s">
        <v>32</v>
      </c>
      <c r="E237" s="5">
        <v>2595</v>
      </c>
      <c r="F237" s="5">
        <v>2597</v>
      </c>
      <c r="G237" s="5"/>
    </row>
    <row r="238" spans="1:7" x14ac:dyDescent="0.2">
      <c r="A238" t="s">
        <v>26</v>
      </c>
      <c r="B238" s="10" t="str">
        <f t="shared" si="4"/>
        <v>f. HE19-22</v>
      </c>
      <c r="C238">
        <v>21</v>
      </c>
      <c r="D238" t="s">
        <v>32</v>
      </c>
      <c r="E238" s="5">
        <v>2595</v>
      </c>
      <c r="F238" s="5">
        <v>2597</v>
      </c>
      <c r="G238" s="5"/>
    </row>
    <row r="239" spans="1:7" x14ac:dyDescent="0.2">
      <c r="A239" t="s">
        <v>26</v>
      </c>
      <c r="B239" s="10" t="str">
        <f t="shared" si="4"/>
        <v>f. HE19-22</v>
      </c>
      <c r="C239">
        <v>22</v>
      </c>
      <c r="D239" t="s">
        <v>32</v>
      </c>
      <c r="E239" s="5">
        <v>2595</v>
      </c>
      <c r="F239" s="5">
        <v>2597</v>
      </c>
      <c r="G239" s="5"/>
    </row>
    <row r="240" spans="1:7" x14ac:dyDescent="0.2">
      <c r="A240" t="s">
        <v>26</v>
      </c>
      <c r="B240" s="10" t="str">
        <f t="shared" si="4"/>
        <v>a. HE1-2 &amp; HE23-24</v>
      </c>
      <c r="C240">
        <v>23</v>
      </c>
      <c r="D240" t="s">
        <v>32</v>
      </c>
      <c r="E240" s="5">
        <v>2863</v>
      </c>
      <c r="F240" s="5">
        <v>2702</v>
      </c>
      <c r="G240" s="5"/>
    </row>
    <row r="241" spans="1:7" x14ac:dyDescent="0.2">
      <c r="A241" t="s">
        <v>26</v>
      </c>
      <c r="B241" s="10" t="str">
        <f t="shared" si="4"/>
        <v>a. HE1-2 &amp; HE23-24</v>
      </c>
      <c r="C241">
        <v>24</v>
      </c>
      <c r="D241" t="s">
        <v>32</v>
      </c>
      <c r="E241" s="5">
        <v>2863</v>
      </c>
      <c r="F241" s="5">
        <v>2702</v>
      </c>
      <c r="G241" s="5"/>
    </row>
    <row r="242" spans="1:7" x14ac:dyDescent="0.2">
      <c r="A242" t="s">
        <v>27</v>
      </c>
      <c r="B242" s="10" t="str">
        <f t="shared" si="4"/>
        <v>a. HE1-2 &amp; HE23-24</v>
      </c>
      <c r="C242">
        <v>1</v>
      </c>
      <c r="D242" t="s">
        <v>32</v>
      </c>
      <c r="E242" s="5">
        <v>3031</v>
      </c>
      <c r="F242" s="5"/>
      <c r="G242" s="5"/>
    </row>
    <row r="243" spans="1:7" x14ac:dyDescent="0.2">
      <c r="A243" t="s">
        <v>27</v>
      </c>
      <c r="B243" s="10" t="str">
        <f t="shared" si="4"/>
        <v>a. HE1-2 &amp; HE23-24</v>
      </c>
      <c r="C243">
        <v>2</v>
      </c>
      <c r="D243" t="s">
        <v>32</v>
      </c>
      <c r="E243" s="5">
        <v>3031</v>
      </c>
      <c r="F243" s="5"/>
      <c r="G243" s="5"/>
    </row>
    <row r="244" spans="1:7" x14ac:dyDescent="0.2">
      <c r="A244" t="s">
        <v>27</v>
      </c>
      <c r="B244" s="10" t="str">
        <f t="shared" si="4"/>
        <v>b. HE3-6</v>
      </c>
      <c r="C244">
        <v>3</v>
      </c>
      <c r="D244" t="s">
        <v>32</v>
      </c>
      <c r="E244" s="5">
        <v>3068</v>
      </c>
      <c r="F244" s="5"/>
      <c r="G244" s="5"/>
    </row>
    <row r="245" spans="1:7" x14ac:dyDescent="0.2">
      <c r="A245" t="s">
        <v>27</v>
      </c>
      <c r="B245" s="10" t="str">
        <f t="shared" si="4"/>
        <v>b. HE3-6</v>
      </c>
      <c r="C245">
        <v>4</v>
      </c>
      <c r="D245" t="s">
        <v>32</v>
      </c>
      <c r="E245" s="5">
        <v>3068</v>
      </c>
      <c r="F245" s="5"/>
      <c r="G245" s="5"/>
    </row>
    <row r="246" spans="1:7" x14ac:dyDescent="0.2">
      <c r="A246" t="s">
        <v>27</v>
      </c>
      <c r="B246" s="10" t="str">
        <f t="shared" si="4"/>
        <v>b. HE3-6</v>
      </c>
      <c r="C246">
        <v>5</v>
      </c>
      <c r="D246" t="s">
        <v>32</v>
      </c>
      <c r="E246" s="5">
        <v>3068</v>
      </c>
      <c r="F246" s="5"/>
      <c r="G246" s="5"/>
    </row>
    <row r="247" spans="1:7" x14ac:dyDescent="0.2">
      <c r="A247" t="s">
        <v>27</v>
      </c>
      <c r="B247" s="10" t="str">
        <f t="shared" si="4"/>
        <v>b. HE3-6</v>
      </c>
      <c r="C247">
        <v>6</v>
      </c>
      <c r="D247" t="s">
        <v>32</v>
      </c>
      <c r="E247" s="5">
        <v>3068</v>
      </c>
      <c r="F247" s="5"/>
      <c r="G247" s="5"/>
    </row>
    <row r="248" spans="1:7" x14ac:dyDescent="0.2">
      <c r="A248" t="s">
        <v>27</v>
      </c>
      <c r="B248" s="10" t="str">
        <f t="shared" si="4"/>
        <v>c. HE7-10</v>
      </c>
      <c r="C248">
        <v>7</v>
      </c>
      <c r="D248" t="s">
        <v>32</v>
      </c>
      <c r="E248" s="5">
        <v>3031</v>
      </c>
      <c r="F248" s="5"/>
      <c r="G248" s="5"/>
    </row>
    <row r="249" spans="1:7" x14ac:dyDescent="0.2">
      <c r="A249" t="s">
        <v>27</v>
      </c>
      <c r="B249" s="10" t="str">
        <f t="shared" si="4"/>
        <v>c. HE7-10</v>
      </c>
      <c r="C249">
        <v>8</v>
      </c>
      <c r="D249" t="s">
        <v>32</v>
      </c>
      <c r="E249" s="5">
        <v>3031</v>
      </c>
      <c r="F249" s="5"/>
      <c r="G249" s="5"/>
    </row>
    <row r="250" spans="1:7" x14ac:dyDescent="0.2">
      <c r="A250" t="s">
        <v>27</v>
      </c>
      <c r="B250" s="10" t="str">
        <f t="shared" si="4"/>
        <v>c. HE7-10</v>
      </c>
      <c r="C250">
        <v>9</v>
      </c>
      <c r="D250" t="s">
        <v>32</v>
      </c>
      <c r="E250" s="5">
        <v>3031</v>
      </c>
      <c r="F250" s="5"/>
      <c r="G250" s="5"/>
    </row>
    <row r="251" spans="1:7" x14ac:dyDescent="0.2">
      <c r="A251" t="s">
        <v>27</v>
      </c>
      <c r="B251" s="10" t="str">
        <f t="shared" si="4"/>
        <v>c. HE7-10</v>
      </c>
      <c r="C251">
        <v>10</v>
      </c>
      <c r="D251" t="s">
        <v>32</v>
      </c>
      <c r="E251" s="5">
        <v>3031</v>
      </c>
      <c r="F251" s="5"/>
      <c r="G251" s="5"/>
    </row>
    <row r="252" spans="1:7" x14ac:dyDescent="0.2">
      <c r="A252" t="s">
        <v>27</v>
      </c>
      <c r="B252" s="10" t="str">
        <f t="shared" si="4"/>
        <v>d. HE11-14</v>
      </c>
      <c r="C252">
        <v>11</v>
      </c>
      <c r="D252" t="s">
        <v>32</v>
      </c>
      <c r="E252" s="5">
        <v>2982</v>
      </c>
      <c r="F252" s="5"/>
      <c r="G252" s="5"/>
    </row>
    <row r="253" spans="1:7" x14ac:dyDescent="0.2">
      <c r="A253" t="s">
        <v>27</v>
      </c>
      <c r="B253" s="10" t="str">
        <f t="shared" si="4"/>
        <v>d. HE11-14</v>
      </c>
      <c r="C253">
        <v>12</v>
      </c>
      <c r="D253" t="s">
        <v>32</v>
      </c>
      <c r="E253" s="5">
        <v>2982</v>
      </c>
      <c r="F253" s="5"/>
      <c r="G253" s="5"/>
    </row>
    <row r="254" spans="1:7" x14ac:dyDescent="0.2">
      <c r="A254" t="s">
        <v>27</v>
      </c>
      <c r="B254" s="10" t="str">
        <f t="shared" si="4"/>
        <v>d. HE11-14</v>
      </c>
      <c r="C254">
        <v>13</v>
      </c>
      <c r="D254" t="s">
        <v>32</v>
      </c>
      <c r="E254" s="5">
        <v>2982</v>
      </c>
      <c r="F254" s="5"/>
      <c r="G254" s="5"/>
    </row>
    <row r="255" spans="1:7" x14ac:dyDescent="0.2">
      <c r="A255" t="s">
        <v>27</v>
      </c>
      <c r="B255" s="10" t="str">
        <f t="shared" si="4"/>
        <v>d. HE11-14</v>
      </c>
      <c r="C255">
        <v>14</v>
      </c>
      <c r="D255" t="s">
        <v>32</v>
      </c>
      <c r="E255" s="5">
        <v>2982</v>
      </c>
      <c r="F255" s="5"/>
      <c r="G255" s="5"/>
    </row>
    <row r="256" spans="1:7" x14ac:dyDescent="0.2">
      <c r="A256" t="s">
        <v>27</v>
      </c>
      <c r="B256" s="10" t="str">
        <f t="shared" si="4"/>
        <v>e. HE15-18</v>
      </c>
      <c r="C256">
        <v>15</v>
      </c>
      <c r="D256" t="s">
        <v>32</v>
      </c>
      <c r="E256" s="5">
        <v>2941</v>
      </c>
      <c r="F256" s="5"/>
      <c r="G256" s="5"/>
    </row>
    <row r="257" spans="1:7" x14ac:dyDescent="0.2">
      <c r="A257" t="s">
        <v>27</v>
      </c>
      <c r="B257" s="10" t="str">
        <f t="shared" si="4"/>
        <v>e. HE15-18</v>
      </c>
      <c r="C257">
        <v>16</v>
      </c>
      <c r="D257" t="s">
        <v>32</v>
      </c>
      <c r="E257" s="5">
        <v>2941</v>
      </c>
      <c r="F257" s="5"/>
      <c r="G257" s="5"/>
    </row>
    <row r="258" spans="1:7" x14ac:dyDescent="0.2">
      <c r="A258" t="s">
        <v>27</v>
      </c>
      <c r="B258" s="10" t="str">
        <f t="shared" si="4"/>
        <v>e. HE15-18</v>
      </c>
      <c r="C258">
        <v>17</v>
      </c>
      <c r="D258" t="s">
        <v>32</v>
      </c>
      <c r="E258" s="5">
        <v>2941</v>
      </c>
      <c r="F258" s="5"/>
      <c r="G258" s="5"/>
    </row>
    <row r="259" spans="1:7" x14ac:dyDescent="0.2">
      <c r="A259" t="s">
        <v>27</v>
      </c>
      <c r="B259" s="10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32</v>
      </c>
      <c r="E259" s="5">
        <v>2941</v>
      </c>
      <c r="F259" s="5"/>
      <c r="G259" s="5"/>
    </row>
    <row r="260" spans="1:7" x14ac:dyDescent="0.2">
      <c r="A260" t="s">
        <v>27</v>
      </c>
      <c r="B260" s="10" t="str">
        <f t="shared" si="5"/>
        <v>f. HE19-22</v>
      </c>
      <c r="C260">
        <v>19</v>
      </c>
      <c r="D260" t="s">
        <v>32</v>
      </c>
      <c r="E260" s="5">
        <v>2863</v>
      </c>
      <c r="F260" s="5"/>
      <c r="G260" s="5"/>
    </row>
    <row r="261" spans="1:7" x14ac:dyDescent="0.2">
      <c r="A261" t="s">
        <v>27</v>
      </c>
      <c r="B261" s="10" t="str">
        <f t="shared" si="5"/>
        <v>f. HE19-22</v>
      </c>
      <c r="C261">
        <v>20</v>
      </c>
      <c r="D261" t="s">
        <v>32</v>
      </c>
      <c r="E261" s="5">
        <v>2863</v>
      </c>
      <c r="F261" s="5"/>
      <c r="G261" s="5"/>
    </row>
    <row r="262" spans="1:7" x14ac:dyDescent="0.2">
      <c r="A262" t="s">
        <v>27</v>
      </c>
      <c r="B262" s="10" t="str">
        <f t="shared" si="5"/>
        <v>f. HE19-22</v>
      </c>
      <c r="C262">
        <v>21</v>
      </c>
      <c r="D262" t="s">
        <v>32</v>
      </c>
      <c r="E262" s="5">
        <v>2863</v>
      </c>
      <c r="F262" s="5"/>
      <c r="G262" s="5"/>
    </row>
    <row r="263" spans="1:7" x14ac:dyDescent="0.2">
      <c r="A263" t="s">
        <v>27</v>
      </c>
      <c r="B263" s="10" t="str">
        <f t="shared" si="5"/>
        <v>f. HE19-22</v>
      </c>
      <c r="C263">
        <v>22</v>
      </c>
      <c r="D263" t="s">
        <v>32</v>
      </c>
      <c r="E263" s="5">
        <v>2863</v>
      </c>
      <c r="F263" s="5"/>
      <c r="G263" s="5"/>
    </row>
    <row r="264" spans="1:7" x14ac:dyDescent="0.2">
      <c r="A264" t="s">
        <v>27</v>
      </c>
      <c r="B264" s="10" t="str">
        <f t="shared" si="5"/>
        <v>a. HE1-2 &amp; HE23-24</v>
      </c>
      <c r="C264">
        <v>23</v>
      </c>
      <c r="D264" t="s">
        <v>32</v>
      </c>
      <c r="E264" s="5">
        <v>3031</v>
      </c>
      <c r="F264" s="5"/>
      <c r="G264" s="5"/>
    </row>
    <row r="265" spans="1:7" x14ac:dyDescent="0.2">
      <c r="A265" t="s">
        <v>27</v>
      </c>
      <c r="B265" s="10" t="str">
        <f t="shared" si="5"/>
        <v>a. HE1-2 &amp; HE23-24</v>
      </c>
      <c r="C265">
        <v>24</v>
      </c>
      <c r="D265" t="s">
        <v>32</v>
      </c>
      <c r="E265" s="5">
        <v>3031</v>
      </c>
      <c r="F265" s="5"/>
      <c r="G265" s="5"/>
    </row>
    <row r="266" spans="1:7" x14ac:dyDescent="0.2">
      <c r="A266" t="s">
        <v>28</v>
      </c>
      <c r="B266" s="10" t="str">
        <f t="shared" si="5"/>
        <v>a. HE1-2 &amp; HE23-24</v>
      </c>
      <c r="C266">
        <v>1</v>
      </c>
      <c r="D266" t="s">
        <v>32</v>
      </c>
      <c r="E266" s="5">
        <v>2982</v>
      </c>
      <c r="G266" s="5"/>
    </row>
    <row r="267" spans="1:7" x14ac:dyDescent="0.2">
      <c r="A267" t="s">
        <v>28</v>
      </c>
      <c r="B267" s="10" t="str">
        <f t="shared" si="5"/>
        <v>a. HE1-2 &amp; HE23-24</v>
      </c>
      <c r="C267">
        <v>2</v>
      </c>
      <c r="D267" t="s">
        <v>32</v>
      </c>
      <c r="E267" s="5">
        <v>2982</v>
      </c>
      <c r="G267" s="5"/>
    </row>
    <row r="268" spans="1:7" x14ac:dyDescent="0.2">
      <c r="A268" t="s">
        <v>28</v>
      </c>
      <c r="B268" s="10" t="str">
        <f t="shared" si="5"/>
        <v>b. HE3-6</v>
      </c>
      <c r="C268">
        <v>3</v>
      </c>
      <c r="D268" t="s">
        <v>32</v>
      </c>
      <c r="E268" s="5">
        <v>2941</v>
      </c>
      <c r="G268" s="5"/>
    </row>
    <row r="269" spans="1:7" x14ac:dyDescent="0.2">
      <c r="A269" t="s">
        <v>28</v>
      </c>
      <c r="B269" s="10" t="str">
        <f t="shared" si="5"/>
        <v>b. HE3-6</v>
      </c>
      <c r="C269">
        <v>4</v>
      </c>
      <c r="D269" t="s">
        <v>32</v>
      </c>
      <c r="E269" s="5">
        <v>2941</v>
      </c>
      <c r="G269" s="5"/>
    </row>
    <row r="270" spans="1:7" x14ac:dyDescent="0.2">
      <c r="A270" t="s">
        <v>28</v>
      </c>
      <c r="B270" s="10" t="str">
        <f t="shared" si="5"/>
        <v>b. HE3-6</v>
      </c>
      <c r="C270">
        <v>5</v>
      </c>
      <c r="D270" t="s">
        <v>32</v>
      </c>
      <c r="E270" s="5">
        <v>2941</v>
      </c>
      <c r="G270" s="5"/>
    </row>
    <row r="271" spans="1:7" x14ac:dyDescent="0.2">
      <c r="A271" t="s">
        <v>28</v>
      </c>
      <c r="B271" s="10" t="str">
        <f t="shared" si="5"/>
        <v>b. HE3-6</v>
      </c>
      <c r="C271">
        <v>6</v>
      </c>
      <c r="D271" t="s">
        <v>32</v>
      </c>
      <c r="E271" s="5">
        <v>2941</v>
      </c>
      <c r="G271" s="5"/>
    </row>
    <row r="272" spans="1:7" x14ac:dyDescent="0.2">
      <c r="A272" t="s">
        <v>28</v>
      </c>
      <c r="B272" s="10" t="str">
        <f t="shared" si="5"/>
        <v>c. HE7-10</v>
      </c>
      <c r="C272">
        <v>7</v>
      </c>
      <c r="D272" t="s">
        <v>32</v>
      </c>
      <c r="E272" s="5">
        <v>2863</v>
      </c>
      <c r="G272" s="5"/>
    </row>
    <row r="273" spans="1:7" x14ac:dyDescent="0.2">
      <c r="A273" t="s">
        <v>28</v>
      </c>
      <c r="B273" s="10" t="str">
        <f t="shared" si="5"/>
        <v>c. HE7-10</v>
      </c>
      <c r="C273">
        <v>8</v>
      </c>
      <c r="D273" t="s">
        <v>32</v>
      </c>
      <c r="E273" s="5">
        <v>2863</v>
      </c>
      <c r="G273" s="5"/>
    </row>
    <row r="274" spans="1:7" x14ac:dyDescent="0.2">
      <c r="A274" t="s">
        <v>28</v>
      </c>
      <c r="B274" s="10" t="str">
        <f t="shared" si="5"/>
        <v>c. HE7-10</v>
      </c>
      <c r="C274">
        <v>9</v>
      </c>
      <c r="D274" t="s">
        <v>32</v>
      </c>
      <c r="E274" s="5">
        <v>2863</v>
      </c>
      <c r="G274" s="5"/>
    </row>
    <row r="275" spans="1:7" x14ac:dyDescent="0.2">
      <c r="A275" t="s">
        <v>28</v>
      </c>
      <c r="B275" s="10" t="str">
        <f t="shared" si="5"/>
        <v>c. HE7-10</v>
      </c>
      <c r="C275">
        <v>10</v>
      </c>
      <c r="D275" t="s">
        <v>32</v>
      </c>
      <c r="E275" s="5">
        <v>2863</v>
      </c>
      <c r="G275" s="5"/>
    </row>
    <row r="276" spans="1:7" x14ac:dyDescent="0.2">
      <c r="A276" t="s">
        <v>28</v>
      </c>
      <c r="B276" s="10" t="str">
        <f t="shared" si="5"/>
        <v>d. HE11-14</v>
      </c>
      <c r="C276">
        <v>11</v>
      </c>
      <c r="D276" t="s">
        <v>32</v>
      </c>
      <c r="E276" s="5">
        <v>2982</v>
      </c>
      <c r="G276" s="5"/>
    </row>
    <row r="277" spans="1:7" x14ac:dyDescent="0.2">
      <c r="A277" t="s">
        <v>28</v>
      </c>
      <c r="B277" s="10" t="str">
        <f t="shared" si="5"/>
        <v>d. HE11-14</v>
      </c>
      <c r="C277">
        <v>12</v>
      </c>
      <c r="D277" t="s">
        <v>32</v>
      </c>
      <c r="E277" s="5">
        <v>2982</v>
      </c>
      <c r="G277" s="5"/>
    </row>
    <row r="278" spans="1:7" x14ac:dyDescent="0.2">
      <c r="A278" t="s">
        <v>28</v>
      </c>
      <c r="B278" s="10" t="str">
        <f t="shared" si="5"/>
        <v>d. HE11-14</v>
      </c>
      <c r="C278">
        <v>13</v>
      </c>
      <c r="D278" t="s">
        <v>32</v>
      </c>
      <c r="E278" s="5">
        <v>2982</v>
      </c>
      <c r="G278" s="5"/>
    </row>
    <row r="279" spans="1:7" x14ac:dyDescent="0.2">
      <c r="A279" t="s">
        <v>28</v>
      </c>
      <c r="B279" s="10" t="str">
        <f t="shared" si="5"/>
        <v>d. HE11-14</v>
      </c>
      <c r="C279">
        <v>14</v>
      </c>
      <c r="D279" t="s">
        <v>32</v>
      </c>
      <c r="E279" s="5">
        <v>2982</v>
      </c>
      <c r="G279" s="5"/>
    </row>
    <row r="280" spans="1:7" x14ac:dyDescent="0.2">
      <c r="A280" t="s">
        <v>28</v>
      </c>
      <c r="B280" s="10" t="str">
        <f t="shared" si="5"/>
        <v>e. HE15-18</v>
      </c>
      <c r="C280">
        <v>15</v>
      </c>
      <c r="D280" t="s">
        <v>32</v>
      </c>
      <c r="E280" s="5">
        <v>2863</v>
      </c>
      <c r="G280" s="5"/>
    </row>
    <row r="281" spans="1:7" x14ac:dyDescent="0.2">
      <c r="A281" t="s">
        <v>28</v>
      </c>
      <c r="B281" s="10" t="str">
        <f t="shared" si="5"/>
        <v>e. HE15-18</v>
      </c>
      <c r="C281">
        <v>16</v>
      </c>
      <c r="D281" t="s">
        <v>32</v>
      </c>
      <c r="E281" s="5">
        <v>2863</v>
      </c>
      <c r="G281" s="5"/>
    </row>
    <row r="282" spans="1:7" x14ac:dyDescent="0.2">
      <c r="A282" t="s">
        <v>28</v>
      </c>
      <c r="B282" s="10" t="str">
        <f t="shared" si="5"/>
        <v>e. HE15-18</v>
      </c>
      <c r="C282">
        <v>17</v>
      </c>
      <c r="D282" t="s">
        <v>32</v>
      </c>
      <c r="E282" s="5">
        <v>2863</v>
      </c>
      <c r="G282" s="5"/>
    </row>
    <row r="283" spans="1:7" x14ac:dyDescent="0.2">
      <c r="A283" t="s">
        <v>28</v>
      </c>
      <c r="B283" s="10" t="str">
        <f t="shared" si="5"/>
        <v>e. HE15-18</v>
      </c>
      <c r="C283">
        <v>18</v>
      </c>
      <c r="D283" t="s">
        <v>32</v>
      </c>
      <c r="E283" s="5">
        <v>2863</v>
      </c>
      <c r="G283" s="5"/>
    </row>
    <row r="284" spans="1:7" x14ac:dyDescent="0.2">
      <c r="A284" t="s">
        <v>28</v>
      </c>
      <c r="B284" s="10" t="str">
        <f t="shared" si="5"/>
        <v>f. HE19-22</v>
      </c>
      <c r="C284">
        <v>19</v>
      </c>
      <c r="D284" t="s">
        <v>32</v>
      </c>
      <c r="E284" s="5">
        <v>2863</v>
      </c>
      <c r="G284" s="5"/>
    </row>
    <row r="285" spans="1:7" x14ac:dyDescent="0.2">
      <c r="A285" t="s">
        <v>28</v>
      </c>
      <c r="B285" s="10" t="str">
        <f t="shared" si="5"/>
        <v>f. HE19-22</v>
      </c>
      <c r="C285">
        <v>20</v>
      </c>
      <c r="D285" t="s">
        <v>32</v>
      </c>
      <c r="E285" s="5">
        <v>2863</v>
      </c>
      <c r="G285" s="5"/>
    </row>
    <row r="286" spans="1:7" x14ac:dyDescent="0.2">
      <c r="A286" t="s">
        <v>28</v>
      </c>
      <c r="B286" s="10" t="str">
        <f t="shared" si="5"/>
        <v>f. HE19-22</v>
      </c>
      <c r="C286">
        <v>21</v>
      </c>
      <c r="D286" t="s">
        <v>32</v>
      </c>
      <c r="E286" s="5">
        <v>2863</v>
      </c>
      <c r="G286" s="5"/>
    </row>
    <row r="287" spans="1:7" x14ac:dyDescent="0.2">
      <c r="A287" t="s">
        <v>28</v>
      </c>
      <c r="B287" s="10" t="str">
        <f t="shared" si="5"/>
        <v>f. HE19-22</v>
      </c>
      <c r="C287">
        <v>22</v>
      </c>
      <c r="D287" t="s">
        <v>32</v>
      </c>
      <c r="E287" s="5">
        <v>2863</v>
      </c>
      <c r="G287" s="5"/>
    </row>
    <row r="288" spans="1:7" x14ac:dyDescent="0.2">
      <c r="A288" t="s">
        <v>28</v>
      </c>
      <c r="B288" s="10" t="str">
        <f t="shared" si="5"/>
        <v>a. HE1-2 &amp; HE23-24</v>
      </c>
      <c r="C288">
        <v>23</v>
      </c>
      <c r="D288" t="s">
        <v>32</v>
      </c>
      <c r="E288" s="5">
        <v>2982</v>
      </c>
      <c r="G288" s="5"/>
    </row>
    <row r="289" spans="1:7" x14ac:dyDescent="0.2">
      <c r="A289" t="s">
        <v>28</v>
      </c>
      <c r="B289" s="10" t="str">
        <f t="shared" si="5"/>
        <v>a. HE1-2 &amp; HE23-24</v>
      </c>
      <c r="C289">
        <v>24</v>
      </c>
      <c r="D289" t="s">
        <v>32</v>
      </c>
      <c r="E289" s="5">
        <v>2982</v>
      </c>
      <c r="G289" s="5"/>
    </row>
  </sheetData>
  <autoFilter ref="A1:F289" xr:uid="{00000000-0001-0000-0300-000000000000}"/>
  <conditionalFormatting sqref="F122:F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7:Q4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sheetPr codeName="Sheet4"/>
  <dimension ref="A1:AC289"/>
  <sheetViews>
    <sheetView zoomScale="60" zoomScaleNormal="60" zoomScaleSheetLayoutView="71" workbookViewId="0">
      <pane ySplit="1" topLeftCell="A2" activePane="bottomLeft" state="frozen"/>
      <selection pane="bottomLeft"/>
    </sheetView>
  </sheetViews>
  <sheetFormatPr defaultRowHeight="14.25" x14ac:dyDescent="0.2"/>
  <cols>
    <col min="1" max="1" width="10.625" customWidth="1"/>
    <col min="2" max="2" width="16.5" customWidth="1"/>
    <col min="5" max="5" width="9" style="5"/>
    <col min="6" max="6" width="12.375" customWidth="1"/>
    <col min="7" max="7" width="17.25" bestFit="1" customWidth="1"/>
    <col min="8" max="8" width="10.125" bestFit="1" customWidth="1"/>
    <col min="9" max="9" width="6.75" bestFit="1" customWidth="1"/>
    <col min="10" max="10" width="13.75" bestFit="1" customWidth="1"/>
    <col min="11" max="11" width="22.625" bestFit="1" customWidth="1"/>
    <col min="12" max="14" width="5.625" customWidth="1"/>
    <col min="15" max="15" width="7.625" customWidth="1"/>
    <col min="16" max="20" width="5.625" customWidth="1"/>
    <col min="21" max="21" width="12.75" bestFit="1" customWidth="1"/>
    <col min="22" max="25" width="5.625" customWidth="1"/>
  </cols>
  <sheetData>
    <row r="1" spans="1:19" s="4" customFormat="1" ht="28.5" x14ac:dyDescent="0.2">
      <c r="A1" s="4" t="s">
        <v>14</v>
      </c>
      <c r="B1" s="4" t="s">
        <v>1</v>
      </c>
      <c r="C1" s="4" t="s">
        <v>15</v>
      </c>
      <c r="D1" s="4" t="s">
        <v>50</v>
      </c>
      <c r="E1" s="5" t="s">
        <v>49</v>
      </c>
      <c r="G1" s="6" t="s">
        <v>14</v>
      </c>
      <c r="H1" t="s">
        <v>7</v>
      </c>
      <c r="O1" s="4" t="str">
        <f>IF($H$2 ="RRS", "Responsive Reserve", "ECRS") &amp; " Requirement Comparison for " &amp; TEXT(DATEVALUE($H$1 &amp;" 1"), "Mmmm")</f>
        <v>ECRS Requirement Comparison for June</v>
      </c>
    </row>
    <row r="2" spans="1:19" x14ac:dyDescent="0.2">
      <c r="A2" t="s">
        <v>2</v>
      </c>
      <c r="B2">
        <v>1</v>
      </c>
      <c r="C2" t="s">
        <v>42</v>
      </c>
      <c r="D2" s="5">
        <v>738</v>
      </c>
      <c r="E2" s="5">
        <v>1292.72526666358</v>
      </c>
      <c r="G2" s="6" t="s">
        <v>15</v>
      </c>
      <c r="H2" t="s">
        <v>33</v>
      </c>
      <c r="O2" t="e">
        <f>$I$4&amp;":" &amp;CHAR(9) &amp; CHAR(10) &amp; "     " &amp;"Range: "&amp;R4&amp;" MW - "&amp;R5&amp;" MW;" &amp; CHAR(9) &amp; CHAR(10) &amp; "     " &amp; "Avg: "&amp;R6&amp;" MW" &amp;  IF(ISNA(R7), "", " ("&amp;ABS(R7)&amp;" MW "&amp;IF(R7&lt;0,"decrease", "increase") &amp; " from statistical approach)")</f>
        <v>#DIV/0!</v>
      </c>
    </row>
    <row r="3" spans="1:19" x14ac:dyDescent="0.2">
      <c r="A3" t="s">
        <v>2</v>
      </c>
      <c r="B3">
        <v>2</v>
      </c>
      <c r="C3" t="s">
        <v>42</v>
      </c>
      <c r="D3" s="5">
        <v>794</v>
      </c>
      <c r="E3" s="5">
        <v>1261.4396323123301</v>
      </c>
    </row>
    <row r="4" spans="1:19" x14ac:dyDescent="0.2">
      <c r="A4" t="s">
        <v>2</v>
      </c>
      <c r="B4">
        <v>3</v>
      </c>
      <c r="C4" t="s">
        <v>42</v>
      </c>
      <c r="D4" s="5">
        <v>781</v>
      </c>
      <c r="E4" s="5">
        <v>1279.91868236596</v>
      </c>
      <c r="G4" s="6" t="s">
        <v>17</v>
      </c>
      <c r="H4" t="s">
        <v>51</v>
      </c>
      <c r="I4" t="s">
        <v>53</v>
      </c>
      <c r="Q4" t="s">
        <v>18</v>
      </c>
      <c r="R4">
        <f>ROUND(MIN($I$5:$I$28), 0)</f>
        <v>1001</v>
      </c>
    </row>
    <row r="5" spans="1:19" x14ac:dyDescent="0.2">
      <c r="A5" t="s">
        <v>2</v>
      </c>
      <c r="B5">
        <v>4</v>
      </c>
      <c r="C5" t="s">
        <v>42</v>
      </c>
      <c r="D5" s="5">
        <v>759</v>
      </c>
      <c r="E5" s="5">
        <v>1268.2905223482101</v>
      </c>
      <c r="G5" s="8">
        <v>1</v>
      </c>
      <c r="H5" s="9">
        <v>769</v>
      </c>
      <c r="I5" s="9">
        <v>1126.7703235539</v>
      </c>
      <c r="Q5" t="s">
        <v>19</v>
      </c>
      <c r="R5">
        <f>ROUND(MAX($I$5:$I$28), 0)</f>
        <v>3656</v>
      </c>
    </row>
    <row r="6" spans="1:19" x14ac:dyDescent="0.2">
      <c r="A6" t="s">
        <v>2</v>
      </c>
      <c r="B6">
        <v>5</v>
      </c>
      <c r="C6" t="s">
        <v>42</v>
      </c>
      <c r="D6" s="5">
        <v>817</v>
      </c>
      <c r="E6" s="5">
        <v>1316.4200699171699</v>
      </c>
      <c r="G6" s="8">
        <v>2</v>
      </c>
      <c r="H6" s="9">
        <v>730</v>
      </c>
      <c r="I6" s="9">
        <v>1049.9874304027301</v>
      </c>
      <c r="Q6" t="s">
        <v>20</v>
      </c>
      <c r="R6">
        <f>ROUND(AVERAGE($I$5:$I$28), 0)</f>
        <v>2071</v>
      </c>
    </row>
    <row r="7" spans="1:19" x14ac:dyDescent="0.2">
      <c r="A7" t="s">
        <v>2</v>
      </c>
      <c r="B7">
        <v>6</v>
      </c>
      <c r="C7" t="s">
        <v>42</v>
      </c>
      <c r="D7" s="5">
        <v>959</v>
      </c>
      <c r="E7" s="5">
        <v>1471.7993603208299</v>
      </c>
      <c r="G7" s="8">
        <v>3</v>
      </c>
      <c r="H7" s="9">
        <v>812</v>
      </c>
      <c r="I7" s="9">
        <v>1027.3083641975099</v>
      </c>
      <c r="Q7" t="s">
        <v>21</v>
      </c>
      <c r="R7" t="e">
        <f>ROUND(R6-AVERAGE(K5:K28), 0)</f>
        <v>#DIV/0!</v>
      </c>
    </row>
    <row r="8" spans="1:19" x14ac:dyDescent="0.2">
      <c r="A8" t="s">
        <v>2</v>
      </c>
      <c r="B8">
        <v>7</v>
      </c>
      <c r="C8" t="s">
        <v>42</v>
      </c>
      <c r="D8" s="5">
        <v>1061</v>
      </c>
      <c r="E8" s="5">
        <v>1645.5174073084199</v>
      </c>
      <c r="G8" s="8">
        <v>4</v>
      </c>
      <c r="H8" s="9">
        <v>817</v>
      </c>
      <c r="I8" s="9">
        <v>1002.41094737324</v>
      </c>
    </row>
    <row r="9" spans="1:19" x14ac:dyDescent="0.2">
      <c r="A9" t="s">
        <v>2</v>
      </c>
      <c r="B9">
        <v>8</v>
      </c>
      <c r="C9" t="s">
        <v>42</v>
      </c>
      <c r="D9" s="5">
        <v>1128</v>
      </c>
      <c r="E9" s="5">
        <v>2069.2109919199702</v>
      </c>
      <c r="G9" s="8">
        <v>5</v>
      </c>
      <c r="H9" s="9">
        <v>915</v>
      </c>
      <c r="I9" s="9">
        <v>1000.6653059067201</v>
      </c>
    </row>
    <row r="10" spans="1:19" x14ac:dyDescent="0.2">
      <c r="A10" t="s">
        <v>2</v>
      </c>
      <c r="B10">
        <v>9</v>
      </c>
      <c r="C10" t="s">
        <v>42</v>
      </c>
      <c r="D10" s="5">
        <v>1778</v>
      </c>
      <c r="E10" s="5">
        <v>2821.7602895933101</v>
      </c>
      <c r="G10" s="8">
        <v>6</v>
      </c>
      <c r="H10" s="9">
        <v>829</v>
      </c>
      <c r="I10" s="9">
        <v>1049.49343926047</v>
      </c>
    </row>
    <row r="11" spans="1:19" x14ac:dyDescent="0.2">
      <c r="A11" t="s">
        <v>2</v>
      </c>
      <c r="B11">
        <v>10</v>
      </c>
      <c r="C11" t="s">
        <v>42</v>
      </c>
      <c r="D11" s="5">
        <v>2151</v>
      </c>
      <c r="E11" s="5">
        <v>2824.1249184420299</v>
      </c>
      <c r="G11" s="8">
        <v>7</v>
      </c>
      <c r="H11" s="9">
        <v>802</v>
      </c>
      <c r="I11" s="9">
        <v>1094.7500418094301</v>
      </c>
    </row>
    <row r="12" spans="1:19" x14ac:dyDescent="0.2">
      <c r="A12" t="s">
        <v>2</v>
      </c>
      <c r="B12">
        <v>11</v>
      </c>
      <c r="C12" t="s">
        <v>42</v>
      </c>
      <c r="D12" s="5">
        <v>1942</v>
      </c>
      <c r="E12" s="5">
        <v>1748.69770996497</v>
      </c>
      <c r="G12" s="8">
        <v>8</v>
      </c>
      <c r="H12" s="9">
        <v>1692</v>
      </c>
      <c r="I12" s="9">
        <v>2329.2907909794199</v>
      </c>
    </row>
    <row r="13" spans="1:19" x14ac:dyDescent="0.2">
      <c r="A13" t="s">
        <v>2</v>
      </c>
      <c r="B13">
        <v>12</v>
      </c>
      <c r="C13" t="s">
        <v>42</v>
      </c>
      <c r="D13" s="5">
        <v>1419</v>
      </c>
      <c r="E13" s="5">
        <v>1478.6896488474499</v>
      </c>
      <c r="G13" s="8">
        <v>9</v>
      </c>
      <c r="H13" s="9">
        <v>2395</v>
      </c>
      <c r="I13" s="9">
        <v>2670.7687055156498</v>
      </c>
    </row>
    <row r="14" spans="1:19" x14ac:dyDescent="0.2">
      <c r="A14" t="s">
        <v>2</v>
      </c>
      <c r="B14">
        <v>13</v>
      </c>
      <c r="C14" t="s">
        <v>42</v>
      </c>
      <c r="D14" s="5">
        <v>1272</v>
      </c>
      <c r="E14" s="5">
        <v>1727.44788469421</v>
      </c>
      <c r="G14" s="8">
        <v>10</v>
      </c>
      <c r="H14" s="9">
        <v>2227</v>
      </c>
      <c r="I14" s="9">
        <v>2560.6272752916302</v>
      </c>
      <c r="R14" t="s">
        <v>43</v>
      </c>
      <c r="S14" t="s">
        <v>44</v>
      </c>
    </row>
    <row r="15" spans="1:19" x14ac:dyDescent="0.2">
      <c r="A15" t="s">
        <v>2</v>
      </c>
      <c r="B15">
        <v>14</v>
      </c>
      <c r="C15" t="s">
        <v>42</v>
      </c>
      <c r="D15" s="5">
        <v>1355</v>
      </c>
      <c r="E15" s="5">
        <v>2253.35238660614</v>
      </c>
      <c r="G15" s="8">
        <v>11</v>
      </c>
      <c r="H15" s="9">
        <v>2571</v>
      </c>
      <c r="I15" s="9">
        <v>2597.7630535989101</v>
      </c>
      <c r="R15">
        <v>900</v>
      </c>
      <c r="S15">
        <v>500</v>
      </c>
    </row>
    <row r="16" spans="1:19" x14ac:dyDescent="0.2">
      <c r="A16" t="s">
        <v>2</v>
      </c>
      <c r="B16">
        <v>15</v>
      </c>
      <c r="C16" t="s">
        <v>42</v>
      </c>
      <c r="D16" s="5">
        <v>1583</v>
      </c>
      <c r="E16" s="5">
        <v>2672.4882263826598</v>
      </c>
      <c r="G16" s="8">
        <v>12</v>
      </c>
      <c r="H16" s="9">
        <v>2119</v>
      </c>
      <c r="I16" s="9">
        <v>2344.5500214058902</v>
      </c>
      <c r="R16">
        <v>400</v>
      </c>
      <c r="S16">
        <v>400</v>
      </c>
    </row>
    <row r="17" spans="1:22" x14ac:dyDescent="0.2">
      <c r="A17" t="s">
        <v>2</v>
      </c>
      <c r="B17">
        <v>16</v>
      </c>
      <c r="C17" t="s">
        <v>42</v>
      </c>
      <c r="D17" s="5">
        <v>1436</v>
      </c>
      <c r="E17" s="5">
        <v>2569.76238242606</v>
      </c>
      <c r="G17" s="8">
        <v>13</v>
      </c>
      <c r="H17" s="9">
        <v>2060</v>
      </c>
      <c r="I17" s="9">
        <v>2288.3629559654501</v>
      </c>
    </row>
    <row r="18" spans="1:22" x14ac:dyDescent="0.2">
      <c r="A18" t="s">
        <v>2</v>
      </c>
      <c r="B18">
        <v>17</v>
      </c>
      <c r="C18" t="s">
        <v>42</v>
      </c>
      <c r="D18" s="5">
        <v>1635</v>
      </c>
      <c r="E18" s="5">
        <v>2407.6363636409001</v>
      </c>
      <c r="G18" s="8">
        <v>14</v>
      </c>
      <c r="H18" s="9">
        <v>2002</v>
      </c>
      <c r="I18" s="9">
        <v>2492.24177629109</v>
      </c>
    </row>
    <row r="19" spans="1:22" x14ac:dyDescent="0.2">
      <c r="A19" t="s">
        <v>2</v>
      </c>
      <c r="B19">
        <v>18</v>
      </c>
      <c r="C19" t="s">
        <v>42</v>
      </c>
      <c r="D19" s="5">
        <v>1471</v>
      </c>
      <c r="E19" s="5">
        <v>1871.1226277277001</v>
      </c>
      <c r="G19" s="8">
        <v>15</v>
      </c>
      <c r="H19" s="9">
        <v>2062</v>
      </c>
      <c r="I19" s="9">
        <v>2438.84179293641</v>
      </c>
    </row>
    <row r="20" spans="1:22" x14ac:dyDescent="0.2">
      <c r="A20" t="s">
        <v>2</v>
      </c>
      <c r="B20">
        <v>19</v>
      </c>
      <c r="C20" t="s">
        <v>42</v>
      </c>
      <c r="D20" s="5">
        <v>1114</v>
      </c>
      <c r="E20" s="5">
        <v>1699.8631495258201</v>
      </c>
      <c r="G20" s="8">
        <v>16</v>
      </c>
      <c r="H20" s="9">
        <v>2583</v>
      </c>
      <c r="I20" s="9">
        <v>2043.90833879518</v>
      </c>
    </row>
    <row r="21" spans="1:22" x14ac:dyDescent="0.2">
      <c r="A21" t="s">
        <v>2</v>
      </c>
      <c r="B21">
        <v>20</v>
      </c>
      <c r="C21" t="s">
        <v>42</v>
      </c>
      <c r="D21" s="5">
        <v>1120</v>
      </c>
      <c r="E21" s="5">
        <v>1561.95459091662</v>
      </c>
      <c r="G21" s="8">
        <v>17</v>
      </c>
      <c r="H21" s="9">
        <v>2302</v>
      </c>
      <c r="I21" s="9">
        <v>3420.6034556880099</v>
      </c>
    </row>
    <row r="22" spans="1:22" x14ac:dyDescent="0.2">
      <c r="A22" t="s">
        <v>2</v>
      </c>
      <c r="B22">
        <v>21</v>
      </c>
      <c r="C22" t="s">
        <v>42</v>
      </c>
      <c r="D22" s="5">
        <v>1072</v>
      </c>
      <c r="E22" s="5">
        <v>1513.15619757272</v>
      </c>
      <c r="G22" s="8">
        <v>18</v>
      </c>
      <c r="H22" s="9">
        <v>2264</v>
      </c>
      <c r="I22" s="9">
        <v>3655.7076244353998</v>
      </c>
    </row>
    <row r="23" spans="1:22" x14ac:dyDescent="0.2">
      <c r="A23" t="s">
        <v>2</v>
      </c>
      <c r="B23">
        <v>22</v>
      </c>
      <c r="C23" t="s">
        <v>42</v>
      </c>
      <c r="D23" s="5">
        <v>972</v>
      </c>
      <c r="E23" s="5">
        <v>1486.2046245539</v>
      </c>
      <c r="G23" s="8">
        <v>19</v>
      </c>
      <c r="H23" s="9">
        <v>2031</v>
      </c>
      <c r="I23" s="9">
        <v>3499.6993552170202</v>
      </c>
    </row>
    <row r="24" spans="1:22" x14ac:dyDescent="0.2">
      <c r="A24" t="s">
        <v>2</v>
      </c>
      <c r="B24">
        <v>23</v>
      </c>
      <c r="C24" t="s">
        <v>42</v>
      </c>
      <c r="D24" s="5">
        <v>963</v>
      </c>
      <c r="E24" s="5">
        <v>1447.9911956022099</v>
      </c>
      <c r="G24" s="8">
        <v>20</v>
      </c>
      <c r="H24" s="9">
        <v>1419</v>
      </c>
      <c r="I24" s="9">
        <v>2875.30160400876</v>
      </c>
    </row>
    <row r="25" spans="1:22" x14ac:dyDescent="0.2">
      <c r="A25" t="s">
        <v>2</v>
      </c>
      <c r="B25">
        <v>24</v>
      </c>
      <c r="C25" t="s">
        <v>42</v>
      </c>
      <c r="D25" s="5">
        <v>872</v>
      </c>
      <c r="E25" s="5">
        <v>1326.25076593994</v>
      </c>
      <c r="G25" s="8">
        <v>21</v>
      </c>
      <c r="H25" s="9">
        <v>1296</v>
      </c>
      <c r="I25" s="9">
        <v>2134.2255809343401</v>
      </c>
    </row>
    <row r="26" spans="1:22" x14ac:dyDescent="0.2">
      <c r="A26" t="s">
        <v>3</v>
      </c>
      <c r="B26">
        <v>1</v>
      </c>
      <c r="C26" t="s">
        <v>42</v>
      </c>
      <c r="D26" s="5">
        <v>640</v>
      </c>
      <c r="E26" s="5">
        <v>1082.94678291171</v>
      </c>
      <c r="G26" s="8">
        <v>22</v>
      </c>
      <c r="H26" s="9">
        <v>1220</v>
      </c>
      <c r="I26" s="9">
        <v>1794.9620230176599</v>
      </c>
    </row>
    <row r="27" spans="1:22" x14ac:dyDescent="0.2">
      <c r="A27" t="s">
        <v>3</v>
      </c>
      <c r="B27">
        <v>2</v>
      </c>
      <c r="C27" t="s">
        <v>42</v>
      </c>
      <c r="D27" s="5">
        <v>618</v>
      </c>
      <c r="E27" s="5">
        <v>1026.07293614334</v>
      </c>
      <c r="G27" s="8">
        <v>23</v>
      </c>
      <c r="H27" s="9">
        <v>1115</v>
      </c>
      <c r="I27" s="9">
        <v>1720.43894559413</v>
      </c>
    </row>
    <row r="28" spans="1:22" x14ac:dyDescent="0.2">
      <c r="A28" t="s">
        <v>3</v>
      </c>
      <c r="B28">
        <v>3</v>
      </c>
      <c r="C28" t="s">
        <v>42</v>
      </c>
      <c r="D28" s="5">
        <v>664</v>
      </c>
      <c r="E28" s="5">
        <v>1021.41147705614</v>
      </c>
      <c r="G28" s="8">
        <v>24</v>
      </c>
      <c r="H28" s="9">
        <v>944</v>
      </c>
      <c r="I28" s="9">
        <v>1485.59324086174</v>
      </c>
    </row>
    <row r="29" spans="1:22" x14ac:dyDescent="0.2">
      <c r="A29" t="s">
        <v>3</v>
      </c>
      <c r="B29">
        <v>4</v>
      </c>
      <c r="C29" t="s">
        <v>42</v>
      </c>
      <c r="D29" s="5">
        <v>696</v>
      </c>
      <c r="E29" s="5">
        <v>1019.80703957818</v>
      </c>
    </row>
    <row r="30" spans="1:22" x14ac:dyDescent="0.2">
      <c r="A30" t="s">
        <v>3</v>
      </c>
      <c r="B30">
        <v>5</v>
      </c>
      <c r="C30" t="s">
        <v>42</v>
      </c>
      <c r="D30" s="5">
        <v>783</v>
      </c>
      <c r="E30" s="5">
        <v>1054.1397961351099</v>
      </c>
      <c r="O30" t="str">
        <f>"Hourly Average " &amp; IF($H$31 = "RRS", "Responsive Reserve",  "ECRS") &amp; " Requirement Comparison"</f>
        <v>Hourly Average ECRS Requirement Comparison</v>
      </c>
    </row>
    <row r="31" spans="1:22" x14ac:dyDescent="0.2">
      <c r="A31" t="s">
        <v>3</v>
      </c>
      <c r="B31">
        <v>6</v>
      </c>
      <c r="C31" t="s">
        <v>42</v>
      </c>
      <c r="D31" s="5">
        <v>731</v>
      </c>
      <c r="E31" s="5">
        <v>1174.70774160929</v>
      </c>
      <c r="G31" s="6" t="s">
        <v>15</v>
      </c>
      <c r="H31" t="s">
        <v>42</v>
      </c>
      <c r="O31" t="str">
        <f ca="1" xml:space="preserve"> I33&amp; CHAR(9) &amp; CHAR(10) &amp; "     On avg. "&amp;ROUND(ABS(V35),0)&amp;" MW "&amp;IF(V35&lt;0,"decrease","increase")&amp;" from statistical approach."&amp;IF(ISNA(W34), "", CHAR(9)&amp;CHAR(10)&amp;"     Largest increase is in "&amp;W34&amp;" by "&amp;ROUND(V34,0)&amp;" MW.") &amp;IF(ISNA(V33), "", CHAR(9)&amp;CHAR(10)&amp;"     Largest decrease is in "&amp;W33&amp;" by "&amp;ABS(ROUND(V33,0))&amp;" MW.")</f>
        <v>2026	
     On avg. 1747 MW increase from statistical approach.	
     Largest increase is in May by 2137 MW.	
     Largest decrease is in N/A by 0 MW.</v>
      </c>
    </row>
    <row r="32" spans="1:22" x14ac:dyDescent="0.2">
      <c r="A32" t="s">
        <v>3</v>
      </c>
      <c r="B32">
        <v>7</v>
      </c>
      <c r="C32" t="s">
        <v>42</v>
      </c>
      <c r="D32" s="5">
        <v>845</v>
      </c>
      <c r="E32" s="5">
        <v>1301.61974643747</v>
      </c>
      <c r="V32" t="s">
        <v>45</v>
      </c>
    </row>
    <row r="33" spans="1:29" x14ac:dyDescent="0.2">
      <c r="A33" t="s">
        <v>3</v>
      </c>
      <c r="B33">
        <v>8</v>
      </c>
      <c r="C33" t="s">
        <v>42</v>
      </c>
      <c r="D33" s="5">
        <v>896</v>
      </c>
      <c r="E33" s="5">
        <v>1564.4741869239499</v>
      </c>
      <c r="G33" s="6" t="s">
        <v>17</v>
      </c>
      <c r="H33" t="s">
        <v>51</v>
      </c>
      <c r="I33" t="s">
        <v>53</v>
      </c>
      <c r="U33" t="s">
        <v>23</v>
      </c>
      <c r="V33">
        <f>_xlfn.MINIFS($Q$34:Q45, $Q$34:Q45, "&lt;&gt;#N/A", $Q$34:Q45, "&lt;0")</f>
        <v>0</v>
      </c>
      <c r="W33" t="str">
        <f ca="1">IFERROR(OFFSET(I34,MATCH(V33,$Q$34:$Q$45, 0)-1, -2), "N/A")</f>
        <v>N/A</v>
      </c>
    </row>
    <row r="34" spans="1:29" x14ac:dyDescent="0.2">
      <c r="A34" t="s">
        <v>3</v>
      </c>
      <c r="B34">
        <v>9</v>
      </c>
      <c r="C34" t="s">
        <v>42</v>
      </c>
      <c r="D34" s="5">
        <v>1994</v>
      </c>
      <c r="E34" s="5">
        <v>2458.65300576052</v>
      </c>
      <c r="G34" s="8" t="s">
        <v>2</v>
      </c>
      <c r="H34" s="9">
        <v>1216.3333333333333</v>
      </c>
      <c r="I34" s="9">
        <v>1792.3260373163796</v>
      </c>
      <c r="Q34">
        <f>IF(I34=0, NA(), I34-_xlfn.IFNA(K34,0))</f>
        <v>1792.3260373163796</v>
      </c>
      <c r="U34" t="s">
        <v>24</v>
      </c>
      <c r="V34">
        <f>_xlfn.MAXIFS($Q$34:Q45, $Q$34:Q45, "&lt;&gt;#N/A", $Q$34:Q45, "&gt;0")</f>
        <v>2137.1252536722582</v>
      </c>
      <c r="W34" t="str">
        <f ca="1">OFFSET(I35,MATCH(V34,$Q$34:$Q$45, 0)-2, -2)</f>
        <v>May</v>
      </c>
    </row>
    <row r="35" spans="1:29" x14ac:dyDescent="0.2">
      <c r="A35" t="s">
        <v>3</v>
      </c>
      <c r="B35">
        <v>10</v>
      </c>
      <c r="C35" t="s">
        <v>42</v>
      </c>
      <c r="D35" s="5">
        <v>2078</v>
      </c>
      <c r="E35" s="5">
        <v>3190.464233053</v>
      </c>
      <c r="G35" s="8" t="s">
        <v>3</v>
      </c>
      <c r="H35" s="9">
        <v>1240.1666666666667</v>
      </c>
      <c r="I35" s="9">
        <v>1820.9462077502028</v>
      </c>
      <c r="Q35">
        <f t="shared" ref="Q35:Q45" si="0">IF(I35=0, NA(), I35-_xlfn.IFNA(K35,0))</f>
        <v>1820.9462077502028</v>
      </c>
      <c r="U35" t="s">
        <v>25</v>
      </c>
      <c r="V35">
        <f>AVERAGEIF($Q$34:$Q$45, "&lt;&gt;#N/A")</f>
        <v>1747.2858046600916</v>
      </c>
    </row>
    <row r="36" spans="1:29" x14ac:dyDescent="0.2">
      <c r="A36" t="s">
        <v>3</v>
      </c>
      <c r="B36">
        <v>11</v>
      </c>
      <c r="C36" t="s">
        <v>42</v>
      </c>
      <c r="D36" s="5">
        <v>2093</v>
      </c>
      <c r="E36" s="5">
        <v>2672.36075908269</v>
      </c>
      <c r="G36" s="8" t="s">
        <v>4</v>
      </c>
      <c r="H36" s="9">
        <v>1410.2083333333333</v>
      </c>
      <c r="I36" s="9">
        <v>1444.869286399593</v>
      </c>
      <c r="Q36">
        <f t="shared" si="0"/>
        <v>1444.869286399593</v>
      </c>
    </row>
    <row r="37" spans="1:29" x14ac:dyDescent="0.2">
      <c r="A37" t="s">
        <v>3</v>
      </c>
      <c r="B37">
        <v>12</v>
      </c>
      <c r="C37" t="s">
        <v>42</v>
      </c>
      <c r="D37" s="5">
        <v>1522</v>
      </c>
      <c r="E37" s="5">
        <v>2321.8614859634499</v>
      </c>
      <c r="G37" s="8" t="s">
        <v>5</v>
      </c>
      <c r="H37" s="9">
        <v>1421.625</v>
      </c>
      <c r="I37" s="9">
        <v>1594.6787138267664</v>
      </c>
      <c r="Q37">
        <f t="shared" si="0"/>
        <v>1594.6787138267664</v>
      </c>
      <c r="AC37" s="5"/>
    </row>
    <row r="38" spans="1:29" x14ac:dyDescent="0.2">
      <c r="A38" t="s">
        <v>3</v>
      </c>
      <c r="B38">
        <v>13</v>
      </c>
      <c r="C38" t="s">
        <v>42</v>
      </c>
      <c r="D38" s="5">
        <v>1455</v>
      </c>
      <c r="E38" s="5">
        <v>2307.80735274056</v>
      </c>
      <c r="G38" s="8" t="s">
        <v>6</v>
      </c>
      <c r="H38" s="9">
        <v>1874.0833333333333</v>
      </c>
      <c r="I38" s="9">
        <v>2137.1252536722582</v>
      </c>
      <c r="Q38">
        <f t="shared" si="0"/>
        <v>2137.1252536722582</v>
      </c>
      <c r="AC38" s="5"/>
    </row>
    <row r="39" spans="1:29" x14ac:dyDescent="0.2">
      <c r="A39" t="s">
        <v>3</v>
      </c>
      <c r="B39">
        <v>14</v>
      </c>
      <c r="C39" t="s">
        <v>42</v>
      </c>
      <c r="D39" s="5">
        <v>1701</v>
      </c>
      <c r="E39" s="5">
        <v>2463.2982586436501</v>
      </c>
      <c r="G39" s="8" t="s">
        <v>7</v>
      </c>
      <c r="H39" s="9">
        <v>1582.3333333333333</v>
      </c>
      <c r="I39" s="9">
        <v>2071.0113497100288</v>
      </c>
      <c r="Q39">
        <f t="shared" si="0"/>
        <v>2071.0113497100288</v>
      </c>
      <c r="AC39" s="5"/>
    </row>
    <row r="40" spans="1:29" x14ac:dyDescent="0.2">
      <c r="A40" t="s">
        <v>3</v>
      </c>
      <c r="B40">
        <v>15</v>
      </c>
      <c r="C40" t="s">
        <v>42</v>
      </c>
      <c r="D40" s="5">
        <v>2264</v>
      </c>
      <c r="E40" s="5">
        <v>1987.2296325033301</v>
      </c>
      <c r="G40" s="8" t="s">
        <v>8</v>
      </c>
      <c r="H40" s="9">
        <v>1618.75</v>
      </c>
      <c r="I40" s="9">
        <v>1794.8925756362935</v>
      </c>
      <c r="Q40">
        <f t="shared" si="0"/>
        <v>1794.8925756362935</v>
      </c>
      <c r="AC40" s="5"/>
    </row>
    <row r="41" spans="1:29" x14ac:dyDescent="0.2">
      <c r="A41" t="s">
        <v>3</v>
      </c>
      <c r="B41">
        <v>16</v>
      </c>
      <c r="C41" t="s">
        <v>42</v>
      </c>
      <c r="D41" s="5">
        <v>2171</v>
      </c>
      <c r="E41" s="5">
        <v>2562.8018085840299</v>
      </c>
      <c r="G41" s="8" t="s">
        <v>9</v>
      </c>
      <c r="H41" s="9">
        <v>1575.0416666666667</v>
      </c>
      <c r="I41" s="9">
        <v>1900.3646887795348</v>
      </c>
      <c r="Q41">
        <f t="shared" si="0"/>
        <v>1900.3646887795348</v>
      </c>
      <c r="AC41" s="5"/>
    </row>
    <row r="42" spans="1:29" x14ac:dyDescent="0.2">
      <c r="A42" t="s">
        <v>3</v>
      </c>
      <c r="B42">
        <v>17</v>
      </c>
      <c r="C42" t="s">
        <v>42</v>
      </c>
      <c r="D42" s="5">
        <v>2108</v>
      </c>
      <c r="E42" s="5">
        <v>2726.59398707028</v>
      </c>
      <c r="G42" s="8" t="s">
        <v>10</v>
      </c>
      <c r="H42" s="9">
        <v>1506.4166666666667</v>
      </c>
      <c r="I42" s="9">
        <v>1659.8777613057534</v>
      </c>
      <c r="Q42">
        <f t="shared" si="0"/>
        <v>1659.8777613057534</v>
      </c>
      <c r="AC42" s="5"/>
    </row>
    <row r="43" spans="1:29" x14ac:dyDescent="0.2">
      <c r="A43" t="s">
        <v>3</v>
      </c>
      <c r="B43">
        <v>18</v>
      </c>
      <c r="C43" t="s">
        <v>42</v>
      </c>
      <c r="D43" s="5">
        <v>1452</v>
      </c>
      <c r="E43" s="5">
        <v>2366.23348395945</v>
      </c>
      <c r="G43" s="8" t="s">
        <v>26</v>
      </c>
      <c r="H43" s="9">
        <v>1212.9583333333333</v>
      </c>
      <c r="I43" s="9">
        <v>1709.9376572419617</v>
      </c>
      <c r="Q43">
        <f t="shared" si="0"/>
        <v>1709.9376572419617</v>
      </c>
      <c r="AC43" s="5"/>
    </row>
    <row r="44" spans="1:29" x14ac:dyDescent="0.2">
      <c r="A44" t="s">
        <v>3</v>
      </c>
      <c r="B44">
        <v>19</v>
      </c>
      <c r="C44" t="s">
        <v>42</v>
      </c>
      <c r="D44" s="5">
        <v>1469</v>
      </c>
      <c r="E44" s="5">
        <v>2105.08103925568</v>
      </c>
      <c r="G44" s="8" t="s">
        <v>27</v>
      </c>
      <c r="H44" s="9">
        <v>1266</v>
      </c>
      <c r="I44" s="9">
        <v>1661.7352899718264</v>
      </c>
      <c r="Q44">
        <f t="shared" si="0"/>
        <v>1661.7352899718264</v>
      </c>
      <c r="AC44" s="5"/>
    </row>
    <row r="45" spans="1:29" x14ac:dyDescent="0.2">
      <c r="A45" t="s">
        <v>3</v>
      </c>
      <c r="B45">
        <v>20</v>
      </c>
      <c r="C45" t="s">
        <v>42</v>
      </c>
      <c r="D45" s="5">
        <v>841</v>
      </c>
      <c r="E45" s="5">
        <v>1636.2972974477</v>
      </c>
      <c r="G45" s="8" t="s">
        <v>28</v>
      </c>
      <c r="H45" s="9">
        <v>1060.2083333333333</v>
      </c>
      <c r="I45" s="9">
        <v>1379.6648343104991</v>
      </c>
      <c r="Q45">
        <f t="shared" si="0"/>
        <v>1379.6648343104991</v>
      </c>
    </row>
    <row r="46" spans="1:29" x14ac:dyDescent="0.2">
      <c r="A46" t="s">
        <v>3</v>
      </c>
      <c r="B46">
        <v>21</v>
      </c>
      <c r="C46" t="s">
        <v>42</v>
      </c>
      <c r="D46" s="5">
        <v>768</v>
      </c>
      <c r="E46" s="5">
        <v>1380.7225477059999</v>
      </c>
    </row>
    <row r="47" spans="1:29" x14ac:dyDescent="0.2">
      <c r="A47" t="s">
        <v>3</v>
      </c>
      <c r="B47">
        <v>22</v>
      </c>
      <c r="C47" t="s">
        <v>42</v>
      </c>
      <c r="D47" s="5">
        <v>743</v>
      </c>
      <c r="E47" s="5">
        <v>1525.6029821269501</v>
      </c>
    </row>
    <row r="48" spans="1:29" x14ac:dyDescent="0.2">
      <c r="A48" t="s">
        <v>3</v>
      </c>
      <c r="B48">
        <v>23</v>
      </c>
      <c r="C48" t="s">
        <v>42</v>
      </c>
      <c r="D48" s="5">
        <v>651</v>
      </c>
      <c r="E48" s="5">
        <v>1586.80868725557</v>
      </c>
    </row>
    <row r="49" spans="1:8" x14ac:dyDescent="0.2">
      <c r="A49" t="s">
        <v>3</v>
      </c>
      <c r="B49">
        <v>24</v>
      </c>
      <c r="C49" t="s">
        <v>42</v>
      </c>
      <c r="D49" s="5">
        <v>581</v>
      </c>
      <c r="E49" s="5">
        <v>1165.71271805681</v>
      </c>
    </row>
    <row r="50" spans="1:8" x14ac:dyDescent="0.2">
      <c r="A50" t="s">
        <v>4</v>
      </c>
      <c r="B50">
        <v>1</v>
      </c>
      <c r="C50" t="s">
        <v>42</v>
      </c>
      <c r="D50" s="5">
        <v>580</v>
      </c>
      <c r="E50" s="5">
        <v>794.42558488647296</v>
      </c>
    </row>
    <row r="51" spans="1:8" x14ac:dyDescent="0.2">
      <c r="A51" t="s">
        <v>4</v>
      </c>
      <c r="B51">
        <v>2</v>
      </c>
      <c r="C51" t="s">
        <v>42</v>
      </c>
      <c r="D51" s="5">
        <v>659</v>
      </c>
      <c r="E51" s="5">
        <v>1009.93165777759</v>
      </c>
    </row>
    <row r="52" spans="1:8" x14ac:dyDescent="0.2">
      <c r="A52" t="s">
        <v>4</v>
      </c>
      <c r="B52">
        <v>3</v>
      </c>
      <c r="C52" t="s">
        <v>42</v>
      </c>
      <c r="D52" s="5">
        <v>707</v>
      </c>
      <c r="E52" s="5">
        <v>1026.93209701152</v>
      </c>
    </row>
    <row r="53" spans="1:8" x14ac:dyDescent="0.2">
      <c r="A53" t="s">
        <v>4</v>
      </c>
      <c r="B53">
        <v>4</v>
      </c>
      <c r="C53" t="s">
        <v>42</v>
      </c>
      <c r="D53" s="5">
        <v>669</v>
      </c>
      <c r="E53" s="5">
        <v>1004.83619726421</v>
      </c>
    </row>
    <row r="54" spans="1:8" x14ac:dyDescent="0.2">
      <c r="A54" t="s">
        <v>4</v>
      </c>
      <c r="B54">
        <v>5</v>
      </c>
      <c r="C54" t="s">
        <v>42</v>
      </c>
      <c r="D54" s="5">
        <v>746</v>
      </c>
      <c r="E54" s="5">
        <v>1112.05796686803</v>
      </c>
    </row>
    <row r="55" spans="1:8" x14ac:dyDescent="0.2">
      <c r="A55" t="s">
        <v>4</v>
      </c>
      <c r="B55">
        <v>6</v>
      </c>
      <c r="C55" t="s">
        <v>42</v>
      </c>
      <c r="D55" s="5">
        <v>757</v>
      </c>
      <c r="E55" s="5">
        <v>1202.41367315864</v>
      </c>
      <c r="H55" s="5"/>
    </row>
    <row r="56" spans="1:8" x14ac:dyDescent="0.2">
      <c r="A56" t="s">
        <v>4</v>
      </c>
      <c r="B56">
        <v>7</v>
      </c>
      <c r="C56" t="s">
        <v>42</v>
      </c>
      <c r="D56" s="5">
        <v>789</v>
      </c>
      <c r="E56" s="5">
        <v>1456.4191325940501</v>
      </c>
      <c r="H56" s="5"/>
    </row>
    <row r="57" spans="1:8" x14ac:dyDescent="0.2">
      <c r="A57" t="s">
        <v>4</v>
      </c>
      <c r="B57">
        <v>8</v>
      </c>
      <c r="C57" t="s">
        <v>42</v>
      </c>
      <c r="D57" s="5">
        <v>995</v>
      </c>
      <c r="E57" s="5">
        <v>1598.4329880985999</v>
      </c>
      <c r="H57" s="5"/>
    </row>
    <row r="58" spans="1:8" x14ac:dyDescent="0.2">
      <c r="A58" t="s">
        <v>4</v>
      </c>
      <c r="B58">
        <v>9</v>
      </c>
      <c r="C58" t="s">
        <v>42</v>
      </c>
      <c r="D58" s="5">
        <v>1942</v>
      </c>
      <c r="E58" s="5">
        <v>1943.4862573939699</v>
      </c>
    </row>
    <row r="59" spans="1:8" x14ac:dyDescent="0.2">
      <c r="A59" t="s">
        <v>4</v>
      </c>
      <c r="B59">
        <v>10</v>
      </c>
      <c r="C59" t="s">
        <v>42</v>
      </c>
      <c r="D59" s="5">
        <v>2356</v>
      </c>
      <c r="E59" s="5">
        <v>2070.0255883459799</v>
      </c>
    </row>
    <row r="60" spans="1:8" x14ac:dyDescent="0.2">
      <c r="A60" t="s">
        <v>4</v>
      </c>
      <c r="B60">
        <v>11</v>
      </c>
      <c r="C60" t="s">
        <v>42</v>
      </c>
      <c r="D60" s="5">
        <v>2185</v>
      </c>
      <c r="E60" s="5">
        <v>1541.76964797406</v>
      </c>
    </row>
    <row r="61" spans="1:8" x14ac:dyDescent="0.2">
      <c r="A61" t="s">
        <v>4</v>
      </c>
      <c r="B61">
        <v>12</v>
      </c>
      <c r="C61" t="s">
        <v>42</v>
      </c>
      <c r="D61" s="5">
        <v>1858</v>
      </c>
      <c r="E61" s="5">
        <v>1542.46743693793</v>
      </c>
    </row>
    <row r="62" spans="1:8" x14ac:dyDescent="0.2">
      <c r="A62" t="s">
        <v>4</v>
      </c>
      <c r="B62">
        <v>13</v>
      </c>
      <c r="C62" t="s">
        <v>42</v>
      </c>
      <c r="D62" s="5">
        <v>1722</v>
      </c>
      <c r="E62" s="5">
        <v>1402.48583208326</v>
      </c>
    </row>
    <row r="63" spans="1:8" x14ac:dyDescent="0.2">
      <c r="A63" t="s">
        <v>4</v>
      </c>
      <c r="B63">
        <v>14</v>
      </c>
      <c r="C63" t="s">
        <v>42</v>
      </c>
      <c r="D63" s="5">
        <v>1679</v>
      </c>
      <c r="E63" s="5">
        <v>1353.4852672455099</v>
      </c>
    </row>
    <row r="64" spans="1:8" x14ac:dyDescent="0.2">
      <c r="A64" t="s">
        <v>4</v>
      </c>
      <c r="B64">
        <v>15</v>
      </c>
      <c r="C64" t="s">
        <v>42</v>
      </c>
      <c r="D64" s="5">
        <v>2359</v>
      </c>
      <c r="E64" s="5">
        <v>2087.31255696984</v>
      </c>
      <c r="H64" s="5"/>
    </row>
    <row r="65" spans="1:8" x14ac:dyDescent="0.2">
      <c r="A65" t="s">
        <v>4</v>
      </c>
      <c r="B65">
        <v>16</v>
      </c>
      <c r="C65" t="s">
        <v>42</v>
      </c>
      <c r="D65" s="5">
        <v>2785</v>
      </c>
      <c r="E65" s="5">
        <v>2402.35470195068</v>
      </c>
      <c r="H65" s="5"/>
    </row>
    <row r="66" spans="1:8" x14ac:dyDescent="0.2">
      <c r="A66" t="s">
        <v>4</v>
      </c>
      <c r="B66">
        <v>17</v>
      </c>
      <c r="C66" t="s">
        <v>42</v>
      </c>
      <c r="D66" s="5">
        <v>2780</v>
      </c>
      <c r="E66" s="5">
        <v>2290.6292646492702</v>
      </c>
      <c r="H66" s="5"/>
    </row>
    <row r="67" spans="1:8" x14ac:dyDescent="0.2">
      <c r="A67" t="s">
        <v>4</v>
      </c>
      <c r="B67">
        <v>18</v>
      </c>
      <c r="C67" t="s">
        <v>42</v>
      </c>
      <c r="D67" s="5">
        <v>2584</v>
      </c>
      <c r="E67" s="5">
        <v>1803.7145925678799</v>
      </c>
    </row>
    <row r="68" spans="1:8" x14ac:dyDescent="0.2">
      <c r="A68" t="s">
        <v>4</v>
      </c>
      <c r="B68">
        <v>19</v>
      </c>
      <c r="C68" t="s">
        <v>42</v>
      </c>
      <c r="D68" s="5">
        <v>1559</v>
      </c>
      <c r="E68" s="5">
        <v>1677.74825168338</v>
      </c>
    </row>
    <row r="69" spans="1:8" x14ac:dyDescent="0.2">
      <c r="A69" t="s">
        <v>4</v>
      </c>
      <c r="B69">
        <v>20</v>
      </c>
      <c r="C69" t="s">
        <v>42</v>
      </c>
      <c r="D69" s="5">
        <v>938</v>
      </c>
      <c r="E69" s="5">
        <v>1278.23396481898</v>
      </c>
    </row>
    <row r="70" spans="1:8" x14ac:dyDescent="0.2">
      <c r="A70" t="s">
        <v>4</v>
      </c>
      <c r="B70">
        <v>21</v>
      </c>
      <c r="C70" t="s">
        <v>42</v>
      </c>
      <c r="D70" s="5">
        <v>1076</v>
      </c>
      <c r="E70" s="5">
        <v>1224.2512983091699</v>
      </c>
    </row>
    <row r="71" spans="1:8" x14ac:dyDescent="0.2">
      <c r="A71" t="s">
        <v>4</v>
      </c>
      <c r="B71">
        <v>22</v>
      </c>
      <c r="C71" t="s">
        <v>42</v>
      </c>
      <c r="D71" s="5">
        <v>728</v>
      </c>
      <c r="E71" s="5">
        <v>1032.30575922149</v>
      </c>
    </row>
    <row r="72" spans="1:8" x14ac:dyDescent="0.2">
      <c r="A72" t="s">
        <v>4</v>
      </c>
      <c r="B72">
        <v>23</v>
      </c>
      <c r="C72" t="s">
        <v>42</v>
      </c>
      <c r="D72" s="5">
        <v>712</v>
      </c>
      <c r="E72" s="5">
        <v>987.77336760544097</v>
      </c>
    </row>
    <row r="73" spans="1:8" x14ac:dyDescent="0.2">
      <c r="A73" t="s">
        <v>4</v>
      </c>
      <c r="B73">
        <v>24</v>
      </c>
      <c r="C73" t="s">
        <v>42</v>
      </c>
      <c r="D73" s="5">
        <v>680</v>
      </c>
      <c r="E73" s="5">
        <v>833.36978817427598</v>
      </c>
    </row>
    <row r="74" spans="1:8" x14ac:dyDescent="0.2">
      <c r="A74" t="s">
        <v>5</v>
      </c>
      <c r="B74">
        <v>1</v>
      </c>
      <c r="C74" t="s">
        <v>42</v>
      </c>
      <c r="D74" s="5">
        <v>780</v>
      </c>
      <c r="E74" s="5">
        <v>825.823433512517</v>
      </c>
      <c r="H74" s="5"/>
    </row>
    <row r="75" spans="1:8" x14ac:dyDescent="0.2">
      <c r="A75" t="s">
        <v>5</v>
      </c>
      <c r="B75">
        <v>2</v>
      </c>
      <c r="C75" t="s">
        <v>42</v>
      </c>
      <c r="D75" s="5">
        <v>742</v>
      </c>
      <c r="E75" s="5">
        <v>1019.78682525533</v>
      </c>
      <c r="H75" s="5"/>
    </row>
    <row r="76" spans="1:8" x14ac:dyDescent="0.2">
      <c r="A76" t="s">
        <v>5</v>
      </c>
      <c r="B76">
        <v>3</v>
      </c>
      <c r="C76" t="s">
        <v>42</v>
      </c>
      <c r="D76" s="5">
        <v>694</v>
      </c>
      <c r="E76" s="5">
        <v>1080.418185477</v>
      </c>
      <c r="H76" s="5"/>
    </row>
    <row r="77" spans="1:8" x14ac:dyDescent="0.2">
      <c r="A77" t="s">
        <v>5</v>
      </c>
      <c r="B77">
        <v>4</v>
      </c>
      <c r="C77" t="s">
        <v>42</v>
      </c>
      <c r="D77" s="5">
        <v>802</v>
      </c>
      <c r="E77" s="5">
        <v>961.86268202347503</v>
      </c>
    </row>
    <row r="78" spans="1:8" x14ac:dyDescent="0.2">
      <c r="A78" t="s">
        <v>5</v>
      </c>
      <c r="B78">
        <v>5</v>
      </c>
      <c r="C78" t="s">
        <v>42</v>
      </c>
      <c r="D78" s="5">
        <v>775</v>
      </c>
      <c r="E78" s="5">
        <v>766.41642770172496</v>
      </c>
    </row>
    <row r="79" spans="1:8" x14ac:dyDescent="0.2">
      <c r="A79" t="s">
        <v>5</v>
      </c>
      <c r="B79">
        <v>6</v>
      </c>
      <c r="C79" t="s">
        <v>42</v>
      </c>
      <c r="D79" s="5">
        <v>834</v>
      </c>
      <c r="E79" s="5">
        <v>1348.1941833288899</v>
      </c>
    </row>
    <row r="80" spans="1:8" x14ac:dyDescent="0.2">
      <c r="A80" t="s">
        <v>5</v>
      </c>
      <c r="B80">
        <v>7</v>
      </c>
      <c r="C80" t="s">
        <v>42</v>
      </c>
      <c r="D80" s="5">
        <v>848</v>
      </c>
      <c r="E80" s="5">
        <v>1357.7248487644899</v>
      </c>
    </row>
    <row r="81" spans="1:5" x14ac:dyDescent="0.2">
      <c r="A81" t="s">
        <v>5</v>
      </c>
      <c r="B81">
        <v>8</v>
      </c>
      <c r="C81" t="s">
        <v>42</v>
      </c>
      <c r="D81" s="5">
        <v>927</v>
      </c>
      <c r="E81" s="5">
        <v>1502.6072153416801</v>
      </c>
    </row>
    <row r="82" spans="1:5" x14ac:dyDescent="0.2">
      <c r="A82" t="s">
        <v>5</v>
      </c>
      <c r="B82">
        <v>9</v>
      </c>
      <c r="C82" t="s">
        <v>42</v>
      </c>
      <c r="D82" s="5">
        <v>2159</v>
      </c>
      <c r="E82" s="5">
        <v>2001.80498625418</v>
      </c>
    </row>
    <row r="83" spans="1:5" x14ac:dyDescent="0.2">
      <c r="A83" t="s">
        <v>5</v>
      </c>
      <c r="B83">
        <v>10</v>
      </c>
      <c r="C83" t="s">
        <v>42</v>
      </c>
      <c r="D83" s="5">
        <v>2374</v>
      </c>
      <c r="E83" s="5">
        <v>2332.14958742203</v>
      </c>
    </row>
    <row r="84" spans="1:5" x14ac:dyDescent="0.2">
      <c r="A84" t="s">
        <v>5</v>
      </c>
      <c r="B84">
        <v>11</v>
      </c>
      <c r="C84" t="s">
        <v>42</v>
      </c>
      <c r="D84" s="5">
        <v>2136</v>
      </c>
      <c r="E84" s="5">
        <v>2348.7070964126401</v>
      </c>
    </row>
    <row r="85" spans="1:5" x14ac:dyDescent="0.2">
      <c r="A85" t="s">
        <v>5</v>
      </c>
      <c r="B85">
        <v>12</v>
      </c>
      <c r="C85" t="s">
        <v>42</v>
      </c>
      <c r="D85" s="5">
        <v>1899</v>
      </c>
      <c r="E85" s="5">
        <v>2059.4492852950998</v>
      </c>
    </row>
    <row r="86" spans="1:5" x14ac:dyDescent="0.2">
      <c r="A86" t="s">
        <v>5</v>
      </c>
      <c r="B86">
        <v>13</v>
      </c>
      <c r="C86" t="s">
        <v>42</v>
      </c>
      <c r="D86" s="5">
        <v>1453</v>
      </c>
      <c r="E86" s="5">
        <v>2115.9218150523002</v>
      </c>
    </row>
    <row r="87" spans="1:5" x14ac:dyDescent="0.2">
      <c r="A87" t="s">
        <v>5</v>
      </c>
      <c r="B87">
        <v>14</v>
      </c>
      <c r="C87" t="s">
        <v>42</v>
      </c>
      <c r="D87" s="5">
        <v>1658</v>
      </c>
      <c r="E87" s="5">
        <v>2218.9448489321398</v>
      </c>
    </row>
    <row r="88" spans="1:5" x14ac:dyDescent="0.2">
      <c r="A88" t="s">
        <v>5</v>
      </c>
      <c r="B88">
        <v>15</v>
      </c>
      <c r="C88" t="s">
        <v>42</v>
      </c>
      <c r="D88" s="5">
        <v>2038</v>
      </c>
      <c r="E88" s="5">
        <v>2393.1673347456199</v>
      </c>
    </row>
    <row r="89" spans="1:5" x14ac:dyDescent="0.2">
      <c r="A89" t="s">
        <v>5</v>
      </c>
      <c r="B89">
        <v>16</v>
      </c>
      <c r="C89" t="s">
        <v>42</v>
      </c>
      <c r="D89" s="5">
        <v>2239</v>
      </c>
      <c r="E89" s="5">
        <v>2493.7605075711999</v>
      </c>
    </row>
    <row r="90" spans="1:5" x14ac:dyDescent="0.2">
      <c r="A90" t="s">
        <v>5</v>
      </c>
      <c r="B90">
        <v>17</v>
      </c>
      <c r="C90" t="s">
        <v>42</v>
      </c>
      <c r="D90" s="5">
        <v>2320</v>
      </c>
      <c r="E90" s="5">
        <v>2431.2863627391198</v>
      </c>
    </row>
    <row r="91" spans="1:5" x14ac:dyDescent="0.2">
      <c r="A91" t="s">
        <v>5</v>
      </c>
      <c r="B91">
        <v>18</v>
      </c>
      <c r="C91" t="s">
        <v>42</v>
      </c>
      <c r="D91" s="5">
        <v>2556</v>
      </c>
      <c r="E91" s="5">
        <v>1864.95616573746</v>
      </c>
    </row>
    <row r="92" spans="1:5" x14ac:dyDescent="0.2">
      <c r="A92" t="s">
        <v>5</v>
      </c>
      <c r="B92">
        <v>19</v>
      </c>
      <c r="C92" t="s">
        <v>42</v>
      </c>
      <c r="D92" s="5">
        <v>1710</v>
      </c>
      <c r="E92" s="5">
        <v>1533.3686829846099</v>
      </c>
    </row>
    <row r="93" spans="1:5" x14ac:dyDescent="0.2">
      <c r="A93" t="s">
        <v>5</v>
      </c>
      <c r="B93">
        <v>20</v>
      </c>
      <c r="C93" t="s">
        <v>42</v>
      </c>
      <c r="D93" s="5">
        <v>1401</v>
      </c>
      <c r="E93" s="5">
        <v>1276.81624983236</v>
      </c>
    </row>
    <row r="94" spans="1:5" x14ac:dyDescent="0.2">
      <c r="A94" t="s">
        <v>5</v>
      </c>
      <c r="B94">
        <v>21</v>
      </c>
      <c r="C94" t="s">
        <v>42</v>
      </c>
      <c r="D94" s="5">
        <v>1260</v>
      </c>
      <c r="E94" s="5">
        <v>1302.1984940658899</v>
      </c>
    </row>
    <row r="95" spans="1:5" x14ac:dyDescent="0.2">
      <c r="A95" t="s">
        <v>5</v>
      </c>
      <c r="B95">
        <v>22</v>
      </c>
      <c r="C95" t="s">
        <v>42</v>
      </c>
      <c r="D95" s="5">
        <v>997</v>
      </c>
      <c r="E95" s="5">
        <v>1133.0011342612099</v>
      </c>
    </row>
    <row r="96" spans="1:5" x14ac:dyDescent="0.2">
      <c r="A96" t="s">
        <v>5</v>
      </c>
      <c r="B96">
        <v>23</v>
      </c>
      <c r="C96" t="s">
        <v>42</v>
      </c>
      <c r="D96" s="5">
        <v>778</v>
      </c>
      <c r="E96" s="5">
        <v>1032.2601335216</v>
      </c>
    </row>
    <row r="97" spans="1:5" x14ac:dyDescent="0.2">
      <c r="A97" t="s">
        <v>5</v>
      </c>
      <c r="B97">
        <v>24</v>
      </c>
      <c r="C97" t="s">
        <v>42</v>
      </c>
      <c r="D97" s="5">
        <v>739</v>
      </c>
      <c r="E97" s="5">
        <v>871.66264560982597</v>
      </c>
    </row>
    <row r="98" spans="1:5" x14ac:dyDescent="0.2">
      <c r="A98" t="s">
        <v>6</v>
      </c>
      <c r="B98">
        <v>1</v>
      </c>
      <c r="C98" t="s">
        <v>42</v>
      </c>
      <c r="D98" s="5">
        <v>782</v>
      </c>
      <c r="E98" s="5">
        <v>1192.17050208609</v>
      </c>
    </row>
    <row r="99" spans="1:5" x14ac:dyDescent="0.2">
      <c r="A99" t="s">
        <v>6</v>
      </c>
      <c r="B99">
        <v>2</v>
      </c>
      <c r="C99" t="s">
        <v>42</v>
      </c>
      <c r="D99" s="5">
        <v>882</v>
      </c>
      <c r="E99" s="5">
        <v>1307.4114132808199</v>
      </c>
    </row>
    <row r="100" spans="1:5" x14ac:dyDescent="0.2">
      <c r="A100" t="s">
        <v>6</v>
      </c>
      <c r="B100">
        <v>3</v>
      </c>
      <c r="C100" t="s">
        <v>42</v>
      </c>
      <c r="D100" s="5">
        <v>996</v>
      </c>
      <c r="E100" s="5">
        <v>1158.60026672089</v>
      </c>
    </row>
    <row r="101" spans="1:5" x14ac:dyDescent="0.2">
      <c r="A101" t="s">
        <v>6</v>
      </c>
      <c r="B101">
        <v>4</v>
      </c>
      <c r="C101" t="s">
        <v>42</v>
      </c>
      <c r="D101" s="5">
        <v>867</v>
      </c>
      <c r="E101" s="5">
        <v>1002.62488679679</v>
      </c>
    </row>
    <row r="102" spans="1:5" x14ac:dyDescent="0.2">
      <c r="A102" t="s">
        <v>6</v>
      </c>
      <c r="B102">
        <v>5</v>
      </c>
      <c r="C102" t="s">
        <v>42</v>
      </c>
      <c r="D102" s="5">
        <v>1017</v>
      </c>
      <c r="E102" s="5">
        <v>1066.3653060909</v>
      </c>
    </row>
    <row r="103" spans="1:5" x14ac:dyDescent="0.2">
      <c r="A103" t="s">
        <v>6</v>
      </c>
      <c r="B103">
        <v>6</v>
      </c>
      <c r="C103" t="s">
        <v>42</v>
      </c>
      <c r="D103" s="5">
        <v>820</v>
      </c>
      <c r="E103" s="5">
        <v>1342.54899565919</v>
      </c>
    </row>
    <row r="104" spans="1:5" x14ac:dyDescent="0.2">
      <c r="A104" t="s">
        <v>6</v>
      </c>
      <c r="B104">
        <v>7</v>
      </c>
      <c r="C104" t="s">
        <v>42</v>
      </c>
      <c r="D104" s="5">
        <v>1042</v>
      </c>
      <c r="E104" s="5">
        <v>1474.1519740092201</v>
      </c>
    </row>
    <row r="105" spans="1:5" x14ac:dyDescent="0.2">
      <c r="A105" t="s">
        <v>6</v>
      </c>
      <c r="B105">
        <v>8</v>
      </c>
      <c r="C105" t="s">
        <v>42</v>
      </c>
      <c r="D105" s="5">
        <v>1863</v>
      </c>
      <c r="E105" s="5">
        <v>1875.1585206045499</v>
      </c>
    </row>
    <row r="106" spans="1:5" x14ac:dyDescent="0.2">
      <c r="A106" t="s">
        <v>6</v>
      </c>
      <c r="B106">
        <v>9</v>
      </c>
      <c r="C106" t="s">
        <v>42</v>
      </c>
      <c r="D106" s="5">
        <v>2630</v>
      </c>
      <c r="E106" s="5">
        <v>2794.6417743161601</v>
      </c>
    </row>
    <row r="107" spans="1:5" x14ac:dyDescent="0.2">
      <c r="A107" t="s">
        <v>6</v>
      </c>
      <c r="B107">
        <v>10</v>
      </c>
      <c r="C107" t="s">
        <v>42</v>
      </c>
      <c r="D107" s="5">
        <v>2335</v>
      </c>
      <c r="E107" s="5">
        <v>3052.7916369062</v>
      </c>
    </row>
    <row r="108" spans="1:5" x14ac:dyDescent="0.2">
      <c r="A108" t="s">
        <v>6</v>
      </c>
      <c r="B108">
        <v>11</v>
      </c>
      <c r="C108" t="s">
        <v>42</v>
      </c>
      <c r="D108" s="5">
        <v>2649</v>
      </c>
      <c r="E108" s="5">
        <v>3238.33791072956</v>
      </c>
    </row>
    <row r="109" spans="1:5" x14ac:dyDescent="0.2">
      <c r="A109" t="s">
        <v>6</v>
      </c>
      <c r="B109">
        <v>12</v>
      </c>
      <c r="C109" t="s">
        <v>42</v>
      </c>
      <c r="D109" s="5">
        <v>2519</v>
      </c>
      <c r="E109" s="5">
        <v>3534.8860018383598</v>
      </c>
    </row>
    <row r="110" spans="1:5" x14ac:dyDescent="0.2">
      <c r="A110" t="s">
        <v>6</v>
      </c>
      <c r="B110">
        <v>13</v>
      </c>
      <c r="C110" t="s">
        <v>42</v>
      </c>
      <c r="D110" s="5">
        <v>2387</v>
      </c>
      <c r="E110" s="5">
        <v>3495.0414382303602</v>
      </c>
    </row>
    <row r="111" spans="1:5" x14ac:dyDescent="0.2">
      <c r="A111" t="s">
        <v>6</v>
      </c>
      <c r="B111">
        <v>14</v>
      </c>
      <c r="C111" t="s">
        <v>42</v>
      </c>
      <c r="D111" s="5">
        <v>2542</v>
      </c>
      <c r="E111" s="5">
        <v>2465.6175796392599</v>
      </c>
    </row>
    <row r="112" spans="1:5" x14ac:dyDescent="0.2">
      <c r="A112" t="s">
        <v>6</v>
      </c>
      <c r="B112">
        <v>15</v>
      </c>
      <c r="C112" t="s">
        <v>42</v>
      </c>
      <c r="D112" s="5">
        <v>2903</v>
      </c>
      <c r="E112" s="5">
        <v>2342.49351523101</v>
      </c>
    </row>
    <row r="113" spans="1:5" x14ac:dyDescent="0.2">
      <c r="A113" t="s">
        <v>6</v>
      </c>
      <c r="B113">
        <v>16</v>
      </c>
      <c r="C113" t="s">
        <v>42</v>
      </c>
      <c r="D113" s="5">
        <v>3086</v>
      </c>
      <c r="E113" s="5">
        <v>2171.4165352373898</v>
      </c>
    </row>
    <row r="114" spans="1:5" x14ac:dyDescent="0.2">
      <c r="A114" t="s">
        <v>6</v>
      </c>
      <c r="B114">
        <v>17</v>
      </c>
      <c r="C114" t="s">
        <v>42</v>
      </c>
      <c r="D114" s="5">
        <v>3259</v>
      </c>
      <c r="E114" s="5">
        <v>2329.5803158164299</v>
      </c>
    </row>
    <row r="115" spans="1:5" x14ac:dyDescent="0.2">
      <c r="A115" t="s">
        <v>6</v>
      </c>
      <c r="B115">
        <v>18</v>
      </c>
      <c r="C115" t="s">
        <v>42</v>
      </c>
      <c r="D115" s="5">
        <v>3195</v>
      </c>
      <c r="E115" s="5">
        <v>2509.6894019257702</v>
      </c>
    </row>
    <row r="116" spans="1:5" x14ac:dyDescent="0.2">
      <c r="A116" t="s">
        <v>6</v>
      </c>
      <c r="B116">
        <v>19</v>
      </c>
      <c r="C116" t="s">
        <v>42</v>
      </c>
      <c r="D116" s="5">
        <v>2361</v>
      </c>
      <c r="E116" s="5">
        <v>2512.75487148404</v>
      </c>
    </row>
    <row r="117" spans="1:5" x14ac:dyDescent="0.2">
      <c r="A117" t="s">
        <v>6</v>
      </c>
      <c r="B117">
        <v>20</v>
      </c>
      <c r="C117" t="s">
        <v>42</v>
      </c>
      <c r="D117" s="5">
        <v>1650</v>
      </c>
      <c r="E117" s="5">
        <v>2028.51676588653</v>
      </c>
    </row>
    <row r="118" spans="1:5" x14ac:dyDescent="0.2">
      <c r="A118" t="s">
        <v>6</v>
      </c>
      <c r="B118">
        <v>21</v>
      </c>
      <c r="C118" t="s">
        <v>42</v>
      </c>
      <c r="D118" s="5">
        <v>1503</v>
      </c>
      <c r="E118" s="5">
        <v>2379.7042218481902</v>
      </c>
    </row>
    <row r="119" spans="1:5" x14ac:dyDescent="0.2">
      <c r="A119" t="s">
        <v>6</v>
      </c>
      <c r="B119">
        <v>22</v>
      </c>
      <c r="C119" t="s">
        <v>42</v>
      </c>
      <c r="D119" s="5">
        <v>1634</v>
      </c>
      <c r="E119" s="5">
        <v>2422.3316924604401</v>
      </c>
    </row>
    <row r="120" spans="1:5" x14ac:dyDescent="0.2">
      <c r="A120" t="s">
        <v>6</v>
      </c>
      <c r="B120">
        <v>23</v>
      </c>
      <c r="C120" t="s">
        <v>42</v>
      </c>
      <c r="D120" s="5">
        <v>936</v>
      </c>
      <c r="E120" s="5">
        <v>2302.8411911643202</v>
      </c>
    </row>
    <row r="121" spans="1:5" x14ac:dyDescent="0.2">
      <c r="A121" t="s">
        <v>6</v>
      </c>
      <c r="B121">
        <v>24</v>
      </c>
      <c r="C121" t="s">
        <v>42</v>
      </c>
      <c r="D121" s="5">
        <v>1120</v>
      </c>
      <c r="E121" s="5">
        <v>1291.32937017174</v>
      </c>
    </row>
    <row r="122" spans="1:5" x14ac:dyDescent="0.2">
      <c r="A122" t="s">
        <v>7</v>
      </c>
      <c r="B122">
        <v>1</v>
      </c>
      <c r="C122" t="s">
        <v>42</v>
      </c>
      <c r="D122" s="5">
        <v>769</v>
      </c>
      <c r="E122" s="5">
        <v>1126.7703235539</v>
      </c>
    </row>
    <row r="123" spans="1:5" x14ac:dyDescent="0.2">
      <c r="A123" t="s">
        <v>7</v>
      </c>
      <c r="B123">
        <v>2</v>
      </c>
      <c r="C123" t="s">
        <v>42</v>
      </c>
      <c r="D123" s="5">
        <v>730</v>
      </c>
      <c r="E123" s="5">
        <v>1049.9874304027301</v>
      </c>
    </row>
    <row r="124" spans="1:5" x14ac:dyDescent="0.2">
      <c r="A124" t="s">
        <v>7</v>
      </c>
      <c r="B124">
        <v>3</v>
      </c>
      <c r="C124" t="s">
        <v>42</v>
      </c>
      <c r="D124" s="5">
        <v>812</v>
      </c>
      <c r="E124" s="5">
        <v>1027.3083641975099</v>
      </c>
    </row>
    <row r="125" spans="1:5" x14ac:dyDescent="0.2">
      <c r="A125" t="s">
        <v>7</v>
      </c>
      <c r="B125">
        <v>4</v>
      </c>
      <c r="C125" t="s">
        <v>42</v>
      </c>
      <c r="D125" s="5">
        <v>817</v>
      </c>
      <c r="E125" s="5">
        <v>1002.41094737324</v>
      </c>
    </row>
    <row r="126" spans="1:5" x14ac:dyDescent="0.2">
      <c r="A126" t="s">
        <v>7</v>
      </c>
      <c r="B126">
        <v>5</v>
      </c>
      <c r="C126" t="s">
        <v>42</v>
      </c>
      <c r="D126" s="5">
        <v>915</v>
      </c>
      <c r="E126" s="5">
        <v>1000.6653059067201</v>
      </c>
    </row>
    <row r="127" spans="1:5" x14ac:dyDescent="0.2">
      <c r="A127" t="s">
        <v>7</v>
      </c>
      <c r="B127">
        <v>6</v>
      </c>
      <c r="C127" t="s">
        <v>42</v>
      </c>
      <c r="D127" s="5">
        <v>829</v>
      </c>
      <c r="E127" s="5">
        <v>1049.49343926047</v>
      </c>
    </row>
    <row r="128" spans="1:5" x14ac:dyDescent="0.2">
      <c r="A128" t="s">
        <v>7</v>
      </c>
      <c r="B128">
        <v>7</v>
      </c>
      <c r="C128" t="s">
        <v>42</v>
      </c>
      <c r="D128" s="5">
        <v>802</v>
      </c>
      <c r="E128" s="5">
        <v>1094.7500418094301</v>
      </c>
    </row>
    <row r="129" spans="1:5" x14ac:dyDescent="0.2">
      <c r="A129" t="s">
        <v>7</v>
      </c>
      <c r="B129">
        <v>8</v>
      </c>
      <c r="C129" t="s">
        <v>42</v>
      </c>
      <c r="D129" s="5">
        <v>1692</v>
      </c>
      <c r="E129" s="5">
        <v>2329.2907909794199</v>
      </c>
    </row>
    <row r="130" spans="1:5" x14ac:dyDescent="0.2">
      <c r="A130" t="s">
        <v>7</v>
      </c>
      <c r="B130">
        <v>9</v>
      </c>
      <c r="C130" t="s">
        <v>42</v>
      </c>
      <c r="D130" s="5">
        <v>2395</v>
      </c>
      <c r="E130" s="5">
        <v>2670.7687055156498</v>
      </c>
    </row>
    <row r="131" spans="1:5" x14ac:dyDescent="0.2">
      <c r="A131" t="s">
        <v>7</v>
      </c>
      <c r="B131">
        <v>10</v>
      </c>
      <c r="C131" t="s">
        <v>42</v>
      </c>
      <c r="D131" s="5">
        <v>2227</v>
      </c>
      <c r="E131" s="5">
        <v>2560.6272752916302</v>
      </c>
    </row>
    <row r="132" spans="1:5" x14ac:dyDescent="0.2">
      <c r="A132" t="s">
        <v>7</v>
      </c>
      <c r="B132">
        <v>11</v>
      </c>
      <c r="C132" t="s">
        <v>42</v>
      </c>
      <c r="D132" s="5">
        <v>2571</v>
      </c>
      <c r="E132" s="5">
        <v>2597.7630535989101</v>
      </c>
    </row>
    <row r="133" spans="1:5" x14ac:dyDescent="0.2">
      <c r="A133" t="s">
        <v>7</v>
      </c>
      <c r="B133">
        <v>12</v>
      </c>
      <c r="C133" t="s">
        <v>42</v>
      </c>
      <c r="D133" s="5">
        <v>2119</v>
      </c>
      <c r="E133" s="5">
        <v>2344.5500214058902</v>
      </c>
    </row>
    <row r="134" spans="1:5" x14ac:dyDescent="0.2">
      <c r="A134" t="s">
        <v>7</v>
      </c>
      <c r="B134">
        <v>13</v>
      </c>
      <c r="C134" t="s">
        <v>42</v>
      </c>
      <c r="D134" s="5">
        <v>2060</v>
      </c>
      <c r="E134" s="5">
        <v>2288.3629559654501</v>
      </c>
    </row>
    <row r="135" spans="1:5" x14ac:dyDescent="0.2">
      <c r="A135" t="s">
        <v>7</v>
      </c>
      <c r="B135">
        <v>14</v>
      </c>
      <c r="C135" t="s">
        <v>42</v>
      </c>
      <c r="D135" s="5">
        <v>2002</v>
      </c>
      <c r="E135" s="5">
        <v>2492.24177629109</v>
      </c>
    </row>
    <row r="136" spans="1:5" x14ac:dyDescent="0.2">
      <c r="A136" t="s">
        <v>7</v>
      </c>
      <c r="B136">
        <v>15</v>
      </c>
      <c r="C136" t="s">
        <v>42</v>
      </c>
      <c r="D136" s="5">
        <v>2062</v>
      </c>
      <c r="E136" s="5">
        <v>2438.84179293641</v>
      </c>
    </row>
    <row r="137" spans="1:5" x14ac:dyDescent="0.2">
      <c r="A137" t="s">
        <v>7</v>
      </c>
      <c r="B137">
        <v>16</v>
      </c>
      <c r="C137" t="s">
        <v>42</v>
      </c>
      <c r="D137" s="5">
        <v>2583</v>
      </c>
      <c r="E137" s="5">
        <v>2043.90833879518</v>
      </c>
    </row>
    <row r="138" spans="1:5" x14ac:dyDescent="0.2">
      <c r="A138" t="s">
        <v>7</v>
      </c>
      <c r="B138">
        <v>17</v>
      </c>
      <c r="C138" t="s">
        <v>42</v>
      </c>
      <c r="D138" s="5">
        <v>2302</v>
      </c>
      <c r="E138" s="5">
        <v>3420.6034556880099</v>
      </c>
    </row>
    <row r="139" spans="1:5" x14ac:dyDescent="0.2">
      <c r="A139" t="s">
        <v>7</v>
      </c>
      <c r="B139">
        <v>18</v>
      </c>
      <c r="C139" t="s">
        <v>42</v>
      </c>
      <c r="D139" s="5">
        <v>2264</v>
      </c>
      <c r="E139" s="5">
        <v>3655.7076244353998</v>
      </c>
    </row>
    <row r="140" spans="1:5" x14ac:dyDescent="0.2">
      <c r="A140" t="s">
        <v>7</v>
      </c>
      <c r="B140">
        <v>19</v>
      </c>
      <c r="C140" t="s">
        <v>42</v>
      </c>
      <c r="D140" s="5">
        <v>2031</v>
      </c>
      <c r="E140" s="5">
        <v>3499.6993552170202</v>
      </c>
    </row>
    <row r="141" spans="1:5" x14ac:dyDescent="0.2">
      <c r="A141" t="s">
        <v>7</v>
      </c>
      <c r="B141">
        <v>20</v>
      </c>
      <c r="C141" t="s">
        <v>42</v>
      </c>
      <c r="D141" s="5">
        <v>1419</v>
      </c>
      <c r="E141" s="5">
        <v>2875.30160400876</v>
      </c>
    </row>
    <row r="142" spans="1:5" x14ac:dyDescent="0.2">
      <c r="A142" t="s">
        <v>7</v>
      </c>
      <c r="B142">
        <v>21</v>
      </c>
      <c r="C142" t="s">
        <v>42</v>
      </c>
      <c r="D142" s="5">
        <v>1296</v>
      </c>
      <c r="E142" s="5">
        <v>2134.2255809343401</v>
      </c>
    </row>
    <row r="143" spans="1:5" x14ac:dyDescent="0.2">
      <c r="A143" t="s">
        <v>7</v>
      </c>
      <c r="B143">
        <v>22</v>
      </c>
      <c r="C143" t="s">
        <v>42</v>
      </c>
      <c r="D143" s="5">
        <v>1220</v>
      </c>
      <c r="E143" s="5">
        <v>1794.9620230176599</v>
      </c>
    </row>
    <row r="144" spans="1:5" x14ac:dyDescent="0.2">
      <c r="A144" t="s">
        <v>7</v>
      </c>
      <c r="B144">
        <v>23</v>
      </c>
      <c r="C144" t="s">
        <v>42</v>
      </c>
      <c r="D144" s="5">
        <v>1115</v>
      </c>
      <c r="E144" s="5">
        <v>1720.43894559413</v>
      </c>
    </row>
    <row r="145" spans="1:5" x14ac:dyDescent="0.2">
      <c r="A145" t="s">
        <v>7</v>
      </c>
      <c r="B145">
        <v>24</v>
      </c>
      <c r="C145" t="s">
        <v>42</v>
      </c>
      <c r="D145" s="5">
        <v>944</v>
      </c>
      <c r="E145" s="5">
        <v>1485.59324086174</v>
      </c>
    </row>
    <row r="146" spans="1:5" x14ac:dyDescent="0.2">
      <c r="A146" t="s">
        <v>8</v>
      </c>
      <c r="B146">
        <v>1</v>
      </c>
      <c r="C146" t="s">
        <v>42</v>
      </c>
      <c r="D146" s="5">
        <v>845</v>
      </c>
      <c r="E146" s="5">
        <v>1172.77060959198</v>
      </c>
    </row>
    <row r="147" spans="1:5" x14ac:dyDescent="0.2">
      <c r="A147" t="s">
        <v>8</v>
      </c>
      <c r="B147">
        <v>2</v>
      </c>
      <c r="C147" t="s">
        <v>42</v>
      </c>
      <c r="D147" s="5">
        <v>756</v>
      </c>
      <c r="E147" s="5">
        <v>1064.0255814464899</v>
      </c>
    </row>
    <row r="148" spans="1:5" x14ac:dyDescent="0.2">
      <c r="A148" t="s">
        <v>8</v>
      </c>
      <c r="B148">
        <v>3</v>
      </c>
      <c r="C148" t="s">
        <v>42</v>
      </c>
      <c r="D148" s="5">
        <v>779</v>
      </c>
      <c r="E148" s="5">
        <v>1069.0854519345401</v>
      </c>
    </row>
    <row r="149" spans="1:5" x14ac:dyDescent="0.2">
      <c r="A149" t="s">
        <v>8</v>
      </c>
      <c r="B149">
        <v>4</v>
      </c>
      <c r="C149" t="s">
        <v>42</v>
      </c>
      <c r="D149" s="5">
        <v>795</v>
      </c>
      <c r="E149" s="5">
        <v>1049.9435488545801</v>
      </c>
    </row>
    <row r="150" spans="1:5" x14ac:dyDescent="0.2">
      <c r="A150" t="s">
        <v>8</v>
      </c>
      <c r="B150">
        <v>5</v>
      </c>
      <c r="C150" t="s">
        <v>42</v>
      </c>
      <c r="D150" s="5">
        <v>723</v>
      </c>
      <c r="E150" s="5">
        <v>1026.33077009202</v>
      </c>
    </row>
    <row r="151" spans="1:5" x14ac:dyDescent="0.2">
      <c r="A151" t="s">
        <v>8</v>
      </c>
      <c r="B151">
        <v>6</v>
      </c>
      <c r="C151" t="s">
        <v>42</v>
      </c>
      <c r="D151" s="5">
        <v>813</v>
      </c>
      <c r="E151" s="5">
        <v>1298.18287959956</v>
      </c>
    </row>
    <row r="152" spans="1:5" x14ac:dyDescent="0.2">
      <c r="A152" t="s">
        <v>8</v>
      </c>
      <c r="B152">
        <v>7</v>
      </c>
      <c r="C152" t="s">
        <v>42</v>
      </c>
      <c r="D152" s="5">
        <v>920</v>
      </c>
      <c r="E152" s="5">
        <v>1439.69030804872</v>
      </c>
    </row>
    <row r="153" spans="1:5" x14ac:dyDescent="0.2">
      <c r="A153" t="s">
        <v>8</v>
      </c>
      <c r="B153">
        <v>8</v>
      </c>
      <c r="C153" t="s">
        <v>42</v>
      </c>
      <c r="D153" s="5">
        <v>1470</v>
      </c>
      <c r="E153" s="5">
        <v>2374.9279300538901</v>
      </c>
    </row>
    <row r="154" spans="1:5" x14ac:dyDescent="0.2">
      <c r="A154" t="s">
        <v>8</v>
      </c>
      <c r="B154">
        <v>9</v>
      </c>
      <c r="C154" t="s">
        <v>42</v>
      </c>
      <c r="D154" s="5">
        <v>2431</v>
      </c>
      <c r="E154" s="5">
        <v>2616.28042217543</v>
      </c>
    </row>
    <row r="155" spans="1:5" x14ac:dyDescent="0.2">
      <c r="A155" t="s">
        <v>8</v>
      </c>
      <c r="B155">
        <v>10</v>
      </c>
      <c r="C155" t="s">
        <v>42</v>
      </c>
      <c r="D155" s="5">
        <v>2489</v>
      </c>
      <c r="E155" s="5">
        <v>2610.3747213576598</v>
      </c>
    </row>
    <row r="156" spans="1:5" x14ac:dyDescent="0.2">
      <c r="A156" t="s">
        <v>8</v>
      </c>
      <c r="B156">
        <v>11</v>
      </c>
      <c r="C156" t="s">
        <v>42</v>
      </c>
      <c r="D156" s="5">
        <v>2619</v>
      </c>
      <c r="E156" s="5">
        <v>2335.7821008894698</v>
      </c>
    </row>
    <row r="157" spans="1:5" x14ac:dyDescent="0.2">
      <c r="A157" t="s">
        <v>8</v>
      </c>
      <c r="B157">
        <v>12</v>
      </c>
      <c r="C157" t="s">
        <v>42</v>
      </c>
      <c r="D157" s="5">
        <v>2341</v>
      </c>
      <c r="E157" s="5">
        <v>1955.5595566186601</v>
      </c>
    </row>
    <row r="158" spans="1:5" x14ac:dyDescent="0.2">
      <c r="A158" t="s">
        <v>8</v>
      </c>
      <c r="B158">
        <v>13</v>
      </c>
      <c r="C158" t="s">
        <v>42</v>
      </c>
      <c r="D158" s="5">
        <v>2195</v>
      </c>
      <c r="E158" s="5">
        <v>1831.20159605412</v>
      </c>
    </row>
    <row r="159" spans="1:5" x14ac:dyDescent="0.2">
      <c r="A159" t="s">
        <v>8</v>
      </c>
      <c r="B159">
        <v>14</v>
      </c>
      <c r="C159" t="s">
        <v>42</v>
      </c>
      <c r="D159" s="5">
        <v>2432</v>
      </c>
      <c r="E159" s="5">
        <v>1676.7211055052401</v>
      </c>
    </row>
    <row r="160" spans="1:5" x14ac:dyDescent="0.2">
      <c r="A160" t="s">
        <v>8</v>
      </c>
      <c r="B160">
        <v>15</v>
      </c>
      <c r="C160" t="s">
        <v>42</v>
      </c>
      <c r="D160" s="5">
        <v>2050</v>
      </c>
      <c r="E160" s="5">
        <v>2002.3812281143601</v>
      </c>
    </row>
    <row r="161" spans="1:5" x14ac:dyDescent="0.2">
      <c r="A161" t="s">
        <v>8</v>
      </c>
      <c r="B161">
        <v>16</v>
      </c>
      <c r="C161" t="s">
        <v>42</v>
      </c>
      <c r="D161" s="5">
        <v>2287</v>
      </c>
      <c r="E161" s="5">
        <v>2121.7555638081499</v>
      </c>
    </row>
    <row r="162" spans="1:5" x14ac:dyDescent="0.2">
      <c r="A162" t="s">
        <v>8</v>
      </c>
      <c r="B162">
        <v>17</v>
      </c>
      <c r="C162" t="s">
        <v>42</v>
      </c>
      <c r="D162" s="5">
        <v>2234</v>
      </c>
      <c r="E162" s="5">
        <v>2369.9121413831499</v>
      </c>
    </row>
    <row r="163" spans="1:5" x14ac:dyDescent="0.2">
      <c r="A163" t="s">
        <v>8</v>
      </c>
      <c r="B163">
        <v>18</v>
      </c>
      <c r="C163" t="s">
        <v>42</v>
      </c>
      <c r="D163" s="5">
        <v>2313</v>
      </c>
      <c r="E163" s="5">
        <v>2391.9163459598499</v>
      </c>
    </row>
    <row r="164" spans="1:5" x14ac:dyDescent="0.2">
      <c r="A164" t="s">
        <v>8</v>
      </c>
      <c r="B164">
        <v>19</v>
      </c>
      <c r="C164" t="s">
        <v>42</v>
      </c>
      <c r="D164" s="5">
        <v>1913</v>
      </c>
      <c r="E164" s="5">
        <v>2295.0043168229099</v>
      </c>
    </row>
    <row r="165" spans="1:5" x14ac:dyDescent="0.2">
      <c r="A165" t="s">
        <v>8</v>
      </c>
      <c r="B165">
        <v>20</v>
      </c>
      <c r="C165" t="s">
        <v>42</v>
      </c>
      <c r="D165" s="5">
        <v>1296</v>
      </c>
      <c r="E165" s="5">
        <v>1970.6776555516101</v>
      </c>
    </row>
    <row r="166" spans="1:5" x14ac:dyDescent="0.2">
      <c r="A166" t="s">
        <v>8</v>
      </c>
      <c r="B166">
        <v>21</v>
      </c>
      <c r="C166" t="s">
        <v>42</v>
      </c>
      <c r="D166" s="5">
        <v>1523</v>
      </c>
      <c r="E166" s="5">
        <v>1892.7951338789101</v>
      </c>
    </row>
    <row r="167" spans="1:5" x14ac:dyDescent="0.2">
      <c r="A167" t="s">
        <v>8</v>
      </c>
      <c r="B167">
        <v>22</v>
      </c>
      <c r="C167" t="s">
        <v>42</v>
      </c>
      <c r="D167" s="5">
        <v>1364</v>
      </c>
      <c r="E167" s="5">
        <v>1695.6411708871301</v>
      </c>
    </row>
    <row r="168" spans="1:5" x14ac:dyDescent="0.2">
      <c r="A168" t="s">
        <v>8</v>
      </c>
      <c r="B168">
        <v>23</v>
      </c>
      <c r="C168" t="s">
        <v>42</v>
      </c>
      <c r="D168" s="5">
        <v>1237</v>
      </c>
      <c r="E168" s="5">
        <v>1519.48316281291</v>
      </c>
    </row>
    <row r="169" spans="1:5" x14ac:dyDescent="0.2">
      <c r="A169" t="s">
        <v>8</v>
      </c>
      <c r="B169">
        <v>24</v>
      </c>
      <c r="C169" t="s">
        <v>42</v>
      </c>
      <c r="D169" s="5">
        <v>1025</v>
      </c>
      <c r="E169" s="5">
        <v>1296.9785138297</v>
      </c>
    </row>
    <row r="170" spans="1:5" x14ac:dyDescent="0.2">
      <c r="A170" t="s">
        <v>9</v>
      </c>
      <c r="B170">
        <v>1</v>
      </c>
      <c r="C170" t="s">
        <v>42</v>
      </c>
      <c r="D170" s="5">
        <v>1010</v>
      </c>
      <c r="E170" s="5">
        <v>1316.0251996481099</v>
      </c>
    </row>
    <row r="171" spans="1:5" x14ac:dyDescent="0.2">
      <c r="A171" t="s">
        <v>9</v>
      </c>
      <c r="B171">
        <v>2</v>
      </c>
      <c r="C171" t="s">
        <v>42</v>
      </c>
      <c r="D171" s="5">
        <v>986</v>
      </c>
      <c r="E171" s="5">
        <v>1241.2742606806601</v>
      </c>
    </row>
    <row r="172" spans="1:5" x14ac:dyDescent="0.2">
      <c r="A172" t="s">
        <v>9</v>
      </c>
      <c r="B172">
        <v>3</v>
      </c>
      <c r="C172" t="s">
        <v>42</v>
      </c>
      <c r="D172" s="5">
        <v>934</v>
      </c>
      <c r="E172" s="5">
        <v>1174.15706533664</v>
      </c>
    </row>
    <row r="173" spans="1:5" x14ac:dyDescent="0.2">
      <c r="A173" t="s">
        <v>9</v>
      </c>
      <c r="B173">
        <v>4</v>
      </c>
      <c r="C173" t="s">
        <v>42</v>
      </c>
      <c r="D173" s="5">
        <v>886</v>
      </c>
      <c r="E173" s="5">
        <v>1128.86017472956</v>
      </c>
    </row>
    <row r="174" spans="1:5" x14ac:dyDescent="0.2">
      <c r="A174" t="s">
        <v>9</v>
      </c>
      <c r="B174">
        <v>5</v>
      </c>
      <c r="C174" t="s">
        <v>42</v>
      </c>
      <c r="D174" s="5">
        <v>897</v>
      </c>
      <c r="E174" s="5">
        <v>1161.7737267370001</v>
      </c>
    </row>
    <row r="175" spans="1:5" x14ac:dyDescent="0.2">
      <c r="A175" t="s">
        <v>9</v>
      </c>
      <c r="B175">
        <v>6</v>
      </c>
      <c r="C175" t="s">
        <v>42</v>
      </c>
      <c r="D175" s="5">
        <v>927</v>
      </c>
      <c r="E175" s="5">
        <v>1211.9390024505601</v>
      </c>
    </row>
    <row r="176" spans="1:5" x14ac:dyDescent="0.2">
      <c r="A176" t="s">
        <v>9</v>
      </c>
      <c r="B176">
        <v>7</v>
      </c>
      <c r="C176" t="s">
        <v>42</v>
      </c>
      <c r="D176" s="5">
        <v>947</v>
      </c>
      <c r="E176" s="5">
        <v>1265.6977126147699</v>
      </c>
    </row>
    <row r="177" spans="1:5" x14ac:dyDescent="0.2">
      <c r="A177" t="s">
        <v>9</v>
      </c>
      <c r="B177">
        <v>8</v>
      </c>
      <c r="C177" t="s">
        <v>42</v>
      </c>
      <c r="D177" s="5">
        <v>985</v>
      </c>
      <c r="E177" s="5">
        <v>2042.2171996417501</v>
      </c>
    </row>
    <row r="178" spans="1:5" x14ac:dyDescent="0.2">
      <c r="A178" t="s">
        <v>9</v>
      </c>
      <c r="B178">
        <v>9</v>
      </c>
      <c r="C178" t="s">
        <v>42</v>
      </c>
      <c r="D178" s="5">
        <v>2197</v>
      </c>
      <c r="E178" s="5">
        <v>3162.2033430469801</v>
      </c>
    </row>
    <row r="179" spans="1:5" x14ac:dyDescent="0.2">
      <c r="A179" t="s">
        <v>9</v>
      </c>
      <c r="B179">
        <v>10</v>
      </c>
      <c r="C179" t="s">
        <v>42</v>
      </c>
      <c r="D179" s="5">
        <v>2008</v>
      </c>
      <c r="E179" s="5">
        <v>3023.80097270232</v>
      </c>
    </row>
    <row r="180" spans="1:5" x14ac:dyDescent="0.2">
      <c r="A180" t="s">
        <v>9</v>
      </c>
      <c r="B180">
        <v>11</v>
      </c>
      <c r="C180" t="s">
        <v>42</v>
      </c>
      <c r="D180" s="5">
        <v>2398</v>
      </c>
      <c r="E180" s="5">
        <v>2518.8931547791699</v>
      </c>
    </row>
    <row r="181" spans="1:5" x14ac:dyDescent="0.2">
      <c r="A181" t="s">
        <v>9</v>
      </c>
      <c r="B181">
        <v>12</v>
      </c>
      <c r="C181" t="s">
        <v>42</v>
      </c>
      <c r="D181" s="5">
        <v>2269</v>
      </c>
      <c r="E181" s="5">
        <v>2382.8006915702999</v>
      </c>
    </row>
    <row r="182" spans="1:5" x14ac:dyDescent="0.2">
      <c r="A182" t="s">
        <v>9</v>
      </c>
      <c r="B182">
        <v>13</v>
      </c>
      <c r="C182" t="s">
        <v>42</v>
      </c>
      <c r="D182" s="5">
        <v>1788</v>
      </c>
      <c r="E182" s="5">
        <v>1834.1194402378401</v>
      </c>
    </row>
    <row r="183" spans="1:5" x14ac:dyDescent="0.2">
      <c r="A183" t="s">
        <v>9</v>
      </c>
      <c r="B183">
        <v>14</v>
      </c>
      <c r="C183" t="s">
        <v>42</v>
      </c>
      <c r="D183" s="5">
        <v>1664</v>
      </c>
      <c r="E183" s="5">
        <v>1816.8699790574001</v>
      </c>
    </row>
    <row r="184" spans="1:5" x14ac:dyDescent="0.2">
      <c r="A184" t="s">
        <v>9</v>
      </c>
      <c r="B184">
        <v>15</v>
      </c>
      <c r="C184" t="s">
        <v>42</v>
      </c>
      <c r="D184" s="5">
        <v>1774</v>
      </c>
      <c r="E184" s="5">
        <v>1880.8392496773999</v>
      </c>
    </row>
    <row r="185" spans="1:5" x14ac:dyDescent="0.2">
      <c r="A185" t="s">
        <v>9</v>
      </c>
      <c r="B185">
        <v>16</v>
      </c>
      <c r="C185" t="s">
        <v>42</v>
      </c>
      <c r="D185" s="5">
        <v>2070</v>
      </c>
      <c r="E185" s="5">
        <v>2104.76538242783</v>
      </c>
    </row>
    <row r="186" spans="1:5" x14ac:dyDescent="0.2">
      <c r="A186" t="s">
        <v>9</v>
      </c>
      <c r="B186">
        <v>17</v>
      </c>
      <c r="C186" t="s">
        <v>42</v>
      </c>
      <c r="D186" s="5">
        <v>2462</v>
      </c>
      <c r="E186" s="5">
        <v>2415.6884982741199</v>
      </c>
    </row>
    <row r="187" spans="1:5" x14ac:dyDescent="0.2">
      <c r="A187" t="s">
        <v>9</v>
      </c>
      <c r="B187">
        <v>18</v>
      </c>
      <c r="C187" t="s">
        <v>42</v>
      </c>
      <c r="D187" s="5">
        <v>2518</v>
      </c>
      <c r="E187" s="5">
        <v>2429.6916925149799</v>
      </c>
    </row>
    <row r="188" spans="1:5" x14ac:dyDescent="0.2">
      <c r="A188" t="s">
        <v>9</v>
      </c>
      <c r="B188">
        <v>19</v>
      </c>
      <c r="C188" t="s">
        <v>42</v>
      </c>
      <c r="D188" s="5">
        <v>1822</v>
      </c>
      <c r="E188" s="5">
        <v>2235.13147764524</v>
      </c>
    </row>
    <row r="189" spans="1:5" x14ac:dyDescent="0.2">
      <c r="A189" t="s">
        <v>9</v>
      </c>
      <c r="B189">
        <v>20</v>
      </c>
      <c r="C189" t="s">
        <v>42</v>
      </c>
      <c r="D189" s="5">
        <v>1539</v>
      </c>
      <c r="E189" s="5">
        <v>2118.7420732734699</v>
      </c>
    </row>
    <row r="190" spans="1:5" x14ac:dyDescent="0.2">
      <c r="A190" t="s">
        <v>9</v>
      </c>
      <c r="B190">
        <v>21</v>
      </c>
      <c r="C190" t="s">
        <v>42</v>
      </c>
      <c r="D190" s="5">
        <v>1722</v>
      </c>
      <c r="E190" s="5">
        <v>2095.2879502987698</v>
      </c>
    </row>
    <row r="191" spans="1:5" x14ac:dyDescent="0.2">
      <c r="A191" t="s">
        <v>9</v>
      </c>
      <c r="B191">
        <v>22</v>
      </c>
      <c r="C191" t="s">
        <v>42</v>
      </c>
      <c r="D191" s="5">
        <v>1449</v>
      </c>
      <c r="E191" s="5">
        <v>1907.99530099152</v>
      </c>
    </row>
    <row r="192" spans="1:5" x14ac:dyDescent="0.2">
      <c r="A192" t="s">
        <v>9</v>
      </c>
      <c r="B192">
        <v>23</v>
      </c>
      <c r="C192" t="s">
        <v>42</v>
      </c>
      <c r="D192" s="5">
        <v>1354</v>
      </c>
      <c r="E192" s="5">
        <v>1678.33979362282</v>
      </c>
    </row>
    <row r="193" spans="1:5" x14ac:dyDescent="0.2">
      <c r="A193" t="s">
        <v>9</v>
      </c>
      <c r="B193">
        <v>24</v>
      </c>
      <c r="C193" t="s">
        <v>42</v>
      </c>
      <c r="D193" s="5">
        <v>1195</v>
      </c>
      <c r="E193" s="5">
        <v>1461.63918874963</v>
      </c>
    </row>
    <row r="194" spans="1:5" x14ac:dyDescent="0.2">
      <c r="A194" t="s">
        <v>10</v>
      </c>
      <c r="B194">
        <v>1</v>
      </c>
      <c r="C194" t="s">
        <v>42</v>
      </c>
      <c r="D194" s="5">
        <v>837</v>
      </c>
      <c r="E194" s="5">
        <v>1149.5701423718001</v>
      </c>
    </row>
    <row r="195" spans="1:5" x14ac:dyDescent="0.2">
      <c r="A195" t="s">
        <v>10</v>
      </c>
      <c r="B195">
        <v>2</v>
      </c>
      <c r="C195" t="s">
        <v>42</v>
      </c>
      <c r="D195" s="5">
        <v>797</v>
      </c>
      <c r="E195" s="5">
        <v>1069.0197475919199</v>
      </c>
    </row>
    <row r="196" spans="1:5" x14ac:dyDescent="0.2">
      <c r="A196" t="s">
        <v>10</v>
      </c>
      <c r="B196">
        <v>3</v>
      </c>
      <c r="C196" t="s">
        <v>42</v>
      </c>
      <c r="D196" s="5">
        <v>798</v>
      </c>
      <c r="E196" s="5">
        <v>1051.25291391121</v>
      </c>
    </row>
    <row r="197" spans="1:5" x14ac:dyDescent="0.2">
      <c r="A197" t="s">
        <v>10</v>
      </c>
      <c r="B197">
        <v>4</v>
      </c>
      <c r="C197" t="s">
        <v>42</v>
      </c>
      <c r="D197" s="5">
        <v>784</v>
      </c>
      <c r="E197" s="5">
        <v>1042.48801949165</v>
      </c>
    </row>
    <row r="198" spans="1:5" x14ac:dyDescent="0.2">
      <c r="A198" t="s">
        <v>10</v>
      </c>
      <c r="B198">
        <v>5</v>
      </c>
      <c r="C198" t="s">
        <v>42</v>
      </c>
      <c r="D198" s="5">
        <v>777</v>
      </c>
      <c r="E198" s="5">
        <v>1044.13201153929</v>
      </c>
    </row>
    <row r="199" spans="1:5" x14ac:dyDescent="0.2">
      <c r="A199" t="s">
        <v>10</v>
      </c>
      <c r="B199">
        <v>6</v>
      </c>
      <c r="C199" t="s">
        <v>42</v>
      </c>
      <c r="D199" s="5">
        <v>825</v>
      </c>
      <c r="E199" s="5">
        <v>1083.02307619219</v>
      </c>
    </row>
    <row r="200" spans="1:5" x14ac:dyDescent="0.2">
      <c r="A200" t="s">
        <v>10</v>
      </c>
      <c r="B200">
        <v>7</v>
      </c>
      <c r="C200" t="s">
        <v>42</v>
      </c>
      <c r="D200" s="5">
        <v>894</v>
      </c>
      <c r="E200" s="5">
        <v>1171.31858733987</v>
      </c>
    </row>
    <row r="201" spans="1:5" x14ac:dyDescent="0.2">
      <c r="A201" t="s">
        <v>10</v>
      </c>
      <c r="B201">
        <v>8</v>
      </c>
      <c r="C201" t="s">
        <v>42</v>
      </c>
      <c r="D201" s="5">
        <v>823</v>
      </c>
      <c r="E201" s="5">
        <v>1347.0476118368699</v>
      </c>
    </row>
    <row r="202" spans="1:5" x14ac:dyDescent="0.2">
      <c r="A202" t="s">
        <v>10</v>
      </c>
      <c r="B202">
        <v>9</v>
      </c>
      <c r="C202" t="s">
        <v>42</v>
      </c>
      <c r="D202" s="5">
        <v>1826</v>
      </c>
      <c r="E202" s="5">
        <v>1803.1914632703499</v>
      </c>
    </row>
    <row r="203" spans="1:5" x14ac:dyDescent="0.2">
      <c r="A203" t="s">
        <v>10</v>
      </c>
      <c r="B203">
        <v>10</v>
      </c>
      <c r="C203" t="s">
        <v>42</v>
      </c>
      <c r="D203" s="5">
        <v>1886</v>
      </c>
      <c r="E203" s="5">
        <v>2728.23163321836</v>
      </c>
    </row>
    <row r="204" spans="1:5" x14ac:dyDescent="0.2">
      <c r="A204" t="s">
        <v>10</v>
      </c>
      <c r="B204">
        <v>11</v>
      </c>
      <c r="C204" t="s">
        <v>42</v>
      </c>
      <c r="D204" s="5">
        <v>2160</v>
      </c>
      <c r="E204" s="5">
        <v>2713.0495030959501</v>
      </c>
    </row>
    <row r="205" spans="1:5" x14ac:dyDescent="0.2">
      <c r="A205" t="s">
        <v>10</v>
      </c>
      <c r="B205">
        <v>12</v>
      </c>
      <c r="C205" t="s">
        <v>42</v>
      </c>
      <c r="D205" s="5">
        <v>1841</v>
      </c>
      <c r="E205" s="5">
        <v>2660.6710032746</v>
      </c>
    </row>
    <row r="206" spans="1:5" x14ac:dyDescent="0.2">
      <c r="A206" t="s">
        <v>10</v>
      </c>
      <c r="B206">
        <v>13</v>
      </c>
      <c r="C206" t="s">
        <v>42</v>
      </c>
      <c r="D206" s="5">
        <v>1646</v>
      </c>
      <c r="E206" s="5">
        <v>2617.8659571570802</v>
      </c>
    </row>
    <row r="207" spans="1:5" x14ac:dyDescent="0.2">
      <c r="A207" t="s">
        <v>10</v>
      </c>
      <c r="B207">
        <v>14</v>
      </c>
      <c r="C207" t="s">
        <v>42</v>
      </c>
      <c r="D207" s="5">
        <v>1615</v>
      </c>
      <c r="E207" s="5">
        <v>1745.9518452862701</v>
      </c>
    </row>
    <row r="208" spans="1:5" x14ac:dyDescent="0.2">
      <c r="A208" t="s">
        <v>10</v>
      </c>
      <c r="B208">
        <v>15</v>
      </c>
      <c r="C208" t="s">
        <v>42</v>
      </c>
      <c r="D208" s="5">
        <v>2199</v>
      </c>
      <c r="E208" s="5">
        <v>1662.18936238536</v>
      </c>
    </row>
    <row r="209" spans="1:5" x14ac:dyDescent="0.2">
      <c r="A209" t="s">
        <v>10</v>
      </c>
      <c r="B209">
        <v>16</v>
      </c>
      <c r="C209" t="s">
        <v>42</v>
      </c>
      <c r="D209" s="5">
        <v>2490</v>
      </c>
      <c r="E209" s="5">
        <v>1619.77928254777</v>
      </c>
    </row>
    <row r="210" spans="1:5" x14ac:dyDescent="0.2">
      <c r="A210" t="s">
        <v>10</v>
      </c>
      <c r="B210">
        <v>17</v>
      </c>
      <c r="C210" t="s">
        <v>42</v>
      </c>
      <c r="D210" s="5">
        <v>2579</v>
      </c>
      <c r="E210" s="5">
        <v>1731.4213905260999</v>
      </c>
    </row>
    <row r="211" spans="1:5" x14ac:dyDescent="0.2">
      <c r="A211" t="s">
        <v>10</v>
      </c>
      <c r="B211">
        <v>18</v>
      </c>
      <c r="C211" t="s">
        <v>42</v>
      </c>
      <c r="D211" s="5">
        <v>2877</v>
      </c>
      <c r="E211" s="5">
        <v>1731.65254465676</v>
      </c>
    </row>
    <row r="212" spans="1:5" x14ac:dyDescent="0.2">
      <c r="A212" t="s">
        <v>10</v>
      </c>
      <c r="B212">
        <v>19</v>
      </c>
      <c r="C212" t="s">
        <v>42</v>
      </c>
      <c r="D212" s="5">
        <v>2095</v>
      </c>
      <c r="E212" s="5">
        <v>1822.8410028778901</v>
      </c>
    </row>
    <row r="213" spans="1:5" x14ac:dyDescent="0.2">
      <c r="A213" t="s">
        <v>10</v>
      </c>
      <c r="B213">
        <v>20</v>
      </c>
      <c r="C213" t="s">
        <v>42</v>
      </c>
      <c r="D213" s="5">
        <v>1451</v>
      </c>
      <c r="E213" s="5">
        <v>1919.3018229157501</v>
      </c>
    </row>
    <row r="214" spans="1:5" x14ac:dyDescent="0.2">
      <c r="A214" t="s">
        <v>10</v>
      </c>
      <c r="B214">
        <v>21</v>
      </c>
      <c r="C214" t="s">
        <v>42</v>
      </c>
      <c r="D214" s="5">
        <v>1440</v>
      </c>
      <c r="E214" s="5">
        <v>1787.6736948132</v>
      </c>
    </row>
    <row r="215" spans="1:5" x14ac:dyDescent="0.2">
      <c r="A215" t="s">
        <v>10</v>
      </c>
      <c r="B215">
        <v>22</v>
      </c>
      <c r="C215" t="s">
        <v>42</v>
      </c>
      <c r="D215" s="5">
        <v>1326</v>
      </c>
      <c r="E215" s="5">
        <v>1607.20892720752</v>
      </c>
    </row>
    <row r="216" spans="1:5" x14ac:dyDescent="0.2">
      <c r="A216" t="s">
        <v>10</v>
      </c>
      <c r="B216">
        <v>23</v>
      </c>
      <c r="C216" t="s">
        <v>42</v>
      </c>
      <c r="D216" s="5">
        <v>1188</v>
      </c>
      <c r="E216" s="5">
        <v>1462.20368063107</v>
      </c>
    </row>
    <row r="217" spans="1:5" x14ac:dyDescent="0.2">
      <c r="A217" t="s">
        <v>10</v>
      </c>
      <c r="B217">
        <v>24</v>
      </c>
      <c r="C217" t="s">
        <v>42</v>
      </c>
      <c r="D217" s="5">
        <v>1000</v>
      </c>
      <c r="E217" s="5">
        <v>1265.98104719925</v>
      </c>
    </row>
    <row r="218" spans="1:5" x14ac:dyDescent="0.2">
      <c r="A218" t="s">
        <v>26</v>
      </c>
      <c r="B218">
        <v>1</v>
      </c>
      <c r="C218" t="s">
        <v>42</v>
      </c>
      <c r="D218" s="5">
        <v>582</v>
      </c>
      <c r="E218" s="5">
        <v>1160.80456498218</v>
      </c>
    </row>
    <row r="219" spans="1:5" x14ac:dyDescent="0.2">
      <c r="A219" t="s">
        <v>26</v>
      </c>
      <c r="B219">
        <v>2</v>
      </c>
      <c r="C219" t="s">
        <v>42</v>
      </c>
      <c r="D219" s="5">
        <v>567</v>
      </c>
      <c r="E219" s="5">
        <v>1004.10080256125</v>
      </c>
    </row>
    <row r="220" spans="1:5" x14ac:dyDescent="0.2">
      <c r="A220" t="s">
        <v>26</v>
      </c>
      <c r="B220">
        <v>3</v>
      </c>
      <c r="C220" t="s">
        <v>42</v>
      </c>
      <c r="D220" s="5">
        <v>688</v>
      </c>
      <c r="E220" s="5">
        <v>1042.2175008720401</v>
      </c>
    </row>
    <row r="221" spans="1:5" x14ac:dyDescent="0.2">
      <c r="A221" t="s">
        <v>26</v>
      </c>
      <c r="B221">
        <v>4</v>
      </c>
      <c r="C221" t="s">
        <v>42</v>
      </c>
      <c r="D221" s="5">
        <v>577</v>
      </c>
      <c r="E221" s="5">
        <v>803.17915976007396</v>
      </c>
    </row>
    <row r="222" spans="1:5" x14ac:dyDescent="0.2">
      <c r="A222" t="s">
        <v>26</v>
      </c>
      <c r="B222">
        <v>5</v>
      </c>
      <c r="C222" t="s">
        <v>42</v>
      </c>
      <c r="D222" s="5">
        <v>757</v>
      </c>
      <c r="E222" s="5">
        <v>976.68297195585001</v>
      </c>
    </row>
    <row r="223" spans="1:5" x14ac:dyDescent="0.2">
      <c r="A223" t="s">
        <v>26</v>
      </c>
      <c r="B223">
        <v>6</v>
      </c>
      <c r="C223" t="s">
        <v>42</v>
      </c>
      <c r="D223" s="5">
        <v>722</v>
      </c>
      <c r="E223" s="5">
        <v>1210.24381891097</v>
      </c>
    </row>
    <row r="224" spans="1:5" x14ac:dyDescent="0.2">
      <c r="A224" t="s">
        <v>26</v>
      </c>
      <c r="B224">
        <v>7</v>
      </c>
      <c r="C224" t="s">
        <v>42</v>
      </c>
      <c r="D224" s="5">
        <v>659</v>
      </c>
      <c r="E224" s="5">
        <v>1420.27817290792</v>
      </c>
    </row>
    <row r="225" spans="1:5" x14ac:dyDescent="0.2">
      <c r="A225" t="s">
        <v>26</v>
      </c>
      <c r="B225">
        <v>8</v>
      </c>
      <c r="C225" t="s">
        <v>42</v>
      </c>
      <c r="D225" s="5">
        <v>741</v>
      </c>
      <c r="E225" s="5">
        <v>1690.44331334494</v>
      </c>
    </row>
    <row r="226" spans="1:5" x14ac:dyDescent="0.2">
      <c r="A226" t="s">
        <v>26</v>
      </c>
      <c r="B226">
        <v>9</v>
      </c>
      <c r="C226" t="s">
        <v>42</v>
      </c>
      <c r="D226" s="5">
        <v>1639</v>
      </c>
      <c r="E226" s="5">
        <v>2107.48041135729</v>
      </c>
    </row>
    <row r="227" spans="1:5" x14ac:dyDescent="0.2">
      <c r="A227" t="s">
        <v>26</v>
      </c>
      <c r="B227">
        <v>10</v>
      </c>
      <c r="C227" t="s">
        <v>42</v>
      </c>
      <c r="D227" s="5">
        <v>2453</v>
      </c>
      <c r="E227" s="5">
        <v>2680.4189469379098</v>
      </c>
    </row>
    <row r="228" spans="1:5" x14ac:dyDescent="0.2">
      <c r="A228" t="s">
        <v>26</v>
      </c>
      <c r="B228">
        <v>11</v>
      </c>
      <c r="C228" t="s">
        <v>42</v>
      </c>
      <c r="D228" s="5">
        <v>1909</v>
      </c>
      <c r="E228" s="5">
        <v>2008.6000032030299</v>
      </c>
    </row>
    <row r="229" spans="1:5" x14ac:dyDescent="0.2">
      <c r="A229" t="s">
        <v>26</v>
      </c>
      <c r="B229">
        <v>12</v>
      </c>
      <c r="C229" t="s">
        <v>42</v>
      </c>
      <c r="D229" s="5">
        <v>1621</v>
      </c>
      <c r="E229" s="5">
        <v>1824.0817002024801</v>
      </c>
    </row>
    <row r="230" spans="1:5" x14ac:dyDescent="0.2">
      <c r="A230" t="s">
        <v>26</v>
      </c>
      <c r="B230">
        <v>13</v>
      </c>
      <c r="C230" t="s">
        <v>42</v>
      </c>
      <c r="D230" s="5">
        <v>1706</v>
      </c>
      <c r="E230" s="5">
        <v>1458.1313971054101</v>
      </c>
    </row>
    <row r="231" spans="1:5" x14ac:dyDescent="0.2">
      <c r="A231" t="s">
        <v>26</v>
      </c>
      <c r="B231">
        <v>14</v>
      </c>
      <c r="C231" t="s">
        <v>42</v>
      </c>
      <c r="D231" s="5">
        <v>1590</v>
      </c>
      <c r="E231" s="5">
        <v>2196.5085174375399</v>
      </c>
    </row>
    <row r="232" spans="1:5" x14ac:dyDescent="0.2">
      <c r="A232" t="s">
        <v>26</v>
      </c>
      <c r="B232">
        <v>15</v>
      </c>
      <c r="C232" t="s">
        <v>42</v>
      </c>
      <c r="D232" s="5">
        <v>1597</v>
      </c>
      <c r="E232" s="5">
        <v>2449.0015683847701</v>
      </c>
    </row>
    <row r="233" spans="1:5" x14ac:dyDescent="0.2">
      <c r="A233" t="s">
        <v>26</v>
      </c>
      <c r="B233">
        <v>16</v>
      </c>
      <c r="C233" t="s">
        <v>42</v>
      </c>
      <c r="D233" s="5">
        <v>1660</v>
      </c>
      <c r="E233" s="5">
        <v>2706.91603364088</v>
      </c>
    </row>
    <row r="234" spans="1:5" x14ac:dyDescent="0.2">
      <c r="A234" t="s">
        <v>26</v>
      </c>
      <c r="B234">
        <v>17</v>
      </c>
      <c r="C234" t="s">
        <v>42</v>
      </c>
      <c r="D234" s="5">
        <v>1704</v>
      </c>
      <c r="E234" s="5">
        <v>2899.3575038955601</v>
      </c>
    </row>
    <row r="235" spans="1:5" x14ac:dyDescent="0.2">
      <c r="A235" t="s">
        <v>26</v>
      </c>
      <c r="B235">
        <v>18</v>
      </c>
      <c r="C235" t="s">
        <v>42</v>
      </c>
      <c r="D235" s="5">
        <v>1643</v>
      </c>
      <c r="E235" s="5">
        <v>2656.4798459642202</v>
      </c>
    </row>
    <row r="236" spans="1:5" x14ac:dyDescent="0.2">
      <c r="A236" t="s">
        <v>26</v>
      </c>
      <c r="B236">
        <v>19</v>
      </c>
      <c r="C236" t="s">
        <v>42</v>
      </c>
      <c r="D236" s="5">
        <v>1196</v>
      </c>
      <c r="E236" s="5">
        <v>1723.7785391733701</v>
      </c>
    </row>
    <row r="237" spans="1:5" x14ac:dyDescent="0.2">
      <c r="A237" t="s">
        <v>26</v>
      </c>
      <c r="B237">
        <v>20</v>
      </c>
      <c r="C237" t="s">
        <v>42</v>
      </c>
      <c r="D237" s="5">
        <v>1345</v>
      </c>
      <c r="E237" s="5">
        <v>1686.6870370352001</v>
      </c>
    </row>
    <row r="238" spans="1:5" x14ac:dyDescent="0.2">
      <c r="A238" t="s">
        <v>26</v>
      </c>
      <c r="B238">
        <v>21</v>
      </c>
      <c r="C238" t="s">
        <v>42</v>
      </c>
      <c r="D238" s="5">
        <v>1126</v>
      </c>
      <c r="E238" s="5">
        <v>1491.0839415886201</v>
      </c>
    </row>
    <row r="239" spans="1:5" x14ac:dyDescent="0.2">
      <c r="A239" t="s">
        <v>26</v>
      </c>
      <c r="B239">
        <v>22</v>
      </c>
      <c r="C239" t="s">
        <v>42</v>
      </c>
      <c r="D239" s="5">
        <v>984</v>
      </c>
      <c r="E239" s="5">
        <v>1500.02958915669</v>
      </c>
    </row>
    <row r="240" spans="1:5" x14ac:dyDescent="0.2">
      <c r="A240" t="s">
        <v>26</v>
      </c>
      <c r="B240">
        <v>23</v>
      </c>
      <c r="C240" t="s">
        <v>42</v>
      </c>
      <c r="D240" s="5">
        <v>909</v>
      </c>
      <c r="E240" s="5">
        <v>1228.3637771962301</v>
      </c>
    </row>
    <row r="241" spans="1:5" x14ac:dyDescent="0.2">
      <c r="A241" t="s">
        <v>26</v>
      </c>
      <c r="B241">
        <v>24</v>
      </c>
      <c r="C241" t="s">
        <v>42</v>
      </c>
      <c r="D241" s="5">
        <v>736</v>
      </c>
      <c r="E241" s="5">
        <v>1113.6346562326601</v>
      </c>
    </row>
    <row r="242" spans="1:5" x14ac:dyDescent="0.2">
      <c r="A242" t="s">
        <v>27</v>
      </c>
      <c r="B242">
        <v>1</v>
      </c>
      <c r="C242" t="s">
        <v>42</v>
      </c>
      <c r="D242" s="5">
        <v>657</v>
      </c>
      <c r="E242" s="5">
        <v>1022.37611937212</v>
      </c>
    </row>
    <row r="243" spans="1:5" x14ac:dyDescent="0.2">
      <c r="A243" t="s">
        <v>27</v>
      </c>
      <c r="B243">
        <v>2</v>
      </c>
      <c r="C243" t="s">
        <v>42</v>
      </c>
      <c r="D243" s="5">
        <v>719</v>
      </c>
      <c r="E243" s="5">
        <v>968.61887376367201</v>
      </c>
    </row>
    <row r="244" spans="1:5" x14ac:dyDescent="0.2">
      <c r="A244" t="s">
        <v>27</v>
      </c>
      <c r="B244">
        <v>3</v>
      </c>
      <c r="C244" t="s">
        <v>42</v>
      </c>
      <c r="D244" s="5">
        <v>764</v>
      </c>
      <c r="E244" s="5">
        <v>996.46125000538098</v>
      </c>
    </row>
    <row r="245" spans="1:5" x14ac:dyDescent="0.2">
      <c r="A245" t="s">
        <v>27</v>
      </c>
      <c r="B245">
        <v>4</v>
      </c>
      <c r="C245" t="s">
        <v>42</v>
      </c>
      <c r="D245" s="5">
        <v>780</v>
      </c>
      <c r="E245" s="5">
        <v>999.93391062541002</v>
      </c>
    </row>
    <row r="246" spans="1:5" x14ac:dyDescent="0.2">
      <c r="A246" t="s">
        <v>27</v>
      </c>
      <c r="B246">
        <v>5</v>
      </c>
      <c r="C246" t="s">
        <v>42</v>
      </c>
      <c r="D246" s="5">
        <v>828</v>
      </c>
      <c r="E246" s="5">
        <v>1007.39133449573</v>
      </c>
    </row>
    <row r="247" spans="1:5" x14ac:dyDescent="0.2">
      <c r="A247" t="s">
        <v>27</v>
      </c>
      <c r="B247">
        <v>6</v>
      </c>
      <c r="C247" t="s">
        <v>42</v>
      </c>
      <c r="D247" s="5">
        <v>791</v>
      </c>
      <c r="E247" s="5">
        <v>1333.59420251451</v>
      </c>
    </row>
    <row r="248" spans="1:5" x14ac:dyDescent="0.2">
      <c r="A248" t="s">
        <v>27</v>
      </c>
      <c r="B248">
        <v>7</v>
      </c>
      <c r="C248" t="s">
        <v>42</v>
      </c>
      <c r="D248" s="5">
        <v>734</v>
      </c>
      <c r="E248" s="5">
        <v>1393.5658212466201</v>
      </c>
    </row>
    <row r="249" spans="1:5" x14ac:dyDescent="0.2">
      <c r="A249" t="s">
        <v>27</v>
      </c>
      <c r="B249">
        <v>8</v>
      </c>
      <c r="C249" t="s">
        <v>42</v>
      </c>
      <c r="D249" s="5">
        <v>1085</v>
      </c>
      <c r="E249" s="5">
        <v>1397.69247373962</v>
      </c>
    </row>
    <row r="250" spans="1:5" x14ac:dyDescent="0.2">
      <c r="A250" t="s">
        <v>27</v>
      </c>
      <c r="B250">
        <v>9</v>
      </c>
      <c r="C250" t="s">
        <v>42</v>
      </c>
      <c r="D250" s="5">
        <v>2086</v>
      </c>
      <c r="E250" s="5">
        <v>3044.56116892205</v>
      </c>
    </row>
    <row r="251" spans="1:5" x14ac:dyDescent="0.2">
      <c r="A251" t="s">
        <v>27</v>
      </c>
      <c r="B251">
        <v>10</v>
      </c>
      <c r="C251" t="s">
        <v>42</v>
      </c>
      <c r="D251" s="5">
        <v>1753</v>
      </c>
      <c r="E251" s="5">
        <v>2950.5651106432201</v>
      </c>
    </row>
    <row r="252" spans="1:5" x14ac:dyDescent="0.2">
      <c r="A252" t="s">
        <v>27</v>
      </c>
      <c r="B252">
        <v>11</v>
      </c>
      <c r="C252" t="s">
        <v>42</v>
      </c>
      <c r="D252" s="5">
        <v>1795</v>
      </c>
      <c r="E252" s="5">
        <v>2418.5639073632701</v>
      </c>
    </row>
    <row r="253" spans="1:5" x14ac:dyDescent="0.2">
      <c r="A253" t="s">
        <v>27</v>
      </c>
      <c r="B253">
        <v>12</v>
      </c>
      <c r="C253" t="s">
        <v>42</v>
      </c>
      <c r="D253" s="5">
        <v>1517</v>
      </c>
      <c r="E253" s="5">
        <v>1923.7914322490201</v>
      </c>
    </row>
    <row r="254" spans="1:5" x14ac:dyDescent="0.2">
      <c r="A254" t="s">
        <v>27</v>
      </c>
      <c r="B254">
        <v>13</v>
      </c>
      <c r="C254" t="s">
        <v>42</v>
      </c>
      <c r="D254" s="5">
        <v>1418</v>
      </c>
      <c r="E254" s="5">
        <v>1600.58429645041</v>
      </c>
    </row>
    <row r="255" spans="1:5" x14ac:dyDescent="0.2">
      <c r="A255" t="s">
        <v>27</v>
      </c>
      <c r="B255">
        <v>14</v>
      </c>
      <c r="C255" t="s">
        <v>42</v>
      </c>
      <c r="D255" s="5">
        <v>1728</v>
      </c>
      <c r="E255" s="5">
        <v>2047.8803126314299</v>
      </c>
    </row>
    <row r="256" spans="1:5" x14ac:dyDescent="0.2">
      <c r="A256" t="s">
        <v>27</v>
      </c>
      <c r="B256">
        <v>15</v>
      </c>
      <c r="C256" t="s">
        <v>42</v>
      </c>
      <c r="D256" s="5">
        <v>2316</v>
      </c>
      <c r="E256" s="5">
        <v>2079.2004663985999</v>
      </c>
    </row>
    <row r="257" spans="1:5" x14ac:dyDescent="0.2">
      <c r="A257" t="s">
        <v>27</v>
      </c>
      <c r="B257">
        <v>16</v>
      </c>
      <c r="C257" t="s">
        <v>42</v>
      </c>
      <c r="D257" s="5">
        <v>2546</v>
      </c>
      <c r="E257" s="5">
        <v>2524.7300222174699</v>
      </c>
    </row>
    <row r="258" spans="1:5" x14ac:dyDescent="0.2">
      <c r="A258" t="s">
        <v>27</v>
      </c>
      <c r="B258">
        <v>17</v>
      </c>
      <c r="C258" t="s">
        <v>42</v>
      </c>
      <c r="D258" s="5">
        <v>2055</v>
      </c>
      <c r="E258" s="5">
        <v>2552.3425856632002</v>
      </c>
    </row>
    <row r="259" spans="1:5" x14ac:dyDescent="0.2">
      <c r="A259" t="s">
        <v>27</v>
      </c>
      <c r="B259">
        <v>18</v>
      </c>
      <c r="C259" t="s">
        <v>42</v>
      </c>
      <c r="D259" s="5">
        <v>1712</v>
      </c>
      <c r="E259" s="5">
        <v>2332.1412313128599</v>
      </c>
    </row>
    <row r="260" spans="1:5" x14ac:dyDescent="0.2">
      <c r="A260" t="s">
        <v>27</v>
      </c>
      <c r="B260">
        <v>19</v>
      </c>
      <c r="C260" t="s">
        <v>42</v>
      </c>
      <c r="D260" s="5">
        <v>974</v>
      </c>
      <c r="E260" s="5">
        <v>1461.83509794167</v>
      </c>
    </row>
    <row r="261" spans="1:5" x14ac:dyDescent="0.2">
      <c r="A261" t="s">
        <v>27</v>
      </c>
      <c r="B261">
        <v>20</v>
      </c>
      <c r="C261" t="s">
        <v>42</v>
      </c>
      <c r="D261" s="5">
        <v>941</v>
      </c>
      <c r="E261" s="5">
        <v>1271.5505130162801</v>
      </c>
    </row>
    <row r="262" spans="1:5" x14ac:dyDescent="0.2">
      <c r="A262" t="s">
        <v>27</v>
      </c>
      <c r="B262">
        <v>21</v>
      </c>
      <c r="C262" t="s">
        <v>42</v>
      </c>
      <c r="D262" s="5">
        <v>854</v>
      </c>
      <c r="E262" s="5">
        <v>1199.8221072921201</v>
      </c>
    </row>
    <row r="263" spans="1:5" x14ac:dyDescent="0.2">
      <c r="A263" t="s">
        <v>27</v>
      </c>
      <c r="B263">
        <v>22</v>
      </c>
      <c r="C263" t="s">
        <v>42</v>
      </c>
      <c r="D263" s="5">
        <v>795</v>
      </c>
      <c r="E263" s="5">
        <v>1129.6836109201599</v>
      </c>
    </row>
    <row r="264" spans="1:5" x14ac:dyDescent="0.2">
      <c r="A264" t="s">
        <v>27</v>
      </c>
      <c r="B264">
        <v>23</v>
      </c>
      <c r="C264" t="s">
        <v>42</v>
      </c>
      <c r="D264" s="5">
        <v>815</v>
      </c>
      <c r="E264" s="5">
        <v>1136.3873343780499</v>
      </c>
    </row>
    <row r="265" spans="1:5" x14ac:dyDescent="0.2">
      <c r="A265" t="s">
        <v>27</v>
      </c>
      <c r="B265">
        <v>24</v>
      </c>
      <c r="C265" t="s">
        <v>42</v>
      </c>
      <c r="D265" s="5">
        <v>721</v>
      </c>
      <c r="E265" s="5">
        <v>1088.37377616096</v>
      </c>
    </row>
    <row r="266" spans="1:5" x14ac:dyDescent="0.2">
      <c r="A266" t="s">
        <v>28</v>
      </c>
      <c r="B266">
        <v>1</v>
      </c>
      <c r="C266" t="s">
        <v>42</v>
      </c>
      <c r="D266" s="5">
        <v>864</v>
      </c>
      <c r="E266" s="5">
        <v>1313.42760258166</v>
      </c>
    </row>
    <row r="267" spans="1:5" x14ac:dyDescent="0.2">
      <c r="A267" t="s">
        <v>28</v>
      </c>
      <c r="B267">
        <v>2</v>
      </c>
      <c r="C267" t="s">
        <v>42</v>
      </c>
      <c r="D267" s="5">
        <v>727</v>
      </c>
      <c r="E267" s="5">
        <v>932.57988086197997</v>
      </c>
    </row>
    <row r="268" spans="1:5" x14ac:dyDescent="0.2">
      <c r="A268" t="s">
        <v>28</v>
      </c>
      <c r="B268">
        <v>3</v>
      </c>
      <c r="C268" t="s">
        <v>42</v>
      </c>
      <c r="D268" s="5">
        <v>842</v>
      </c>
      <c r="E268" s="5">
        <v>940.33056631466604</v>
      </c>
    </row>
    <row r="269" spans="1:5" x14ac:dyDescent="0.2">
      <c r="A269" t="s">
        <v>28</v>
      </c>
      <c r="B269">
        <v>4</v>
      </c>
      <c r="C269" t="s">
        <v>42</v>
      </c>
      <c r="D269" s="5">
        <v>696</v>
      </c>
      <c r="E269" s="5">
        <v>914.41535613543499</v>
      </c>
    </row>
    <row r="270" spans="1:5" x14ac:dyDescent="0.2">
      <c r="A270" t="s">
        <v>28</v>
      </c>
      <c r="B270">
        <v>5</v>
      </c>
      <c r="C270" t="s">
        <v>42</v>
      </c>
      <c r="D270" s="5">
        <v>718</v>
      </c>
      <c r="E270" s="5">
        <v>971.69250885832901</v>
      </c>
    </row>
    <row r="271" spans="1:5" x14ac:dyDescent="0.2">
      <c r="A271" t="s">
        <v>28</v>
      </c>
      <c r="B271">
        <v>6</v>
      </c>
      <c r="C271" t="s">
        <v>42</v>
      </c>
      <c r="D271" s="5">
        <v>824</v>
      </c>
      <c r="E271" s="5">
        <v>1091.33534521767</v>
      </c>
    </row>
    <row r="272" spans="1:5" x14ac:dyDescent="0.2">
      <c r="A272" t="s">
        <v>28</v>
      </c>
      <c r="B272">
        <v>7</v>
      </c>
      <c r="C272" t="s">
        <v>42</v>
      </c>
      <c r="D272" s="5">
        <v>872</v>
      </c>
      <c r="E272" s="5">
        <v>1411.6398884600301</v>
      </c>
    </row>
    <row r="273" spans="1:5" x14ac:dyDescent="0.2">
      <c r="A273" t="s">
        <v>28</v>
      </c>
      <c r="B273">
        <v>8</v>
      </c>
      <c r="C273" t="s">
        <v>42</v>
      </c>
      <c r="D273" s="5">
        <v>970</v>
      </c>
      <c r="E273" s="5">
        <v>1515.9982527305001</v>
      </c>
    </row>
    <row r="274" spans="1:5" x14ac:dyDescent="0.2">
      <c r="A274" t="s">
        <v>28</v>
      </c>
      <c r="B274">
        <v>9</v>
      </c>
      <c r="C274" t="s">
        <v>42</v>
      </c>
      <c r="D274" s="5">
        <v>1266</v>
      </c>
      <c r="E274" s="5">
        <v>2093.4971024798001</v>
      </c>
    </row>
    <row r="275" spans="1:5" x14ac:dyDescent="0.2">
      <c r="A275" t="s">
        <v>28</v>
      </c>
      <c r="B275">
        <v>10</v>
      </c>
      <c r="C275" t="s">
        <v>42</v>
      </c>
      <c r="D275" s="5">
        <v>1349</v>
      </c>
      <c r="E275" s="5">
        <v>2000.8053986457201</v>
      </c>
    </row>
    <row r="276" spans="1:5" x14ac:dyDescent="0.2">
      <c r="A276" t="s">
        <v>28</v>
      </c>
      <c r="B276">
        <v>11</v>
      </c>
      <c r="C276" t="s">
        <v>42</v>
      </c>
      <c r="D276" s="5">
        <v>1179</v>
      </c>
      <c r="E276" s="5">
        <v>1373.3707561594499</v>
      </c>
    </row>
    <row r="277" spans="1:5" x14ac:dyDescent="0.2">
      <c r="A277" t="s">
        <v>28</v>
      </c>
      <c r="B277">
        <v>12</v>
      </c>
      <c r="C277" t="s">
        <v>42</v>
      </c>
      <c r="D277" s="5">
        <v>812</v>
      </c>
      <c r="E277" s="5">
        <v>1208.8767025497</v>
      </c>
    </row>
    <row r="278" spans="1:5" x14ac:dyDescent="0.2">
      <c r="A278" t="s">
        <v>28</v>
      </c>
      <c r="B278">
        <v>13</v>
      </c>
      <c r="C278" t="s">
        <v>42</v>
      </c>
      <c r="D278" s="5">
        <v>714</v>
      </c>
      <c r="E278" s="5">
        <v>1223.7579156434699</v>
      </c>
    </row>
    <row r="279" spans="1:5" x14ac:dyDescent="0.2">
      <c r="A279" t="s">
        <v>28</v>
      </c>
      <c r="B279">
        <v>14</v>
      </c>
      <c r="C279" t="s">
        <v>42</v>
      </c>
      <c r="D279" s="5">
        <v>1231</v>
      </c>
      <c r="E279" s="5">
        <v>1664.2331854742899</v>
      </c>
    </row>
    <row r="280" spans="1:5" x14ac:dyDescent="0.2">
      <c r="A280" t="s">
        <v>28</v>
      </c>
      <c r="B280">
        <v>15</v>
      </c>
      <c r="C280" t="s">
        <v>42</v>
      </c>
      <c r="D280" s="5">
        <v>1639</v>
      </c>
      <c r="E280" s="5">
        <v>1929.7601868182001</v>
      </c>
    </row>
    <row r="281" spans="1:5" x14ac:dyDescent="0.2">
      <c r="A281" t="s">
        <v>28</v>
      </c>
      <c r="B281">
        <v>16</v>
      </c>
      <c r="C281" t="s">
        <v>42</v>
      </c>
      <c r="D281" s="5">
        <v>1802</v>
      </c>
      <c r="E281" s="5">
        <v>1651.44324039755</v>
      </c>
    </row>
    <row r="282" spans="1:5" x14ac:dyDescent="0.2">
      <c r="A282" t="s">
        <v>28</v>
      </c>
      <c r="B282">
        <v>17</v>
      </c>
      <c r="C282" t="s">
        <v>42</v>
      </c>
      <c r="D282" s="5">
        <v>1622</v>
      </c>
      <c r="E282" s="5">
        <v>1553.7449729616501</v>
      </c>
    </row>
    <row r="283" spans="1:5" x14ac:dyDescent="0.2">
      <c r="A283" t="s">
        <v>28</v>
      </c>
      <c r="B283">
        <v>18</v>
      </c>
      <c r="C283" t="s">
        <v>42</v>
      </c>
      <c r="D283" s="5">
        <v>1391</v>
      </c>
      <c r="E283" s="5">
        <v>1511.39247845979</v>
      </c>
    </row>
    <row r="284" spans="1:5" x14ac:dyDescent="0.2">
      <c r="A284" t="s">
        <v>28</v>
      </c>
      <c r="B284">
        <v>19</v>
      </c>
      <c r="C284" t="s">
        <v>42</v>
      </c>
      <c r="D284" s="5">
        <v>1163</v>
      </c>
      <c r="E284" s="5">
        <v>1304.86090281521</v>
      </c>
    </row>
    <row r="285" spans="1:5" x14ac:dyDescent="0.2">
      <c r="A285" t="s">
        <v>28</v>
      </c>
      <c r="B285">
        <v>20</v>
      </c>
      <c r="C285" t="s">
        <v>42</v>
      </c>
      <c r="D285" s="5">
        <v>1060</v>
      </c>
      <c r="E285" s="5">
        <v>1245.7832849475401</v>
      </c>
    </row>
    <row r="286" spans="1:5" x14ac:dyDescent="0.2">
      <c r="A286" t="s">
        <v>28</v>
      </c>
      <c r="B286">
        <v>21</v>
      </c>
      <c r="C286" t="s">
        <v>42</v>
      </c>
      <c r="D286" s="5">
        <v>1004</v>
      </c>
      <c r="E286" s="5">
        <v>1175.2662655675899</v>
      </c>
    </row>
    <row r="287" spans="1:5" x14ac:dyDescent="0.2">
      <c r="A287" t="s">
        <v>28</v>
      </c>
      <c r="B287">
        <v>22</v>
      </c>
      <c r="C287" t="s">
        <v>42</v>
      </c>
      <c r="D287" s="5">
        <v>940</v>
      </c>
      <c r="E287" s="5">
        <v>1227.8433319415701</v>
      </c>
    </row>
    <row r="288" spans="1:5" x14ac:dyDescent="0.2">
      <c r="A288" t="s">
        <v>28</v>
      </c>
      <c r="B288">
        <v>23</v>
      </c>
      <c r="C288" t="s">
        <v>42</v>
      </c>
      <c r="D288" s="5">
        <v>881</v>
      </c>
      <c r="E288" s="5">
        <v>1355.1703881493399</v>
      </c>
    </row>
    <row r="289" spans="1:5" x14ac:dyDescent="0.2">
      <c r="A289" t="s">
        <v>28</v>
      </c>
      <c r="B289">
        <v>24</v>
      </c>
      <c r="C289" t="s">
        <v>42</v>
      </c>
      <c r="D289" s="5">
        <v>879</v>
      </c>
      <c r="E289" s="5">
        <v>1500.7305092808399</v>
      </c>
    </row>
  </sheetData>
  <pageMargins left="0.7" right="0.7" top="0.75" bottom="0.75" header="0.3" footer="0.3"/>
  <pageSetup orientation="portrait" r:id="rId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7022C-CBFD-4E44-8387-0AA20D3C5962}">
  <dimension ref="A1:AB289"/>
  <sheetViews>
    <sheetView tabSelected="1" zoomScale="70" zoomScaleNormal="70" zoomScaleSheetLayoutView="70" workbookViewId="0">
      <pane ySplit="1" topLeftCell="A2" activePane="bottomLeft" state="frozen"/>
      <selection pane="bottomLeft"/>
    </sheetView>
  </sheetViews>
  <sheetFormatPr defaultRowHeight="14.25" x14ac:dyDescent="0.2"/>
  <cols>
    <col min="1" max="1" width="6.375" bestFit="1" customWidth="1"/>
    <col min="2" max="2" width="3.375" bestFit="1" customWidth="1"/>
    <col min="3" max="3" width="6" bestFit="1" customWidth="1"/>
    <col min="4" max="4" width="11.125" bestFit="1" customWidth="1"/>
    <col min="5" max="5" width="15.625" style="5" bestFit="1" customWidth="1"/>
    <col min="7" max="7" width="13.125" bestFit="1" customWidth="1"/>
    <col min="8" max="8" width="8" bestFit="1" customWidth="1"/>
    <col min="9" max="9" width="6.5" bestFit="1" customWidth="1"/>
    <col min="10" max="10" width="14.25" bestFit="1" customWidth="1"/>
    <col min="11" max="11" width="6.75" bestFit="1" customWidth="1"/>
    <col min="12" max="13" width="5.625" customWidth="1"/>
    <col min="14" max="14" width="11.875" bestFit="1" customWidth="1"/>
    <col min="15" max="15" width="12.5" bestFit="1" customWidth="1"/>
    <col min="16" max="16" width="7.25" bestFit="1" customWidth="1"/>
    <col min="17" max="18" width="100" bestFit="1" customWidth="1"/>
    <col min="19" max="19" width="6.875" bestFit="1" customWidth="1"/>
    <col min="20" max="20" width="12.5" bestFit="1" customWidth="1"/>
    <col min="21" max="22" width="4.75" bestFit="1" customWidth="1"/>
    <col min="23" max="23" width="5.625" customWidth="1"/>
    <col min="24" max="24" width="1.5" bestFit="1" customWidth="1"/>
    <col min="28" max="28" width="17.375" customWidth="1"/>
    <col min="29" max="29" width="38.875" customWidth="1"/>
    <col min="30" max="30" width="15.25" bestFit="1" customWidth="1"/>
    <col min="31" max="31" width="34.125" bestFit="1" customWidth="1"/>
    <col min="32" max="32" width="15.25" bestFit="1" customWidth="1"/>
    <col min="33" max="33" width="34.125" bestFit="1" customWidth="1"/>
    <col min="34" max="34" width="15.25" bestFit="1" customWidth="1"/>
    <col min="35" max="35" width="34.125" bestFit="1" customWidth="1"/>
    <col min="36" max="36" width="15.25" bestFit="1" customWidth="1"/>
    <col min="37" max="37" width="34.125" bestFit="1" customWidth="1"/>
    <col min="38" max="38" width="15.25" bestFit="1" customWidth="1"/>
    <col min="39" max="39" width="34.125" bestFit="1" customWidth="1"/>
    <col min="40" max="40" width="15.25" bestFit="1" customWidth="1"/>
    <col min="41" max="41" width="34.125" bestFit="1" customWidth="1"/>
    <col min="42" max="42" width="15.25" bestFit="1" customWidth="1"/>
    <col min="43" max="43" width="34.125" bestFit="1" customWidth="1"/>
    <col min="44" max="44" width="15.25" bestFit="1" customWidth="1"/>
    <col min="45" max="45" width="34.125" bestFit="1" customWidth="1"/>
    <col min="46" max="46" width="15.25" bestFit="1" customWidth="1"/>
    <col min="47" max="47" width="34.125" bestFit="1" customWidth="1"/>
    <col min="48" max="48" width="15.25" bestFit="1" customWidth="1"/>
    <col min="49" max="49" width="34.125" bestFit="1" customWidth="1"/>
    <col min="50" max="50" width="15.25" bestFit="1" customWidth="1"/>
  </cols>
  <sheetData>
    <row r="1" spans="1:28" s="4" customFormat="1" x14ac:dyDescent="0.2">
      <c r="A1" s="4" t="s">
        <v>14</v>
      </c>
      <c r="B1" s="4" t="s">
        <v>1</v>
      </c>
      <c r="C1" s="4" t="s">
        <v>15</v>
      </c>
      <c r="D1" s="4" t="s">
        <v>50</v>
      </c>
      <c r="E1" s="5" t="s">
        <v>49</v>
      </c>
      <c r="G1" s="6" t="s">
        <v>14</v>
      </c>
      <c r="H1" t="s">
        <v>7</v>
      </c>
      <c r="K1" s="4" t="s">
        <v>46</v>
      </c>
      <c r="Q1" s="4" t="str">
        <f>IF($H$2 = "NSRS", "Non-Spin", "") &amp; " Requirement Comparison for " &amp; TEXT(DATEVALUE($H$1 &amp;" 1"), "Mmmm")</f>
        <v>Non-Spin Requirement Comparison for June</v>
      </c>
      <c r="R1" s="4" t="e">
        <f>Q3&amp;CHAR(9)&amp;CHAR(10)&amp;"     "&amp;"Range: "&amp;Q4&amp;" MW - "&amp;Q5&amp;" MW;"&amp;CHAR(9)&amp;CHAR(10)&amp;"     "&amp;"Avg: "&amp;Q6&amp;" MW "</f>
        <v>#DIV/0!</v>
      </c>
      <c r="AB1"/>
    </row>
    <row r="2" spans="1:28" x14ac:dyDescent="0.2">
      <c r="A2" t="s">
        <v>2</v>
      </c>
      <c r="B2">
        <v>1</v>
      </c>
      <c r="C2" t="s">
        <v>47</v>
      </c>
      <c r="D2" s="5">
        <v>1997</v>
      </c>
      <c r="E2" s="5">
        <v>2304.3718464612298</v>
      </c>
      <c r="G2" s="6" t="s">
        <v>15</v>
      </c>
      <c r="H2" t="s">
        <v>47</v>
      </c>
      <c r="P2" t="e">
        <f>#REF!&amp; CHAR(9) &amp; CHAR(10) &amp; R2</f>
        <v>#REF!</v>
      </c>
      <c r="Q2" t="e">
        <f>R3</f>
        <v>#DIV/0!</v>
      </c>
      <c r="X2" t="s">
        <v>48</v>
      </c>
    </row>
    <row r="3" spans="1:28" x14ac:dyDescent="0.2">
      <c r="A3" t="s">
        <v>2</v>
      </c>
      <c r="B3">
        <v>2</v>
      </c>
      <c r="C3" t="s">
        <v>47</v>
      </c>
      <c r="D3" s="5">
        <v>1997</v>
      </c>
      <c r="E3" s="5">
        <v>3089.3441750278798</v>
      </c>
      <c r="Q3">
        <f>K4</f>
        <v>0</v>
      </c>
      <c r="R3" t="e">
        <f>I4&amp;CHAR(9)&amp;CHAR(10)&amp;"     "&amp;"Range: "&amp;R4&amp;" MW - "&amp;R5&amp;" MW;"&amp;CHAR(9)&amp;CHAR(10)&amp;"     "&amp;"Avg: "&amp;R6&amp;" MW ("&amp;ABS(R7)&amp;" MW "&amp;IF(R7&lt;0,"decrease","increase")&amp;" from statistical approach" &amp; IF(R8=R7, ")", ")" &amp; CHAR(9)&amp;CHAR(10))</f>
        <v>#DIV/0!</v>
      </c>
    </row>
    <row r="4" spans="1:28" x14ac:dyDescent="0.2">
      <c r="A4" t="s">
        <v>2</v>
      </c>
      <c r="B4">
        <v>3</v>
      </c>
      <c r="C4" t="s">
        <v>47</v>
      </c>
      <c r="D4" s="5">
        <v>2722</v>
      </c>
      <c r="E4" s="5">
        <v>3147.4944647583302</v>
      </c>
      <c r="G4" s="6" t="s">
        <v>17</v>
      </c>
      <c r="H4" t="s">
        <v>51</v>
      </c>
      <c r="I4" t="s">
        <v>53</v>
      </c>
      <c r="P4" t="s">
        <v>18</v>
      </c>
      <c r="Q4" s="5">
        <f>ROUND(MIN($K$5:$K$28), 0)</f>
        <v>0</v>
      </c>
      <c r="R4">
        <f>ROUND(MIN(I$5:$I$28), 0)</f>
        <v>2363</v>
      </c>
      <c r="S4">
        <f>ROUND(MIN($J$5:$J$28), 0)</f>
        <v>0</v>
      </c>
      <c r="T4" t="e">
        <f>I4&amp;CHAR(9)&amp;CHAR(10)&amp;"     "&amp;"Range: "&amp;R4&amp;" MW - "&amp;R5&amp;" MW;"&amp;CHAR(9)&amp;CHAR(10)&amp;"     "&amp;"Avg: "&amp;R6&amp;" MW ("&amp;ABS(R7)&amp;" MW "&amp;IF(R7&lt;0,"decrease","increase")&amp;" from statistical method)"</f>
        <v>#DIV/0!</v>
      </c>
    </row>
    <row r="5" spans="1:28" x14ac:dyDescent="0.2">
      <c r="A5" t="s">
        <v>2</v>
      </c>
      <c r="B5">
        <v>4</v>
      </c>
      <c r="C5" t="s">
        <v>47</v>
      </c>
      <c r="D5" s="5">
        <v>2722</v>
      </c>
      <c r="E5" s="5">
        <v>3022.6876825874901</v>
      </c>
      <c r="G5" s="11">
        <v>1</v>
      </c>
      <c r="H5" s="12">
        <v>1775</v>
      </c>
      <c r="I5" s="12">
        <v>2589.4981721754202</v>
      </c>
      <c r="P5" t="s">
        <v>19</v>
      </c>
      <c r="Q5" s="5">
        <f>ROUND(MAX($K$5:$K$28), 0)</f>
        <v>0</v>
      </c>
      <c r="R5">
        <f>ROUND(MAX($I$5:$I$28), 0)</f>
        <v>5419</v>
      </c>
      <c r="S5">
        <f>ROUND(MAX($J$5:$J$28), 0)</f>
        <v>0</v>
      </c>
    </row>
    <row r="6" spans="1:28" x14ac:dyDescent="0.2">
      <c r="A6" t="s">
        <v>2</v>
      </c>
      <c r="B6">
        <v>5</v>
      </c>
      <c r="C6" t="s">
        <v>47</v>
      </c>
      <c r="D6" s="5">
        <v>2722</v>
      </c>
      <c r="E6" s="5">
        <v>2402.8951345353498</v>
      </c>
      <c r="G6" s="11">
        <v>2</v>
      </c>
      <c r="H6" s="12">
        <v>1775</v>
      </c>
      <c r="I6" s="12">
        <v>2362.83720476791</v>
      </c>
      <c r="P6" t="s">
        <v>20</v>
      </c>
      <c r="Q6" s="5" t="e">
        <f>ROUND(AVERAGE($K$5:$K$28), 0)</f>
        <v>#DIV/0!</v>
      </c>
      <c r="R6">
        <f>ROUND(AVERAGE($I$5:$I$28), 0)</f>
        <v>3607</v>
      </c>
      <c r="S6" t="e">
        <f>ROUND(AVERAGE($J$5:$J$28), 0)</f>
        <v>#DIV/0!</v>
      </c>
    </row>
    <row r="7" spans="1:28" x14ac:dyDescent="0.2">
      <c r="A7" t="s">
        <v>2</v>
      </c>
      <c r="B7">
        <v>6</v>
      </c>
      <c r="C7" t="s">
        <v>47</v>
      </c>
      <c r="D7" s="5">
        <v>2722</v>
      </c>
      <c r="E7" s="5">
        <v>2859.54398402582</v>
      </c>
      <c r="G7" s="11">
        <v>3</v>
      </c>
      <c r="H7" s="12">
        <v>2193</v>
      </c>
      <c r="I7" s="12">
        <v>2526.8014672733102</v>
      </c>
      <c r="P7" t="s">
        <v>21</v>
      </c>
      <c r="Q7" s="5" t="e">
        <f>ROUND(AVERAGE($K$5:$K$28), 0)</f>
        <v>#DIV/0!</v>
      </c>
      <c r="R7" t="e">
        <f>ROUND(R6-$Q$6, 0)</f>
        <v>#DIV/0!</v>
      </c>
      <c r="S7" t="e">
        <f>ROUND(S6-$Q$6, 0)</f>
        <v>#DIV/0!</v>
      </c>
    </row>
    <row r="8" spans="1:28" x14ac:dyDescent="0.2">
      <c r="A8" t="s">
        <v>2</v>
      </c>
      <c r="B8">
        <v>7</v>
      </c>
      <c r="C8" t="s">
        <v>47</v>
      </c>
      <c r="D8" s="5">
        <v>3701</v>
      </c>
      <c r="E8" s="5">
        <v>3527.65615305443</v>
      </c>
      <c r="G8" s="11">
        <v>4</v>
      </c>
      <c r="H8" s="12">
        <v>2193</v>
      </c>
      <c r="I8" s="12">
        <v>2955.7834329214402</v>
      </c>
      <c r="S8" t="e">
        <f>S6-R6</f>
        <v>#DIV/0!</v>
      </c>
    </row>
    <row r="9" spans="1:28" x14ac:dyDescent="0.2">
      <c r="A9" t="s">
        <v>2</v>
      </c>
      <c r="B9">
        <v>8</v>
      </c>
      <c r="C9" t="s">
        <v>47</v>
      </c>
      <c r="D9" s="5">
        <v>3701</v>
      </c>
      <c r="E9" s="5">
        <v>4625.1652242545397</v>
      </c>
      <c r="G9" s="11">
        <v>5</v>
      </c>
      <c r="H9" s="12">
        <v>2193</v>
      </c>
      <c r="I9" s="12">
        <v>2994.6417605229599</v>
      </c>
    </row>
    <row r="10" spans="1:28" x14ac:dyDescent="0.2">
      <c r="A10" t="s">
        <v>2</v>
      </c>
      <c r="B10">
        <v>9</v>
      </c>
      <c r="C10" t="s">
        <v>47</v>
      </c>
      <c r="D10" s="5">
        <v>3701</v>
      </c>
      <c r="E10" s="5">
        <v>4160.6961827283403</v>
      </c>
      <c r="G10" s="11">
        <v>6</v>
      </c>
      <c r="H10" s="12">
        <v>2193</v>
      </c>
      <c r="I10" s="12">
        <v>2972.1121445059098</v>
      </c>
    </row>
    <row r="11" spans="1:28" x14ac:dyDescent="0.2">
      <c r="A11" t="s">
        <v>2</v>
      </c>
      <c r="B11">
        <v>10</v>
      </c>
      <c r="C11" t="s">
        <v>47</v>
      </c>
      <c r="D11" s="5">
        <v>3701</v>
      </c>
      <c r="E11" s="5">
        <v>3665.2364743132198</v>
      </c>
      <c r="G11" s="11">
        <v>7</v>
      </c>
      <c r="H11" s="12">
        <v>3304</v>
      </c>
      <c r="I11" s="12">
        <v>3244.5534943528801</v>
      </c>
    </row>
    <row r="12" spans="1:28" x14ac:dyDescent="0.2">
      <c r="A12" t="s">
        <v>2</v>
      </c>
      <c r="B12">
        <v>11</v>
      </c>
      <c r="C12" t="s">
        <v>47</v>
      </c>
      <c r="D12" s="5">
        <v>3330</v>
      </c>
      <c r="E12" s="5">
        <v>3186.0413989552599</v>
      </c>
      <c r="G12" s="11">
        <v>8</v>
      </c>
      <c r="H12" s="12">
        <v>3304</v>
      </c>
      <c r="I12" s="12">
        <v>3733.9008599037002</v>
      </c>
    </row>
    <row r="13" spans="1:28" x14ac:dyDescent="0.2">
      <c r="A13" t="s">
        <v>2</v>
      </c>
      <c r="B13">
        <v>12</v>
      </c>
      <c r="C13" t="s">
        <v>47</v>
      </c>
      <c r="D13" s="5">
        <v>3330</v>
      </c>
      <c r="E13" s="5">
        <v>3357.27813247022</v>
      </c>
      <c r="G13" s="11">
        <v>9</v>
      </c>
      <c r="H13" s="12">
        <v>3304</v>
      </c>
      <c r="I13" s="12">
        <v>3733.2289364697099</v>
      </c>
    </row>
    <row r="14" spans="1:28" x14ac:dyDescent="0.2">
      <c r="A14" t="s">
        <v>2</v>
      </c>
      <c r="B14">
        <v>13</v>
      </c>
      <c r="C14" t="s">
        <v>47</v>
      </c>
      <c r="D14" s="5">
        <v>3334</v>
      </c>
      <c r="E14" s="5">
        <v>4160.7746813058402</v>
      </c>
      <c r="G14" s="11">
        <v>10</v>
      </c>
      <c r="H14" s="12">
        <v>3304</v>
      </c>
      <c r="I14" s="12">
        <v>3427.7799453789899</v>
      </c>
    </row>
    <row r="15" spans="1:28" x14ac:dyDescent="0.2">
      <c r="A15" t="s">
        <v>2</v>
      </c>
      <c r="B15">
        <v>14</v>
      </c>
      <c r="C15" t="s">
        <v>47</v>
      </c>
      <c r="D15" s="5">
        <v>3334</v>
      </c>
      <c r="E15" s="5">
        <v>3983.3847833986902</v>
      </c>
      <c r="G15" s="11">
        <v>11</v>
      </c>
      <c r="H15" s="12">
        <v>4167</v>
      </c>
      <c r="I15" s="12">
        <v>3555.8273672652199</v>
      </c>
    </row>
    <row r="16" spans="1:28" x14ac:dyDescent="0.2">
      <c r="A16" t="s">
        <v>2</v>
      </c>
      <c r="B16">
        <v>15</v>
      </c>
      <c r="C16" t="s">
        <v>47</v>
      </c>
      <c r="D16" s="5">
        <v>3397</v>
      </c>
      <c r="E16" s="5">
        <v>4178.7955378972902</v>
      </c>
      <c r="G16" s="11">
        <v>12</v>
      </c>
      <c r="H16" s="12">
        <v>4167</v>
      </c>
      <c r="I16" s="12">
        <v>3298.3427283334399</v>
      </c>
    </row>
    <row r="17" spans="1:21" x14ac:dyDescent="0.2">
      <c r="A17" t="s">
        <v>2</v>
      </c>
      <c r="B17">
        <v>16</v>
      </c>
      <c r="C17" t="s">
        <v>47</v>
      </c>
      <c r="D17" s="5">
        <v>3397</v>
      </c>
      <c r="E17" s="5">
        <v>4406.9713599587903</v>
      </c>
      <c r="G17" s="11">
        <v>13</v>
      </c>
      <c r="H17" s="12">
        <v>4324</v>
      </c>
      <c r="I17" s="12">
        <v>3021.7181456869298</v>
      </c>
    </row>
    <row r="18" spans="1:21" x14ac:dyDescent="0.2">
      <c r="A18" t="s">
        <v>2</v>
      </c>
      <c r="B18">
        <v>17</v>
      </c>
      <c r="C18" t="s">
        <v>47</v>
      </c>
      <c r="D18" s="5">
        <v>3397</v>
      </c>
      <c r="E18" s="5">
        <v>4501.3397227314699</v>
      </c>
      <c r="G18" s="11">
        <v>14</v>
      </c>
      <c r="H18" s="12">
        <v>4324</v>
      </c>
      <c r="I18" s="12">
        <v>3158.6834163722301</v>
      </c>
    </row>
    <row r="19" spans="1:21" x14ac:dyDescent="0.2">
      <c r="A19" t="s">
        <v>2</v>
      </c>
      <c r="B19">
        <v>18</v>
      </c>
      <c r="C19" t="s">
        <v>47</v>
      </c>
      <c r="D19" s="5">
        <v>3397</v>
      </c>
      <c r="E19" s="5">
        <v>4636.3117197562697</v>
      </c>
      <c r="G19" s="11">
        <v>15</v>
      </c>
      <c r="H19" s="12">
        <v>2752</v>
      </c>
      <c r="I19" s="12">
        <v>2868.8867183818702</v>
      </c>
    </row>
    <row r="20" spans="1:21" x14ac:dyDescent="0.2">
      <c r="A20" t="s">
        <v>2</v>
      </c>
      <c r="B20">
        <v>19</v>
      </c>
      <c r="C20" t="s">
        <v>47</v>
      </c>
      <c r="D20" s="5">
        <v>3589</v>
      </c>
      <c r="E20" s="5">
        <v>5138.91416880206</v>
      </c>
      <c r="G20" s="11">
        <v>16</v>
      </c>
      <c r="H20" s="12">
        <v>2752</v>
      </c>
      <c r="I20" s="12">
        <v>2576.34342502971</v>
      </c>
    </row>
    <row r="21" spans="1:21" x14ac:dyDescent="0.2">
      <c r="A21" t="s">
        <v>2</v>
      </c>
      <c r="B21">
        <v>20</v>
      </c>
      <c r="C21" t="s">
        <v>47</v>
      </c>
      <c r="D21" s="5">
        <v>3589</v>
      </c>
      <c r="E21" s="5">
        <v>4960.7942372420102</v>
      </c>
      <c r="G21" s="11">
        <v>17</v>
      </c>
      <c r="H21" s="12">
        <v>2752</v>
      </c>
      <c r="I21" s="12">
        <v>4133.3518450055999</v>
      </c>
    </row>
    <row r="22" spans="1:21" x14ac:dyDescent="0.2">
      <c r="A22" t="s">
        <v>2</v>
      </c>
      <c r="B22">
        <v>21</v>
      </c>
      <c r="C22" t="s">
        <v>47</v>
      </c>
      <c r="D22" s="5">
        <v>3589</v>
      </c>
      <c r="E22" s="5">
        <v>4236.3679528941402</v>
      </c>
      <c r="G22" s="11">
        <v>18</v>
      </c>
      <c r="H22" s="12">
        <v>2752</v>
      </c>
      <c r="I22" s="12">
        <v>4507.9100265809802</v>
      </c>
    </row>
    <row r="23" spans="1:21" x14ac:dyDescent="0.2">
      <c r="A23" t="s">
        <v>2</v>
      </c>
      <c r="B23">
        <v>22</v>
      </c>
      <c r="C23" t="s">
        <v>47</v>
      </c>
      <c r="D23" s="5">
        <v>3589</v>
      </c>
      <c r="E23" s="5">
        <v>3978.3085944433401</v>
      </c>
      <c r="G23" s="11">
        <v>19</v>
      </c>
      <c r="H23" s="12">
        <v>3672</v>
      </c>
      <c r="I23" s="12">
        <v>4686.3789914079298</v>
      </c>
    </row>
    <row r="24" spans="1:21" x14ac:dyDescent="0.2">
      <c r="A24" t="s">
        <v>2</v>
      </c>
      <c r="B24">
        <v>23</v>
      </c>
      <c r="C24" t="s">
        <v>47</v>
      </c>
      <c r="D24" s="5">
        <v>2479</v>
      </c>
      <c r="E24" s="5">
        <v>3646.1856864599499</v>
      </c>
      <c r="G24" s="11">
        <v>20</v>
      </c>
      <c r="H24" s="12">
        <v>3672</v>
      </c>
      <c r="I24" s="12">
        <v>4944.7630618653902</v>
      </c>
    </row>
    <row r="25" spans="1:21" x14ac:dyDescent="0.2">
      <c r="A25" t="s">
        <v>2</v>
      </c>
      <c r="B25">
        <v>24</v>
      </c>
      <c r="C25" t="s">
        <v>47</v>
      </c>
      <c r="D25" s="5">
        <v>2479</v>
      </c>
      <c r="E25" s="5">
        <v>2235.0403545694599</v>
      </c>
      <c r="G25" s="11">
        <v>21</v>
      </c>
      <c r="H25" s="12">
        <v>3672</v>
      </c>
      <c r="I25" s="12">
        <v>4610.2090219205402</v>
      </c>
    </row>
    <row r="26" spans="1:21" x14ac:dyDescent="0.2">
      <c r="A26" t="s">
        <v>3</v>
      </c>
      <c r="B26">
        <v>1</v>
      </c>
      <c r="C26" t="s">
        <v>47</v>
      </c>
      <c r="D26" s="5">
        <v>1795</v>
      </c>
      <c r="E26" s="5">
        <v>2018.45640994056</v>
      </c>
      <c r="G26" s="11">
        <v>22</v>
      </c>
      <c r="H26" s="12">
        <v>3672</v>
      </c>
      <c r="I26" s="12">
        <v>5418.6370888025203</v>
      </c>
    </row>
    <row r="27" spans="1:21" x14ac:dyDescent="0.2">
      <c r="A27" t="s">
        <v>3</v>
      </c>
      <c r="B27">
        <v>2</v>
      </c>
      <c r="C27" t="s">
        <v>47</v>
      </c>
      <c r="D27" s="5">
        <v>1795</v>
      </c>
      <c r="E27" s="5">
        <v>2192.55699650521</v>
      </c>
      <c r="G27" s="11">
        <v>23</v>
      </c>
      <c r="H27" s="12">
        <v>2218</v>
      </c>
      <c r="I27" s="12">
        <v>5001.40384579689</v>
      </c>
    </row>
    <row r="28" spans="1:21" x14ac:dyDescent="0.2">
      <c r="A28" t="s">
        <v>3</v>
      </c>
      <c r="B28">
        <v>3</v>
      </c>
      <c r="C28" t="s">
        <v>47</v>
      </c>
      <c r="D28" s="5">
        <v>2649</v>
      </c>
      <c r="E28" s="5">
        <v>2551.7998178569101</v>
      </c>
      <c r="G28" s="11">
        <v>24</v>
      </c>
      <c r="H28" s="12">
        <v>2218</v>
      </c>
      <c r="I28" s="12">
        <v>4252.4724884043799</v>
      </c>
    </row>
    <row r="29" spans="1:21" x14ac:dyDescent="0.2">
      <c r="A29" t="s">
        <v>3</v>
      </c>
      <c r="B29">
        <v>4</v>
      </c>
      <c r="C29" t="s">
        <v>47</v>
      </c>
      <c r="D29" s="5">
        <v>2649</v>
      </c>
      <c r="E29" s="5">
        <v>2619.2554837047501</v>
      </c>
      <c r="H29" s="12"/>
      <c r="I29" s="12"/>
      <c r="J29" s="12"/>
    </row>
    <row r="30" spans="1:21" x14ac:dyDescent="0.2">
      <c r="A30" t="s">
        <v>3</v>
      </c>
      <c r="B30">
        <v>5</v>
      </c>
      <c r="C30" t="s">
        <v>47</v>
      </c>
      <c r="D30" s="5">
        <v>2649</v>
      </c>
      <c r="E30" s="5">
        <v>2700.2663270391799</v>
      </c>
      <c r="G30" s="6" t="s">
        <v>15</v>
      </c>
      <c r="H30" s="13" t="s">
        <v>47</v>
      </c>
      <c r="I30" s="13"/>
      <c r="J30" s="13"/>
      <c r="Q30" t="str">
        <f>"Hourly Average " &amp; IF($H$30 = "NSRS", "Non-Spin",  "") &amp; " Requirement Comparison"</f>
        <v>Hourly Average Non-Spin Requirement Comparison</v>
      </c>
    </row>
    <row r="31" spans="1:21" x14ac:dyDescent="0.2">
      <c r="A31" t="s">
        <v>3</v>
      </c>
      <c r="B31">
        <v>6</v>
      </c>
      <c r="C31" t="s">
        <v>47</v>
      </c>
      <c r="D31" s="5">
        <v>2649</v>
      </c>
      <c r="E31" s="5">
        <v>2371.7572729972499</v>
      </c>
      <c r="H31" s="13"/>
      <c r="I31" s="13"/>
      <c r="J31" s="13"/>
      <c r="Q31" t="str">
        <f ca="1">R31</f>
        <v xml:space="preserve">2026	
     On avg. 3147 MW increase from statistical approach.	
     Largest increase is in May by 4102 MW.	
  </v>
      </c>
      <c r="R31" t="str">
        <f ca="1">I32&amp;CHAR(9)&amp;CHAR(10)&amp;"     "&amp;"On avg. "&amp;ABS(ROUND(R34,0))&amp;" MW "&amp;IF(R34&lt;0,"decrease","increase")&amp;" from statistical approach."&amp;IF(OR(ISNA(R33),R33=0),"",CHAR(9)&amp;CHAR(10)&amp;"     "&amp;"Largest increase is in "&amp;S33&amp;" by "&amp;ROUND(R33,0)&amp;" MW.")&amp;IF(OR(ISNA(R32),R32=0),"",CHAR(9)&amp;CHAR(10)&amp;"     "&amp;"Largest decrease is in "&amp;S32&amp;" by "&amp;ABS(ROUND(R32,0))&amp;" MW.")&amp;CHAR(9)&amp;CHAR(10)&amp;CHAR(9)&amp;CHAR(10)&amp;"  "</f>
        <v xml:space="preserve">2026	
     On avg. 3147 MW increase from statistical approach.	
     Largest increase is in May by 4102 MW.	
  </v>
      </c>
    </row>
    <row r="32" spans="1:21" x14ac:dyDescent="0.2">
      <c r="A32" t="s">
        <v>3</v>
      </c>
      <c r="B32">
        <v>7</v>
      </c>
      <c r="C32" t="s">
        <v>47</v>
      </c>
      <c r="D32" s="5">
        <v>3452</v>
      </c>
      <c r="E32" s="5">
        <v>2704.4392736773498</v>
      </c>
      <c r="G32" s="6" t="s">
        <v>17</v>
      </c>
      <c r="H32" t="s">
        <v>51</v>
      </c>
      <c r="I32" t="s">
        <v>53</v>
      </c>
      <c r="Q32" t="s">
        <v>23</v>
      </c>
      <c r="R32">
        <f>_xlfn.MINIFS($N$33:$N$44, $N$33:$N$44, "&lt;&gt;#N/A", $N$33:$N$44, "&lt;0")</f>
        <v>0</v>
      </c>
      <c r="S32" t="e">
        <f ca="1">OFFSET(N33,MATCH(R32,N33:N44, 0)-1, -7)</f>
        <v>#N/A</v>
      </c>
      <c r="T32">
        <f>_xlfn.MINIFS($O$33:$O$44, $O$33:$O$44, "&lt;&gt;#N/A", $O$33:$O$44, "&lt;0")</f>
        <v>-4102.2614489235657</v>
      </c>
      <c r="U32" t="str">
        <f ca="1">OFFSET($O$33,MATCH(T32,$O$33:$O$44, 0)-1, -8)</f>
        <v>May</v>
      </c>
    </row>
    <row r="33" spans="1:22" x14ac:dyDescent="0.2">
      <c r="A33" t="s">
        <v>3</v>
      </c>
      <c r="B33">
        <v>8</v>
      </c>
      <c r="C33" t="s">
        <v>47</v>
      </c>
      <c r="D33" s="5">
        <v>3452</v>
      </c>
      <c r="E33" s="5">
        <v>3465.8892995957099</v>
      </c>
      <c r="G33" s="11" t="s">
        <v>2</v>
      </c>
      <c r="H33" s="12">
        <v>3163.1666666666665</v>
      </c>
      <c r="I33" s="12">
        <v>3725.4833188596426</v>
      </c>
      <c r="N33">
        <f>IF(I33=0, NA(), I33-K33)</f>
        <v>3725.4833188596426</v>
      </c>
      <c r="O33">
        <f>IF(I33=0, NA(), J33-I33)</f>
        <v>-3725.4833188596426</v>
      </c>
      <c r="Q33" t="s">
        <v>24</v>
      </c>
      <c r="R33">
        <f>_xlfn.MAXIFS($N$33:$N$44, $N$33:$N$44, "&lt;&gt;#N/A", $N$33:$N$44, "&gt;0")</f>
        <v>4102.2614489235657</v>
      </c>
      <c r="S33" t="str">
        <f ca="1">OFFSET(N33,MATCH(R33,N33:N44, 0)-1, -7)</f>
        <v>May</v>
      </c>
      <c r="T33">
        <f>_xlfn.MAXIFS($O$33:$O$44, $O$33:$O$44, "&lt;&gt;#N/A", $O$33:$O$44, "&gt;0")</f>
        <v>0</v>
      </c>
      <c r="U33" t="e">
        <f ca="1">OFFSET($O$33,MATCH(T33,$O$33:$O$44, 0)-1, -8)</f>
        <v>#N/A</v>
      </c>
      <c r="V33">
        <f t="shared" ref="V33:V44" si="0">_xlfn.RANK.EQ(O33, $O$33:$O$40, 1)</f>
        <v>2</v>
      </c>
    </row>
    <row r="34" spans="1:22" x14ac:dyDescent="0.2">
      <c r="A34" t="s">
        <v>3</v>
      </c>
      <c r="B34">
        <v>9</v>
      </c>
      <c r="C34" t="s">
        <v>47</v>
      </c>
      <c r="D34" s="5">
        <v>3452</v>
      </c>
      <c r="E34" s="5">
        <v>2934.0698881449298</v>
      </c>
      <c r="G34" s="11" t="s">
        <v>3</v>
      </c>
      <c r="H34" s="12">
        <v>2944.4166666666665</v>
      </c>
      <c r="I34" s="12">
        <v>3663.0822330164851</v>
      </c>
      <c r="N34">
        <f t="shared" ref="N34:N44" si="1">IF(I34=0, NA(), I34-K34)</f>
        <v>3663.0822330164851</v>
      </c>
      <c r="O34">
        <f t="shared" ref="O34:O44" si="2">IF(I34=0, NA(), J34-I34)</f>
        <v>-3663.0822330164851</v>
      </c>
      <c r="Q34" t="s">
        <v>25</v>
      </c>
      <c r="R34">
        <f>AVERAGEIF($N$33:$N$44, "&lt;&gt;#N/A")</f>
        <v>3146.614375320753</v>
      </c>
      <c r="T34">
        <f>AVERAGEIF($O$33:$O$44, "&lt;&gt;#N/A")</f>
        <v>-3146.614375320753</v>
      </c>
      <c r="V34">
        <f t="shared" si="0"/>
        <v>3</v>
      </c>
    </row>
    <row r="35" spans="1:22" x14ac:dyDescent="0.2">
      <c r="A35" t="s">
        <v>3</v>
      </c>
      <c r="B35">
        <v>10</v>
      </c>
      <c r="C35" t="s">
        <v>47</v>
      </c>
      <c r="D35" s="5">
        <v>3452</v>
      </c>
      <c r="E35" s="5">
        <v>3770.5725527160698</v>
      </c>
      <c r="G35" s="11" t="s">
        <v>4</v>
      </c>
      <c r="H35" s="12">
        <v>2812.9166666666665</v>
      </c>
      <c r="I35" s="12">
        <v>2684.0561249417387</v>
      </c>
      <c r="N35">
        <f t="shared" si="1"/>
        <v>2684.0561249417387</v>
      </c>
      <c r="O35">
        <f t="shared" si="2"/>
        <v>-2684.0561249417387</v>
      </c>
      <c r="V35">
        <f t="shared" si="0"/>
        <v>8</v>
      </c>
    </row>
    <row r="36" spans="1:22" x14ac:dyDescent="0.2">
      <c r="A36" t="s">
        <v>3</v>
      </c>
      <c r="B36">
        <v>11</v>
      </c>
      <c r="C36" t="s">
        <v>47</v>
      </c>
      <c r="D36" s="5">
        <v>2732</v>
      </c>
      <c r="E36" s="5">
        <v>4727.0727320208398</v>
      </c>
      <c r="G36" s="11" t="s">
        <v>5</v>
      </c>
      <c r="H36" s="12">
        <v>2733.5833333333335</v>
      </c>
      <c r="I36" s="12">
        <v>2994.8663139270971</v>
      </c>
      <c r="N36">
        <f t="shared" si="1"/>
        <v>2994.8663139270971</v>
      </c>
      <c r="O36">
        <f t="shared" si="2"/>
        <v>-2994.8663139270971</v>
      </c>
      <c r="V36">
        <f t="shared" si="0"/>
        <v>5</v>
      </c>
    </row>
    <row r="37" spans="1:22" x14ac:dyDescent="0.2">
      <c r="A37" t="s">
        <v>3</v>
      </c>
      <c r="B37">
        <v>12</v>
      </c>
      <c r="C37" t="s">
        <v>47</v>
      </c>
      <c r="D37" s="5">
        <v>2732</v>
      </c>
      <c r="E37" s="5">
        <v>4765.5464022546703</v>
      </c>
      <c r="G37" s="11" t="s">
        <v>6</v>
      </c>
      <c r="H37" s="12">
        <v>3932.9166666666665</v>
      </c>
      <c r="I37" s="12">
        <v>4102.2614489235657</v>
      </c>
      <c r="N37">
        <f t="shared" si="1"/>
        <v>4102.2614489235657</v>
      </c>
      <c r="O37">
        <f t="shared" si="2"/>
        <v>-4102.2614489235657</v>
      </c>
      <c r="V37">
        <f t="shared" si="0"/>
        <v>1</v>
      </c>
    </row>
    <row r="38" spans="1:22" x14ac:dyDescent="0.2">
      <c r="A38" t="s">
        <v>3</v>
      </c>
      <c r="B38">
        <v>13</v>
      </c>
      <c r="C38" t="s">
        <v>47</v>
      </c>
      <c r="D38" s="5">
        <v>2777</v>
      </c>
      <c r="E38" s="5">
        <v>4609.5417528754097</v>
      </c>
      <c r="G38" s="11" t="s">
        <v>7</v>
      </c>
      <c r="H38" s="12">
        <v>3027.1666666666665</v>
      </c>
      <c r="I38" s="12">
        <v>3607.3360662135779</v>
      </c>
      <c r="N38">
        <f t="shared" si="1"/>
        <v>3607.3360662135779</v>
      </c>
      <c r="O38">
        <f t="shared" si="2"/>
        <v>-3607.3360662135779</v>
      </c>
      <c r="V38">
        <f t="shared" si="0"/>
        <v>4</v>
      </c>
    </row>
    <row r="39" spans="1:22" x14ac:dyDescent="0.2">
      <c r="A39" t="s">
        <v>3</v>
      </c>
      <c r="B39">
        <v>14</v>
      </c>
      <c r="C39" t="s">
        <v>47</v>
      </c>
      <c r="D39" s="5">
        <v>2777</v>
      </c>
      <c r="E39" s="5">
        <v>4120.6329241018702</v>
      </c>
      <c r="G39" s="11" t="s">
        <v>8</v>
      </c>
      <c r="H39" s="12">
        <v>2967.9166666666665</v>
      </c>
      <c r="I39" s="12">
        <v>2730.9437370128221</v>
      </c>
      <c r="N39">
        <f t="shared" si="1"/>
        <v>2730.9437370128221</v>
      </c>
      <c r="O39">
        <f t="shared" si="2"/>
        <v>-2730.9437370128221</v>
      </c>
      <c r="V39">
        <f t="shared" si="0"/>
        <v>7</v>
      </c>
    </row>
    <row r="40" spans="1:22" x14ac:dyDescent="0.2">
      <c r="A40" t="s">
        <v>3</v>
      </c>
      <c r="B40">
        <v>15</v>
      </c>
      <c r="C40" t="s">
        <v>47</v>
      </c>
      <c r="D40" s="5">
        <v>3512</v>
      </c>
      <c r="E40" s="5">
        <v>2934.6371451005598</v>
      </c>
      <c r="G40" s="11" t="s">
        <v>9</v>
      </c>
      <c r="H40" s="12">
        <v>2394.0833333333335</v>
      </c>
      <c r="I40" s="12">
        <v>2822.3543443514568</v>
      </c>
      <c r="N40">
        <f t="shared" si="1"/>
        <v>2822.3543443514568</v>
      </c>
      <c r="O40">
        <f t="shared" si="2"/>
        <v>-2822.3543443514568</v>
      </c>
      <c r="V40">
        <f t="shared" si="0"/>
        <v>6</v>
      </c>
    </row>
    <row r="41" spans="1:22" x14ac:dyDescent="0.2">
      <c r="A41" t="s">
        <v>3</v>
      </c>
      <c r="B41">
        <v>16</v>
      </c>
      <c r="C41" t="s">
        <v>47</v>
      </c>
      <c r="D41" s="5">
        <v>3512</v>
      </c>
      <c r="E41" s="5">
        <v>3882.4549451369699</v>
      </c>
      <c r="G41" s="11" t="s">
        <v>10</v>
      </c>
      <c r="H41" s="12">
        <v>2167.0833333333335</v>
      </c>
      <c r="I41" s="12">
        <v>2312.0737589392943</v>
      </c>
      <c r="N41">
        <f t="shared" si="1"/>
        <v>2312.0737589392943</v>
      </c>
      <c r="O41">
        <f t="shared" si="2"/>
        <v>-2312.0737589392943</v>
      </c>
      <c r="V41" t="e">
        <f t="shared" si="0"/>
        <v>#N/A</v>
      </c>
    </row>
    <row r="42" spans="1:22" x14ac:dyDescent="0.2">
      <c r="A42" t="s">
        <v>3</v>
      </c>
      <c r="B42">
        <v>17</v>
      </c>
      <c r="C42" t="s">
        <v>47</v>
      </c>
      <c r="D42" s="5">
        <v>3512</v>
      </c>
      <c r="E42" s="5">
        <v>4580.7762237642801</v>
      </c>
      <c r="G42" s="11" t="s">
        <v>26</v>
      </c>
      <c r="H42" s="12">
        <v>2558.9166666666665</v>
      </c>
      <c r="I42" s="12">
        <v>3033.8458335555683</v>
      </c>
      <c r="N42">
        <f t="shared" si="1"/>
        <v>3033.8458335555683</v>
      </c>
      <c r="O42">
        <f t="shared" si="2"/>
        <v>-3033.8458335555683</v>
      </c>
      <c r="V42" t="e">
        <f t="shared" si="0"/>
        <v>#N/A</v>
      </c>
    </row>
    <row r="43" spans="1:22" x14ac:dyDescent="0.2">
      <c r="A43" t="s">
        <v>3</v>
      </c>
      <c r="B43">
        <v>18</v>
      </c>
      <c r="C43" t="s">
        <v>47</v>
      </c>
      <c r="D43" s="5">
        <v>3512</v>
      </c>
      <c r="E43" s="5">
        <v>5416.3989586820799</v>
      </c>
      <c r="G43" s="11" t="s">
        <v>27</v>
      </c>
      <c r="H43" s="12">
        <v>2661.8333333333335</v>
      </c>
      <c r="I43" s="12">
        <v>2992.1131817354126</v>
      </c>
      <c r="N43">
        <f t="shared" si="1"/>
        <v>2992.1131817354126</v>
      </c>
      <c r="O43">
        <f t="shared" si="2"/>
        <v>-2992.1131817354126</v>
      </c>
      <c r="V43" t="e">
        <f t="shared" si="0"/>
        <v>#N/A</v>
      </c>
    </row>
    <row r="44" spans="1:22" x14ac:dyDescent="0.2">
      <c r="A44" t="s">
        <v>3</v>
      </c>
      <c r="B44">
        <v>19</v>
      </c>
      <c r="C44" t="s">
        <v>47</v>
      </c>
      <c r="D44" s="5">
        <v>3324</v>
      </c>
      <c r="E44" s="5">
        <v>5332.0545601737504</v>
      </c>
      <c r="G44" s="11" t="s">
        <v>28</v>
      </c>
      <c r="H44" s="12">
        <v>3235.75</v>
      </c>
      <c r="I44" s="12">
        <v>3090.9561423723699</v>
      </c>
      <c r="N44">
        <f t="shared" si="1"/>
        <v>3090.9561423723699</v>
      </c>
      <c r="O44">
        <f t="shared" si="2"/>
        <v>-3090.9561423723699</v>
      </c>
      <c r="V44" t="e">
        <f t="shared" si="0"/>
        <v>#N/A</v>
      </c>
    </row>
    <row r="45" spans="1:22" x14ac:dyDescent="0.2">
      <c r="A45" t="s">
        <v>3</v>
      </c>
      <c r="B45">
        <v>20</v>
      </c>
      <c r="C45" t="s">
        <v>47</v>
      </c>
      <c r="D45" s="5">
        <v>3324</v>
      </c>
      <c r="E45" s="5">
        <v>4819.9154334762598</v>
      </c>
    </row>
    <row r="46" spans="1:22" x14ac:dyDescent="0.2">
      <c r="A46" t="s">
        <v>3</v>
      </c>
      <c r="B46">
        <v>21</v>
      </c>
      <c r="C46" t="s">
        <v>47</v>
      </c>
      <c r="D46" s="5">
        <v>3324</v>
      </c>
      <c r="E46" s="5">
        <v>4005.7179713382998</v>
      </c>
    </row>
    <row r="47" spans="1:22" x14ac:dyDescent="0.2">
      <c r="A47" t="s">
        <v>3</v>
      </c>
      <c r="B47">
        <v>22</v>
      </c>
      <c r="C47" t="s">
        <v>47</v>
      </c>
      <c r="D47" s="5">
        <v>3324</v>
      </c>
      <c r="E47" s="5">
        <v>4258.73166815278</v>
      </c>
    </row>
    <row r="48" spans="1:22" x14ac:dyDescent="0.2">
      <c r="A48" t="s">
        <v>3</v>
      </c>
      <c r="B48">
        <v>23</v>
      </c>
      <c r="C48" t="s">
        <v>47</v>
      </c>
      <c r="D48" s="5">
        <v>2155</v>
      </c>
      <c r="E48" s="5">
        <v>3914.1647711381302</v>
      </c>
    </row>
    <row r="49" spans="1:5" x14ac:dyDescent="0.2">
      <c r="A49" t="s">
        <v>3</v>
      </c>
      <c r="B49">
        <v>24</v>
      </c>
      <c r="C49" t="s">
        <v>47</v>
      </c>
      <c r="D49" s="5">
        <v>2155</v>
      </c>
      <c r="E49" s="5">
        <v>3217.2647820018301</v>
      </c>
    </row>
    <row r="50" spans="1:5" x14ac:dyDescent="0.2">
      <c r="A50" t="s">
        <v>4</v>
      </c>
      <c r="B50">
        <v>1</v>
      </c>
      <c r="C50" t="s">
        <v>47</v>
      </c>
      <c r="D50" s="5">
        <v>1729</v>
      </c>
      <c r="E50" s="5">
        <v>1443.99663741006</v>
      </c>
    </row>
    <row r="51" spans="1:5" x14ac:dyDescent="0.2">
      <c r="A51" t="s">
        <v>4</v>
      </c>
      <c r="B51">
        <v>2</v>
      </c>
      <c r="C51" t="s">
        <v>47</v>
      </c>
      <c r="D51" s="5">
        <v>1729</v>
      </c>
      <c r="E51" s="5">
        <v>2830.1511845455102</v>
      </c>
    </row>
    <row r="52" spans="1:5" x14ac:dyDescent="0.2">
      <c r="A52" t="s">
        <v>4</v>
      </c>
      <c r="B52">
        <v>3</v>
      </c>
      <c r="C52" t="s">
        <v>47</v>
      </c>
      <c r="D52" s="5">
        <v>1916</v>
      </c>
      <c r="E52" s="5">
        <v>3092.9395340532001</v>
      </c>
    </row>
    <row r="53" spans="1:5" x14ac:dyDescent="0.2">
      <c r="A53" t="s">
        <v>4</v>
      </c>
      <c r="B53">
        <v>4</v>
      </c>
      <c r="C53" t="s">
        <v>47</v>
      </c>
      <c r="D53" s="5">
        <v>1916</v>
      </c>
      <c r="E53" s="5">
        <v>2995.4030687159202</v>
      </c>
    </row>
    <row r="54" spans="1:5" x14ac:dyDescent="0.2">
      <c r="A54" t="s">
        <v>4</v>
      </c>
      <c r="B54">
        <v>5</v>
      </c>
      <c r="C54" t="s">
        <v>47</v>
      </c>
      <c r="D54" s="5">
        <v>1916</v>
      </c>
      <c r="E54" s="5">
        <v>2864.9146200854598</v>
      </c>
    </row>
    <row r="55" spans="1:5" x14ac:dyDescent="0.2">
      <c r="A55" t="s">
        <v>4</v>
      </c>
      <c r="B55">
        <v>6</v>
      </c>
      <c r="C55" t="s">
        <v>47</v>
      </c>
      <c r="D55" s="5">
        <v>1916</v>
      </c>
      <c r="E55" s="5">
        <v>3086.8032657505501</v>
      </c>
    </row>
    <row r="56" spans="1:5" x14ac:dyDescent="0.2">
      <c r="A56" t="s">
        <v>4</v>
      </c>
      <c r="B56">
        <v>7</v>
      </c>
      <c r="C56" t="s">
        <v>47</v>
      </c>
      <c r="D56" s="5">
        <v>3519</v>
      </c>
      <c r="E56" s="5">
        <v>3319.0001267493099</v>
      </c>
    </row>
    <row r="57" spans="1:5" x14ac:dyDescent="0.2">
      <c r="A57" t="s">
        <v>4</v>
      </c>
      <c r="B57">
        <v>8</v>
      </c>
      <c r="C57" t="s">
        <v>47</v>
      </c>
      <c r="D57" s="5">
        <v>3519</v>
      </c>
      <c r="E57" s="5">
        <v>3208.5297258955402</v>
      </c>
    </row>
    <row r="58" spans="1:5" x14ac:dyDescent="0.2">
      <c r="A58" t="s">
        <v>4</v>
      </c>
      <c r="B58">
        <v>9</v>
      </c>
      <c r="C58" t="s">
        <v>47</v>
      </c>
      <c r="D58" s="5">
        <v>3519</v>
      </c>
      <c r="E58" s="5">
        <v>2846.3773822540902</v>
      </c>
    </row>
    <row r="59" spans="1:5" x14ac:dyDescent="0.2">
      <c r="A59" t="s">
        <v>4</v>
      </c>
      <c r="B59">
        <v>10</v>
      </c>
      <c r="C59" t="s">
        <v>47</v>
      </c>
      <c r="D59" s="5">
        <v>3519</v>
      </c>
      <c r="E59" s="5">
        <v>2489.9521870841199</v>
      </c>
    </row>
    <row r="60" spans="1:5" x14ac:dyDescent="0.2">
      <c r="A60" t="s">
        <v>4</v>
      </c>
      <c r="B60">
        <v>11</v>
      </c>
      <c r="C60" t="s">
        <v>47</v>
      </c>
      <c r="D60" s="5">
        <v>3251</v>
      </c>
      <c r="E60" s="5">
        <v>2477.0401054710701</v>
      </c>
    </row>
    <row r="61" spans="1:5" x14ac:dyDescent="0.2">
      <c r="A61" t="s">
        <v>4</v>
      </c>
      <c r="B61">
        <v>12</v>
      </c>
      <c r="C61" t="s">
        <v>47</v>
      </c>
      <c r="D61" s="5">
        <v>3251</v>
      </c>
      <c r="E61" s="5">
        <v>2501.20334891826</v>
      </c>
    </row>
    <row r="62" spans="1:5" x14ac:dyDescent="0.2">
      <c r="A62" t="s">
        <v>4</v>
      </c>
      <c r="B62">
        <v>13</v>
      </c>
      <c r="C62" t="s">
        <v>47</v>
      </c>
      <c r="D62" s="5">
        <v>3211</v>
      </c>
      <c r="E62" s="5">
        <v>2499.22943067184</v>
      </c>
    </row>
    <row r="63" spans="1:5" x14ac:dyDescent="0.2">
      <c r="A63" t="s">
        <v>4</v>
      </c>
      <c r="B63">
        <v>14</v>
      </c>
      <c r="C63" t="s">
        <v>47</v>
      </c>
      <c r="D63" s="5">
        <v>3211</v>
      </c>
      <c r="E63" s="5">
        <v>2577.2548187982102</v>
      </c>
    </row>
    <row r="64" spans="1:5" x14ac:dyDescent="0.2">
      <c r="A64" t="s">
        <v>4</v>
      </c>
      <c r="B64">
        <v>15</v>
      </c>
      <c r="C64" t="s">
        <v>47</v>
      </c>
      <c r="D64" s="5">
        <v>3651</v>
      </c>
      <c r="E64" s="5">
        <v>3336.4003592766599</v>
      </c>
    </row>
    <row r="65" spans="1:5" x14ac:dyDescent="0.2">
      <c r="A65" t="s">
        <v>4</v>
      </c>
      <c r="B65">
        <v>16</v>
      </c>
      <c r="C65" t="s">
        <v>47</v>
      </c>
      <c r="D65" s="5">
        <v>3651</v>
      </c>
      <c r="E65" s="5">
        <v>3253.8824413704001</v>
      </c>
    </row>
    <row r="66" spans="1:5" x14ac:dyDescent="0.2">
      <c r="A66" t="s">
        <v>4</v>
      </c>
      <c r="B66">
        <v>17</v>
      </c>
      <c r="C66" t="s">
        <v>47</v>
      </c>
      <c r="D66" s="5">
        <v>3651</v>
      </c>
      <c r="E66" s="5">
        <v>3078.75134236643</v>
      </c>
    </row>
    <row r="67" spans="1:5" x14ac:dyDescent="0.2">
      <c r="A67" t="s">
        <v>4</v>
      </c>
      <c r="B67">
        <v>18</v>
      </c>
      <c r="C67" t="s">
        <v>47</v>
      </c>
      <c r="D67" s="5">
        <v>3651</v>
      </c>
      <c r="E67" s="5">
        <v>2636.8628116182799</v>
      </c>
    </row>
    <row r="68" spans="1:5" x14ac:dyDescent="0.2">
      <c r="A68" t="s">
        <v>4</v>
      </c>
      <c r="B68">
        <v>19</v>
      </c>
      <c r="C68" t="s">
        <v>47</v>
      </c>
      <c r="D68" s="5">
        <v>2746</v>
      </c>
      <c r="E68" s="5">
        <v>3197.6969595922001</v>
      </c>
    </row>
    <row r="69" spans="1:5" x14ac:dyDescent="0.2">
      <c r="A69" t="s">
        <v>4</v>
      </c>
      <c r="B69">
        <v>20</v>
      </c>
      <c r="C69" t="s">
        <v>47</v>
      </c>
      <c r="D69" s="5">
        <v>2746</v>
      </c>
      <c r="E69" s="5">
        <v>3270.05821061302</v>
      </c>
    </row>
    <row r="70" spans="1:5" x14ac:dyDescent="0.2">
      <c r="A70" t="s">
        <v>4</v>
      </c>
      <c r="B70">
        <v>21</v>
      </c>
      <c r="C70" t="s">
        <v>47</v>
      </c>
      <c r="D70" s="5">
        <v>2746</v>
      </c>
      <c r="E70" s="5">
        <v>2732.2700798422902</v>
      </c>
    </row>
    <row r="71" spans="1:5" x14ac:dyDescent="0.2">
      <c r="A71" t="s">
        <v>4</v>
      </c>
      <c r="B71">
        <v>22</v>
      </c>
      <c r="C71" t="s">
        <v>47</v>
      </c>
      <c r="D71" s="5">
        <v>2746</v>
      </c>
      <c r="E71" s="5">
        <v>1787.07433989826</v>
      </c>
    </row>
    <row r="72" spans="1:5" x14ac:dyDescent="0.2">
      <c r="A72" t="s">
        <v>4</v>
      </c>
      <c r="B72">
        <v>23</v>
      </c>
      <c r="C72" t="s">
        <v>47</v>
      </c>
      <c r="D72" s="5">
        <v>1900</v>
      </c>
      <c r="E72" s="5">
        <v>1676.1902887163501</v>
      </c>
    </row>
    <row r="73" spans="1:5" x14ac:dyDescent="0.2">
      <c r="A73" t="s">
        <v>4</v>
      </c>
      <c r="B73">
        <v>24</v>
      </c>
      <c r="C73" t="s">
        <v>47</v>
      </c>
      <c r="D73" s="5">
        <v>1900</v>
      </c>
      <c r="E73" s="5">
        <v>1215.3647289047101</v>
      </c>
    </row>
    <row r="74" spans="1:5" x14ac:dyDescent="0.2">
      <c r="A74" t="s">
        <v>5</v>
      </c>
      <c r="B74">
        <v>1</v>
      </c>
      <c r="C74" t="s">
        <v>47</v>
      </c>
      <c r="D74" s="5">
        <v>1729</v>
      </c>
      <c r="E74" s="5">
        <v>1833.75097368654</v>
      </c>
    </row>
    <row r="75" spans="1:5" x14ac:dyDescent="0.2">
      <c r="A75" t="s">
        <v>5</v>
      </c>
      <c r="B75">
        <v>2</v>
      </c>
      <c r="C75" t="s">
        <v>47</v>
      </c>
      <c r="D75" s="5">
        <v>1729</v>
      </c>
      <c r="E75" s="5">
        <v>2556.1227483763701</v>
      </c>
    </row>
    <row r="76" spans="1:5" x14ac:dyDescent="0.2">
      <c r="A76" t="s">
        <v>5</v>
      </c>
      <c r="B76">
        <v>3</v>
      </c>
      <c r="C76" t="s">
        <v>47</v>
      </c>
      <c r="D76" s="5">
        <v>2187</v>
      </c>
      <c r="E76" s="5">
        <v>2680.9045739476301</v>
      </c>
    </row>
    <row r="77" spans="1:5" x14ac:dyDescent="0.2">
      <c r="A77" t="s">
        <v>5</v>
      </c>
      <c r="B77">
        <v>4</v>
      </c>
      <c r="C77" t="s">
        <v>47</v>
      </c>
      <c r="D77" s="5">
        <v>2187</v>
      </c>
      <c r="E77" s="5">
        <v>2606.9723524660199</v>
      </c>
    </row>
    <row r="78" spans="1:5" x14ac:dyDescent="0.2">
      <c r="A78" t="s">
        <v>5</v>
      </c>
      <c r="B78">
        <v>5</v>
      </c>
      <c r="C78" t="s">
        <v>47</v>
      </c>
      <c r="D78" s="5">
        <v>2187</v>
      </c>
      <c r="E78" s="5">
        <v>1996.30103748122</v>
      </c>
    </row>
    <row r="79" spans="1:5" x14ac:dyDescent="0.2">
      <c r="A79" t="s">
        <v>5</v>
      </c>
      <c r="B79">
        <v>6</v>
      </c>
      <c r="C79" t="s">
        <v>47</v>
      </c>
      <c r="D79" s="5">
        <v>2187</v>
      </c>
      <c r="E79" s="5">
        <v>3342.4354485467702</v>
      </c>
    </row>
    <row r="80" spans="1:5" x14ac:dyDescent="0.2">
      <c r="A80" t="s">
        <v>5</v>
      </c>
      <c r="B80">
        <v>7</v>
      </c>
      <c r="C80" t="s">
        <v>47</v>
      </c>
      <c r="D80" s="5">
        <v>3372</v>
      </c>
      <c r="E80" s="5">
        <v>3453.38163793896</v>
      </c>
    </row>
    <row r="81" spans="1:5" x14ac:dyDescent="0.2">
      <c r="A81" t="s">
        <v>5</v>
      </c>
      <c r="B81">
        <v>8</v>
      </c>
      <c r="C81" t="s">
        <v>47</v>
      </c>
      <c r="D81" s="5">
        <v>3372</v>
      </c>
      <c r="E81" s="5">
        <v>3511.8532394357699</v>
      </c>
    </row>
    <row r="82" spans="1:5" x14ac:dyDescent="0.2">
      <c r="A82" t="s">
        <v>5</v>
      </c>
      <c r="B82">
        <v>9</v>
      </c>
      <c r="C82" t="s">
        <v>47</v>
      </c>
      <c r="D82" s="5">
        <v>3372</v>
      </c>
      <c r="E82" s="5">
        <v>2798.4730859937799</v>
      </c>
    </row>
    <row r="83" spans="1:5" x14ac:dyDescent="0.2">
      <c r="A83" t="s">
        <v>5</v>
      </c>
      <c r="B83">
        <v>10</v>
      </c>
      <c r="C83" t="s">
        <v>47</v>
      </c>
      <c r="D83" s="5">
        <v>3372</v>
      </c>
      <c r="E83" s="5">
        <v>3805.7463714698101</v>
      </c>
    </row>
    <row r="84" spans="1:5" x14ac:dyDescent="0.2">
      <c r="A84" t="s">
        <v>5</v>
      </c>
      <c r="B84">
        <v>11</v>
      </c>
      <c r="C84" t="s">
        <v>47</v>
      </c>
      <c r="D84" s="5">
        <v>3381</v>
      </c>
      <c r="E84" s="5">
        <v>4219.13143899445</v>
      </c>
    </row>
    <row r="85" spans="1:5" x14ac:dyDescent="0.2">
      <c r="A85" t="s">
        <v>5</v>
      </c>
      <c r="B85">
        <v>12</v>
      </c>
      <c r="C85" t="s">
        <v>47</v>
      </c>
      <c r="D85" s="5">
        <v>3381</v>
      </c>
      <c r="E85" s="5">
        <v>4196.4481655551999</v>
      </c>
    </row>
    <row r="86" spans="1:5" x14ac:dyDescent="0.2">
      <c r="A86" t="s">
        <v>5</v>
      </c>
      <c r="B86">
        <v>13</v>
      </c>
      <c r="C86" t="s">
        <v>47</v>
      </c>
      <c r="D86" s="5">
        <v>3293</v>
      </c>
      <c r="E86" s="5">
        <v>4026.3765576405599</v>
      </c>
    </row>
    <row r="87" spans="1:5" x14ac:dyDescent="0.2">
      <c r="A87" t="s">
        <v>5</v>
      </c>
      <c r="B87">
        <v>14</v>
      </c>
      <c r="C87" t="s">
        <v>47</v>
      </c>
      <c r="D87" s="5">
        <v>3293</v>
      </c>
      <c r="E87" s="5">
        <v>4079.2114940801598</v>
      </c>
    </row>
    <row r="88" spans="1:5" x14ac:dyDescent="0.2">
      <c r="A88" t="s">
        <v>5</v>
      </c>
      <c r="B88">
        <v>15</v>
      </c>
      <c r="C88" t="s">
        <v>47</v>
      </c>
      <c r="D88" s="5">
        <v>3067</v>
      </c>
      <c r="E88" s="5">
        <v>4191.3388683882904</v>
      </c>
    </row>
    <row r="89" spans="1:5" x14ac:dyDescent="0.2">
      <c r="A89" t="s">
        <v>5</v>
      </c>
      <c r="B89">
        <v>16</v>
      </c>
      <c r="C89" t="s">
        <v>47</v>
      </c>
      <c r="D89" s="5">
        <v>3067</v>
      </c>
      <c r="E89" s="5">
        <v>3660.5394165308899</v>
      </c>
    </row>
    <row r="90" spans="1:5" x14ac:dyDescent="0.2">
      <c r="A90" t="s">
        <v>5</v>
      </c>
      <c r="B90">
        <v>17</v>
      </c>
      <c r="C90" t="s">
        <v>47</v>
      </c>
      <c r="D90" s="5">
        <v>3067</v>
      </c>
      <c r="E90" s="5">
        <v>3102.9376297397098</v>
      </c>
    </row>
    <row r="91" spans="1:5" x14ac:dyDescent="0.2">
      <c r="A91" t="s">
        <v>5</v>
      </c>
      <c r="B91">
        <v>18</v>
      </c>
      <c r="C91" t="s">
        <v>47</v>
      </c>
      <c r="D91" s="5">
        <v>3067</v>
      </c>
      <c r="E91" s="5">
        <v>2789.81638197967</v>
      </c>
    </row>
    <row r="92" spans="1:5" x14ac:dyDescent="0.2">
      <c r="A92" t="s">
        <v>5</v>
      </c>
      <c r="B92">
        <v>19</v>
      </c>
      <c r="C92" t="s">
        <v>47</v>
      </c>
      <c r="D92" s="5">
        <v>2696</v>
      </c>
      <c r="E92" s="5">
        <v>2503.0969141550299</v>
      </c>
    </row>
    <row r="93" spans="1:5" x14ac:dyDescent="0.2">
      <c r="A93" t="s">
        <v>5</v>
      </c>
      <c r="B93">
        <v>20</v>
      </c>
      <c r="C93" t="s">
        <v>47</v>
      </c>
      <c r="D93" s="5">
        <v>2696</v>
      </c>
      <c r="E93" s="5">
        <v>2669.0794754840899</v>
      </c>
    </row>
    <row r="94" spans="1:5" x14ac:dyDescent="0.2">
      <c r="A94" t="s">
        <v>5</v>
      </c>
      <c r="B94">
        <v>21</v>
      </c>
      <c r="C94" t="s">
        <v>47</v>
      </c>
      <c r="D94" s="5">
        <v>2696</v>
      </c>
      <c r="E94" s="5">
        <v>2531.0123251330701</v>
      </c>
    </row>
    <row r="95" spans="1:5" x14ac:dyDescent="0.2">
      <c r="A95" t="s">
        <v>5</v>
      </c>
      <c r="B95">
        <v>22</v>
      </c>
      <c r="C95" t="s">
        <v>47</v>
      </c>
      <c r="D95" s="5">
        <v>2696</v>
      </c>
      <c r="E95" s="5">
        <v>2067.1463658940202</v>
      </c>
    </row>
    <row r="96" spans="1:5" x14ac:dyDescent="0.2">
      <c r="A96" t="s">
        <v>5</v>
      </c>
      <c r="B96">
        <v>23</v>
      </c>
      <c r="C96" t="s">
        <v>47</v>
      </c>
      <c r="D96" s="5">
        <v>1756</v>
      </c>
      <c r="E96" s="5">
        <v>1491.8191978909799</v>
      </c>
    </row>
    <row r="97" spans="1:5" x14ac:dyDescent="0.2">
      <c r="A97" t="s">
        <v>5</v>
      </c>
      <c r="B97">
        <v>24</v>
      </c>
      <c r="C97" t="s">
        <v>47</v>
      </c>
      <c r="D97" s="5">
        <v>1756</v>
      </c>
      <c r="E97" s="5">
        <v>1762.8958334413501</v>
      </c>
    </row>
    <row r="98" spans="1:5" x14ac:dyDescent="0.2">
      <c r="A98" t="s">
        <v>6</v>
      </c>
      <c r="B98">
        <v>1</v>
      </c>
      <c r="C98" t="s">
        <v>47</v>
      </c>
      <c r="D98" s="5">
        <v>2461</v>
      </c>
      <c r="E98" s="5">
        <v>3198.80174235186</v>
      </c>
    </row>
    <row r="99" spans="1:5" x14ac:dyDescent="0.2">
      <c r="A99" t="s">
        <v>6</v>
      </c>
      <c r="B99">
        <v>2</v>
      </c>
      <c r="C99" t="s">
        <v>47</v>
      </c>
      <c r="D99" s="5">
        <v>2461</v>
      </c>
      <c r="E99" s="5">
        <v>3244.76899822225</v>
      </c>
    </row>
    <row r="100" spans="1:5" x14ac:dyDescent="0.2">
      <c r="A100" t="s">
        <v>6</v>
      </c>
      <c r="B100">
        <v>3</v>
      </c>
      <c r="C100" t="s">
        <v>47</v>
      </c>
      <c r="D100" s="5">
        <v>3001</v>
      </c>
      <c r="E100" s="5">
        <v>3418.5494816320302</v>
      </c>
    </row>
    <row r="101" spans="1:5" x14ac:dyDescent="0.2">
      <c r="A101" t="s">
        <v>6</v>
      </c>
      <c r="B101">
        <v>4</v>
      </c>
      <c r="C101" t="s">
        <v>47</v>
      </c>
      <c r="D101" s="5">
        <v>3001</v>
      </c>
      <c r="E101" s="5">
        <v>3684.8564141607899</v>
      </c>
    </row>
    <row r="102" spans="1:5" x14ac:dyDescent="0.2">
      <c r="A102" t="s">
        <v>6</v>
      </c>
      <c r="B102">
        <v>5</v>
      </c>
      <c r="C102" t="s">
        <v>47</v>
      </c>
      <c r="D102" s="5">
        <v>3001</v>
      </c>
      <c r="E102" s="5">
        <v>3891.7335247502101</v>
      </c>
    </row>
    <row r="103" spans="1:5" x14ac:dyDescent="0.2">
      <c r="A103" t="s">
        <v>6</v>
      </c>
      <c r="B103">
        <v>6</v>
      </c>
      <c r="C103" t="s">
        <v>47</v>
      </c>
      <c r="D103" s="5">
        <v>3001</v>
      </c>
      <c r="E103" s="5">
        <v>4312.1524286062504</v>
      </c>
    </row>
    <row r="104" spans="1:5" x14ac:dyDescent="0.2">
      <c r="A104" t="s">
        <v>6</v>
      </c>
      <c r="B104">
        <v>7</v>
      </c>
      <c r="C104" t="s">
        <v>47</v>
      </c>
      <c r="D104" s="5">
        <v>4907</v>
      </c>
      <c r="E104" s="5">
        <v>4560.4032651370799</v>
      </c>
    </row>
    <row r="105" spans="1:5" x14ac:dyDescent="0.2">
      <c r="A105" t="s">
        <v>6</v>
      </c>
      <c r="B105">
        <v>8</v>
      </c>
      <c r="C105" t="s">
        <v>47</v>
      </c>
      <c r="D105" s="5">
        <v>4907</v>
      </c>
      <c r="E105" s="5">
        <v>3696.5205819944399</v>
      </c>
    </row>
    <row r="106" spans="1:5" x14ac:dyDescent="0.2">
      <c r="A106" t="s">
        <v>6</v>
      </c>
      <c r="B106">
        <v>9</v>
      </c>
      <c r="C106" t="s">
        <v>47</v>
      </c>
      <c r="D106" s="5">
        <v>4907</v>
      </c>
      <c r="E106" s="5">
        <v>3386.9145615406901</v>
      </c>
    </row>
    <row r="107" spans="1:5" x14ac:dyDescent="0.2">
      <c r="A107" t="s">
        <v>6</v>
      </c>
      <c r="B107">
        <v>10</v>
      </c>
      <c r="C107" t="s">
        <v>47</v>
      </c>
      <c r="D107" s="5">
        <v>4907</v>
      </c>
      <c r="E107" s="5">
        <v>4753.6662576808903</v>
      </c>
    </row>
    <row r="108" spans="1:5" x14ac:dyDescent="0.2">
      <c r="A108" t="s">
        <v>6</v>
      </c>
      <c r="B108">
        <v>11</v>
      </c>
      <c r="C108" t="s">
        <v>47</v>
      </c>
      <c r="D108" s="5">
        <v>4984</v>
      </c>
      <c r="E108" s="5">
        <v>5678.39496560723</v>
      </c>
    </row>
    <row r="109" spans="1:5" x14ac:dyDescent="0.2">
      <c r="A109" t="s">
        <v>6</v>
      </c>
      <c r="B109">
        <v>12</v>
      </c>
      <c r="C109" t="s">
        <v>47</v>
      </c>
      <c r="D109" s="5">
        <v>4984</v>
      </c>
      <c r="E109" s="5">
        <v>6058.9962948951597</v>
      </c>
    </row>
    <row r="110" spans="1:5" x14ac:dyDescent="0.2">
      <c r="A110" t="s">
        <v>6</v>
      </c>
      <c r="B110">
        <v>13</v>
      </c>
      <c r="C110" t="s">
        <v>47</v>
      </c>
      <c r="D110" s="5">
        <v>5068</v>
      </c>
      <c r="E110" s="5">
        <v>5442.4614818293503</v>
      </c>
    </row>
    <row r="111" spans="1:5" x14ac:dyDescent="0.2">
      <c r="A111" t="s">
        <v>6</v>
      </c>
      <c r="B111">
        <v>14</v>
      </c>
      <c r="C111" t="s">
        <v>47</v>
      </c>
      <c r="D111" s="5">
        <v>5068</v>
      </c>
      <c r="E111" s="5">
        <v>3670.4005484169202</v>
      </c>
    </row>
    <row r="112" spans="1:5" x14ac:dyDescent="0.2">
      <c r="A112" t="s">
        <v>6</v>
      </c>
      <c r="B112">
        <v>15</v>
      </c>
      <c r="C112" t="s">
        <v>47</v>
      </c>
      <c r="D112" s="5">
        <v>3864</v>
      </c>
      <c r="E112" s="5">
        <v>2975.0836113201399</v>
      </c>
    </row>
    <row r="113" spans="1:5" x14ac:dyDescent="0.2">
      <c r="A113" t="s">
        <v>6</v>
      </c>
      <c r="B113">
        <v>16</v>
      </c>
      <c r="C113" t="s">
        <v>47</v>
      </c>
      <c r="D113" s="5">
        <v>3864</v>
      </c>
      <c r="E113" s="5">
        <v>2510.7684183983001</v>
      </c>
    </row>
    <row r="114" spans="1:5" x14ac:dyDescent="0.2">
      <c r="A114" t="s">
        <v>6</v>
      </c>
      <c r="B114">
        <v>17</v>
      </c>
      <c r="C114" t="s">
        <v>47</v>
      </c>
      <c r="D114" s="5">
        <v>3864</v>
      </c>
      <c r="E114" s="5">
        <v>2565.9613850140599</v>
      </c>
    </row>
    <row r="115" spans="1:5" x14ac:dyDescent="0.2">
      <c r="A115" t="s">
        <v>6</v>
      </c>
      <c r="B115">
        <v>18</v>
      </c>
      <c r="C115" t="s">
        <v>47</v>
      </c>
      <c r="D115" s="5">
        <v>3864</v>
      </c>
      <c r="E115" s="5">
        <v>2673.7543101769502</v>
      </c>
    </row>
    <row r="116" spans="1:5" x14ac:dyDescent="0.2">
      <c r="A116" t="s">
        <v>6</v>
      </c>
      <c r="B116">
        <v>19</v>
      </c>
      <c r="C116" t="s">
        <v>47</v>
      </c>
      <c r="D116" s="5">
        <v>4225</v>
      </c>
      <c r="E116" s="5">
        <v>3485.4645512733</v>
      </c>
    </row>
    <row r="117" spans="1:5" x14ac:dyDescent="0.2">
      <c r="A117" t="s">
        <v>6</v>
      </c>
      <c r="B117">
        <v>20</v>
      </c>
      <c r="C117" t="s">
        <v>47</v>
      </c>
      <c r="D117" s="5">
        <v>4225</v>
      </c>
      <c r="E117" s="5">
        <v>4550.3470652830201</v>
      </c>
    </row>
    <row r="118" spans="1:5" x14ac:dyDescent="0.2">
      <c r="A118" t="s">
        <v>6</v>
      </c>
      <c r="B118">
        <v>21</v>
      </c>
      <c r="C118" t="s">
        <v>47</v>
      </c>
      <c r="D118" s="5">
        <v>4225</v>
      </c>
      <c r="E118" s="5">
        <v>5558.0635035285904</v>
      </c>
    </row>
    <row r="119" spans="1:5" x14ac:dyDescent="0.2">
      <c r="A119" t="s">
        <v>6</v>
      </c>
      <c r="B119">
        <v>22</v>
      </c>
      <c r="C119" t="s">
        <v>47</v>
      </c>
      <c r="D119" s="5">
        <v>4225</v>
      </c>
      <c r="E119" s="5">
        <v>6095.7228077378904</v>
      </c>
    </row>
    <row r="120" spans="1:5" x14ac:dyDescent="0.2">
      <c r="A120" t="s">
        <v>6</v>
      </c>
      <c r="B120">
        <v>23</v>
      </c>
      <c r="C120" t="s">
        <v>47</v>
      </c>
      <c r="D120" s="5">
        <v>2688</v>
      </c>
      <c r="E120" s="5">
        <v>5670.2364337925501</v>
      </c>
    </row>
    <row r="121" spans="1:5" x14ac:dyDescent="0.2">
      <c r="A121" t="s">
        <v>6</v>
      </c>
      <c r="B121">
        <v>24</v>
      </c>
      <c r="C121" t="s">
        <v>47</v>
      </c>
      <c r="D121" s="5">
        <v>2688</v>
      </c>
      <c r="E121" s="5">
        <v>3370.2521408156299</v>
      </c>
    </row>
    <row r="122" spans="1:5" x14ac:dyDescent="0.2">
      <c r="A122" t="s">
        <v>7</v>
      </c>
      <c r="B122">
        <v>1</v>
      </c>
      <c r="C122" t="s">
        <v>47</v>
      </c>
      <c r="D122" s="5">
        <v>1775</v>
      </c>
      <c r="E122" s="5">
        <v>2589.4981721754202</v>
      </c>
    </row>
    <row r="123" spans="1:5" x14ac:dyDescent="0.2">
      <c r="A123" t="s">
        <v>7</v>
      </c>
      <c r="B123">
        <v>2</v>
      </c>
      <c r="C123" t="s">
        <v>47</v>
      </c>
      <c r="D123" s="5">
        <v>1775</v>
      </c>
      <c r="E123" s="5">
        <v>2362.83720476791</v>
      </c>
    </row>
    <row r="124" spans="1:5" x14ac:dyDescent="0.2">
      <c r="A124" t="s">
        <v>7</v>
      </c>
      <c r="B124">
        <v>3</v>
      </c>
      <c r="C124" t="s">
        <v>47</v>
      </c>
      <c r="D124" s="5">
        <v>2193</v>
      </c>
      <c r="E124" s="5">
        <v>2526.8014672733102</v>
      </c>
    </row>
    <row r="125" spans="1:5" x14ac:dyDescent="0.2">
      <c r="A125" t="s">
        <v>7</v>
      </c>
      <c r="B125">
        <v>4</v>
      </c>
      <c r="C125" t="s">
        <v>47</v>
      </c>
      <c r="D125" s="5">
        <v>2193</v>
      </c>
      <c r="E125" s="5">
        <v>2955.7834329214402</v>
      </c>
    </row>
    <row r="126" spans="1:5" x14ac:dyDescent="0.2">
      <c r="A126" t="s">
        <v>7</v>
      </c>
      <c r="B126">
        <v>5</v>
      </c>
      <c r="C126" t="s">
        <v>47</v>
      </c>
      <c r="D126" s="5">
        <v>2193</v>
      </c>
      <c r="E126" s="5">
        <v>2994.6417605229599</v>
      </c>
    </row>
    <row r="127" spans="1:5" x14ac:dyDescent="0.2">
      <c r="A127" t="s">
        <v>7</v>
      </c>
      <c r="B127">
        <v>6</v>
      </c>
      <c r="C127" t="s">
        <v>47</v>
      </c>
      <c r="D127" s="5">
        <v>2193</v>
      </c>
      <c r="E127" s="5">
        <v>2972.1121445059098</v>
      </c>
    </row>
    <row r="128" spans="1:5" x14ac:dyDescent="0.2">
      <c r="A128" t="s">
        <v>7</v>
      </c>
      <c r="B128">
        <v>7</v>
      </c>
      <c r="C128" t="s">
        <v>47</v>
      </c>
      <c r="D128" s="5">
        <v>3304</v>
      </c>
      <c r="E128" s="5">
        <v>3244.5534943528801</v>
      </c>
    </row>
    <row r="129" spans="1:5" x14ac:dyDescent="0.2">
      <c r="A129" t="s">
        <v>7</v>
      </c>
      <c r="B129">
        <v>8</v>
      </c>
      <c r="C129" t="s">
        <v>47</v>
      </c>
      <c r="D129" s="5">
        <v>3304</v>
      </c>
      <c r="E129" s="5">
        <v>3733.9008599037002</v>
      </c>
    </row>
    <row r="130" spans="1:5" x14ac:dyDescent="0.2">
      <c r="A130" t="s">
        <v>7</v>
      </c>
      <c r="B130">
        <v>9</v>
      </c>
      <c r="C130" t="s">
        <v>47</v>
      </c>
      <c r="D130" s="5">
        <v>3304</v>
      </c>
      <c r="E130" s="5">
        <v>3733.2289364697099</v>
      </c>
    </row>
    <row r="131" spans="1:5" x14ac:dyDescent="0.2">
      <c r="A131" t="s">
        <v>7</v>
      </c>
      <c r="B131">
        <v>10</v>
      </c>
      <c r="C131" t="s">
        <v>47</v>
      </c>
      <c r="D131" s="5">
        <v>3304</v>
      </c>
      <c r="E131" s="5">
        <v>3427.7799453789899</v>
      </c>
    </row>
    <row r="132" spans="1:5" x14ac:dyDescent="0.2">
      <c r="A132" t="s">
        <v>7</v>
      </c>
      <c r="B132">
        <v>11</v>
      </c>
      <c r="C132" t="s">
        <v>47</v>
      </c>
      <c r="D132" s="5">
        <v>4167</v>
      </c>
      <c r="E132" s="5">
        <v>3555.8273672652199</v>
      </c>
    </row>
    <row r="133" spans="1:5" x14ac:dyDescent="0.2">
      <c r="A133" t="s">
        <v>7</v>
      </c>
      <c r="B133">
        <v>12</v>
      </c>
      <c r="C133" t="s">
        <v>47</v>
      </c>
      <c r="D133" s="5">
        <v>4167</v>
      </c>
      <c r="E133" s="5">
        <v>3298.3427283334399</v>
      </c>
    </row>
    <row r="134" spans="1:5" x14ac:dyDescent="0.2">
      <c r="A134" t="s">
        <v>7</v>
      </c>
      <c r="B134">
        <v>13</v>
      </c>
      <c r="C134" t="s">
        <v>47</v>
      </c>
      <c r="D134" s="5">
        <v>4324</v>
      </c>
      <c r="E134" s="5">
        <v>3021.7181456869298</v>
      </c>
    </row>
    <row r="135" spans="1:5" x14ac:dyDescent="0.2">
      <c r="A135" t="s">
        <v>7</v>
      </c>
      <c r="B135">
        <v>14</v>
      </c>
      <c r="C135" t="s">
        <v>47</v>
      </c>
      <c r="D135" s="5">
        <v>4324</v>
      </c>
      <c r="E135" s="5">
        <v>3158.6834163722301</v>
      </c>
    </row>
    <row r="136" spans="1:5" x14ac:dyDescent="0.2">
      <c r="A136" t="s">
        <v>7</v>
      </c>
      <c r="B136">
        <v>15</v>
      </c>
      <c r="C136" t="s">
        <v>47</v>
      </c>
      <c r="D136" s="5">
        <v>2752</v>
      </c>
      <c r="E136" s="5">
        <v>2868.8867183818702</v>
      </c>
    </row>
    <row r="137" spans="1:5" x14ac:dyDescent="0.2">
      <c r="A137" t="s">
        <v>7</v>
      </c>
      <c r="B137">
        <v>16</v>
      </c>
      <c r="C137" t="s">
        <v>47</v>
      </c>
      <c r="D137" s="5">
        <v>2752</v>
      </c>
      <c r="E137" s="5">
        <v>2576.34342502971</v>
      </c>
    </row>
    <row r="138" spans="1:5" x14ac:dyDescent="0.2">
      <c r="A138" t="s">
        <v>7</v>
      </c>
      <c r="B138">
        <v>17</v>
      </c>
      <c r="C138" t="s">
        <v>47</v>
      </c>
      <c r="D138" s="5">
        <v>2752</v>
      </c>
      <c r="E138" s="5">
        <v>4133.3518450055999</v>
      </c>
    </row>
    <row r="139" spans="1:5" x14ac:dyDescent="0.2">
      <c r="A139" t="s">
        <v>7</v>
      </c>
      <c r="B139">
        <v>18</v>
      </c>
      <c r="C139" t="s">
        <v>47</v>
      </c>
      <c r="D139" s="5">
        <v>2752</v>
      </c>
      <c r="E139" s="5">
        <v>4507.9100265809802</v>
      </c>
    </row>
    <row r="140" spans="1:5" x14ac:dyDescent="0.2">
      <c r="A140" t="s">
        <v>7</v>
      </c>
      <c r="B140">
        <v>19</v>
      </c>
      <c r="C140" t="s">
        <v>47</v>
      </c>
      <c r="D140" s="5">
        <v>3672</v>
      </c>
      <c r="E140" s="5">
        <v>4686.3789914079298</v>
      </c>
    </row>
    <row r="141" spans="1:5" x14ac:dyDescent="0.2">
      <c r="A141" t="s">
        <v>7</v>
      </c>
      <c r="B141">
        <v>20</v>
      </c>
      <c r="C141" t="s">
        <v>47</v>
      </c>
      <c r="D141" s="5">
        <v>3672</v>
      </c>
      <c r="E141" s="5">
        <v>4944.7630618653902</v>
      </c>
    </row>
    <row r="142" spans="1:5" x14ac:dyDescent="0.2">
      <c r="A142" t="s">
        <v>7</v>
      </c>
      <c r="B142">
        <v>21</v>
      </c>
      <c r="C142" t="s">
        <v>47</v>
      </c>
      <c r="D142" s="5">
        <v>3672</v>
      </c>
      <c r="E142" s="5">
        <v>4610.2090219205402</v>
      </c>
    </row>
    <row r="143" spans="1:5" x14ac:dyDescent="0.2">
      <c r="A143" t="s">
        <v>7</v>
      </c>
      <c r="B143">
        <v>22</v>
      </c>
      <c r="C143" t="s">
        <v>47</v>
      </c>
      <c r="D143" s="5">
        <v>3672</v>
      </c>
      <c r="E143" s="5">
        <v>5418.6370888025203</v>
      </c>
    </row>
    <row r="144" spans="1:5" x14ac:dyDescent="0.2">
      <c r="A144" t="s">
        <v>7</v>
      </c>
      <c r="B144">
        <v>23</v>
      </c>
      <c r="C144" t="s">
        <v>47</v>
      </c>
      <c r="D144" s="5">
        <v>2218</v>
      </c>
      <c r="E144" s="5">
        <v>5001.40384579689</v>
      </c>
    </row>
    <row r="145" spans="1:5" x14ac:dyDescent="0.2">
      <c r="A145" t="s">
        <v>7</v>
      </c>
      <c r="B145">
        <v>24</v>
      </c>
      <c r="C145" t="s">
        <v>47</v>
      </c>
      <c r="D145" s="5">
        <v>2218</v>
      </c>
      <c r="E145" s="5">
        <v>4252.4724884043799</v>
      </c>
    </row>
    <row r="146" spans="1:5" x14ac:dyDescent="0.2">
      <c r="A146" t="s">
        <v>8</v>
      </c>
      <c r="B146">
        <v>1</v>
      </c>
      <c r="C146" t="s">
        <v>47</v>
      </c>
      <c r="D146" s="5">
        <v>2284</v>
      </c>
      <c r="E146" s="5">
        <v>1991.74449548852</v>
      </c>
    </row>
    <row r="147" spans="1:5" x14ac:dyDescent="0.2">
      <c r="A147" t="s">
        <v>8</v>
      </c>
      <c r="B147">
        <v>2</v>
      </c>
      <c r="C147" t="s">
        <v>47</v>
      </c>
      <c r="D147" s="5">
        <v>2284</v>
      </c>
      <c r="E147" s="5">
        <v>1422.70549876575</v>
      </c>
    </row>
    <row r="148" spans="1:5" x14ac:dyDescent="0.2">
      <c r="A148" t="s">
        <v>8</v>
      </c>
      <c r="B148">
        <v>3</v>
      </c>
      <c r="C148" t="s">
        <v>47</v>
      </c>
      <c r="D148" s="5">
        <v>2541</v>
      </c>
      <c r="E148" s="5">
        <v>1601.89134051151</v>
      </c>
    </row>
    <row r="149" spans="1:5" x14ac:dyDescent="0.2">
      <c r="A149" t="s">
        <v>8</v>
      </c>
      <c r="B149">
        <v>4</v>
      </c>
      <c r="C149" t="s">
        <v>47</v>
      </c>
      <c r="D149" s="5">
        <v>2541</v>
      </c>
      <c r="E149" s="5">
        <v>2794.83847170734</v>
      </c>
    </row>
    <row r="150" spans="1:5" x14ac:dyDescent="0.2">
      <c r="A150" t="s">
        <v>8</v>
      </c>
      <c r="B150">
        <v>5</v>
      </c>
      <c r="C150" t="s">
        <v>47</v>
      </c>
      <c r="D150" s="5">
        <v>2541</v>
      </c>
      <c r="E150" s="5">
        <v>3078.27002502709</v>
      </c>
    </row>
    <row r="151" spans="1:5" x14ac:dyDescent="0.2">
      <c r="A151" t="s">
        <v>8</v>
      </c>
      <c r="B151">
        <v>6</v>
      </c>
      <c r="C151" t="s">
        <v>47</v>
      </c>
      <c r="D151" s="5">
        <v>2541</v>
      </c>
      <c r="E151" s="5">
        <v>3661.8547216062998</v>
      </c>
    </row>
    <row r="152" spans="1:5" x14ac:dyDescent="0.2">
      <c r="A152" t="s">
        <v>8</v>
      </c>
      <c r="B152">
        <v>7</v>
      </c>
      <c r="C152" t="s">
        <v>47</v>
      </c>
      <c r="D152" s="5">
        <v>4102</v>
      </c>
      <c r="E152" s="5">
        <v>3811.6941565338002</v>
      </c>
    </row>
    <row r="153" spans="1:5" x14ac:dyDescent="0.2">
      <c r="A153" t="s">
        <v>8</v>
      </c>
      <c r="B153">
        <v>8</v>
      </c>
      <c r="C153" t="s">
        <v>47</v>
      </c>
      <c r="D153" s="5">
        <v>4102</v>
      </c>
      <c r="E153" s="5">
        <v>3729.62090198343</v>
      </c>
    </row>
    <row r="154" spans="1:5" x14ac:dyDescent="0.2">
      <c r="A154" t="s">
        <v>8</v>
      </c>
      <c r="B154">
        <v>9</v>
      </c>
      <c r="C154" t="s">
        <v>47</v>
      </c>
      <c r="D154" s="5">
        <v>4102</v>
      </c>
      <c r="E154" s="5">
        <v>3593.5451365887998</v>
      </c>
    </row>
    <row r="155" spans="1:5" x14ac:dyDescent="0.2">
      <c r="A155" t="s">
        <v>8</v>
      </c>
      <c r="B155">
        <v>10</v>
      </c>
      <c r="C155" t="s">
        <v>47</v>
      </c>
      <c r="D155" s="5">
        <v>4102</v>
      </c>
      <c r="E155" s="5">
        <v>3649.87052819463</v>
      </c>
    </row>
    <row r="156" spans="1:5" x14ac:dyDescent="0.2">
      <c r="A156" t="s">
        <v>8</v>
      </c>
      <c r="B156">
        <v>11</v>
      </c>
      <c r="C156" t="s">
        <v>47</v>
      </c>
      <c r="D156" s="5">
        <v>3980</v>
      </c>
      <c r="E156" s="5">
        <v>3184.5165347296702</v>
      </c>
    </row>
    <row r="157" spans="1:5" x14ac:dyDescent="0.2">
      <c r="A157" t="s">
        <v>8</v>
      </c>
      <c r="B157">
        <v>12</v>
      </c>
      <c r="C157" t="s">
        <v>47</v>
      </c>
      <c r="D157" s="5">
        <v>3980</v>
      </c>
      <c r="E157" s="5">
        <v>2740.0257989084098</v>
      </c>
    </row>
    <row r="158" spans="1:5" x14ac:dyDescent="0.2">
      <c r="A158" t="s">
        <v>8</v>
      </c>
      <c r="B158">
        <v>13</v>
      </c>
      <c r="C158" t="s">
        <v>47</v>
      </c>
      <c r="D158" s="5">
        <v>3621</v>
      </c>
      <c r="E158" s="5">
        <v>1992.30143060258</v>
      </c>
    </row>
    <row r="159" spans="1:5" x14ac:dyDescent="0.2">
      <c r="A159" t="s">
        <v>8</v>
      </c>
      <c r="B159">
        <v>14</v>
      </c>
      <c r="C159" t="s">
        <v>47</v>
      </c>
      <c r="D159" s="5">
        <v>3621</v>
      </c>
      <c r="E159" s="5">
        <v>1898.1555551753499</v>
      </c>
    </row>
    <row r="160" spans="1:5" x14ac:dyDescent="0.2">
      <c r="A160" t="s">
        <v>8</v>
      </c>
      <c r="B160">
        <v>15</v>
      </c>
      <c r="C160" t="s">
        <v>47</v>
      </c>
      <c r="D160" s="5">
        <v>2528</v>
      </c>
      <c r="E160" s="5">
        <v>1993.6834870621601</v>
      </c>
    </row>
    <row r="161" spans="1:5" x14ac:dyDescent="0.2">
      <c r="A161" t="s">
        <v>8</v>
      </c>
      <c r="B161">
        <v>16</v>
      </c>
      <c r="C161" t="s">
        <v>47</v>
      </c>
      <c r="D161" s="5">
        <v>2528</v>
      </c>
      <c r="E161" s="5">
        <v>2273.0725990258402</v>
      </c>
    </row>
    <row r="162" spans="1:5" x14ac:dyDescent="0.2">
      <c r="A162" t="s">
        <v>8</v>
      </c>
      <c r="B162">
        <v>17</v>
      </c>
      <c r="C162" t="s">
        <v>47</v>
      </c>
      <c r="D162" s="5">
        <v>2528</v>
      </c>
      <c r="E162" s="5">
        <v>2373.40740941986</v>
      </c>
    </row>
    <row r="163" spans="1:5" x14ac:dyDescent="0.2">
      <c r="A163" t="s">
        <v>8</v>
      </c>
      <c r="B163">
        <v>18</v>
      </c>
      <c r="C163" t="s">
        <v>47</v>
      </c>
      <c r="D163" s="5">
        <v>2528</v>
      </c>
      <c r="E163" s="5">
        <v>2734.2875716244298</v>
      </c>
    </row>
    <row r="164" spans="1:5" x14ac:dyDescent="0.2">
      <c r="A164" t="s">
        <v>8</v>
      </c>
      <c r="B164">
        <v>19</v>
      </c>
      <c r="C164" t="s">
        <v>47</v>
      </c>
      <c r="D164" s="5">
        <v>2637</v>
      </c>
      <c r="E164" s="5">
        <v>3108.0509730999102</v>
      </c>
    </row>
    <row r="165" spans="1:5" x14ac:dyDescent="0.2">
      <c r="A165" t="s">
        <v>8</v>
      </c>
      <c r="B165">
        <v>20</v>
      </c>
      <c r="C165" t="s">
        <v>47</v>
      </c>
      <c r="D165" s="5">
        <v>2637</v>
      </c>
      <c r="E165" s="5">
        <v>3486.58098891696</v>
      </c>
    </row>
    <row r="166" spans="1:5" x14ac:dyDescent="0.2">
      <c r="A166" t="s">
        <v>8</v>
      </c>
      <c r="B166">
        <v>21</v>
      </c>
      <c r="C166" t="s">
        <v>47</v>
      </c>
      <c r="D166" s="5">
        <v>2637</v>
      </c>
      <c r="E166" s="5">
        <v>3383.3626702409101</v>
      </c>
    </row>
    <row r="167" spans="1:5" x14ac:dyDescent="0.2">
      <c r="A167" t="s">
        <v>8</v>
      </c>
      <c r="B167">
        <v>22</v>
      </c>
      <c r="C167" t="s">
        <v>47</v>
      </c>
      <c r="D167" s="5">
        <v>2637</v>
      </c>
      <c r="E167" s="5">
        <v>3028.6836025255702</v>
      </c>
    </row>
    <row r="168" spans="1:5" x14ac:dyDescent="0.2">
      <c r="A168" t="s">
        <v>8</v>
      </c>
      <c r="B168">
        <v>23</v>
      </c>
      <c r="C168" t="s">
        <v>47</v>
      </c>
      <c r="D168" s="5">
        <v>2114</v>
      </c>
      <c r="E168" s="5">
        <v>1825.7817751815201</v>
      </c>
    </row>
    <row r="169" spans="1:5" x14ac:dyDescent="0.2">
      <c r="A169" t="s">
        <v>8</v>
      </c>
      <c r="B169">
        <v>24</v>
      </c>
      <c r="C169" t="s">
        <v>47</v>
      </c>
      <c r="D169" s="5">
        <v>2114</v>
      </c>
      <c r="E169" s="5">
        <v>2184.70401538738</v>
      </c>
    </row>
    <row r="170" spans="1:5" x14ac:dyDescent="0.2">
      <c r="A170" t="s">
        <v>9</v>
      </c>
      <c r="B170">
        <v>1</v>
      </c>
      <c r="C170" t="s">
        <v>47</v>
      </c>
      <c r="D170" s="5">
        <v>2070</v>
      </c>
      <c r="E170" s="5">
        <v>1819.43223432631</v>
      </c>
    </row>
    <row r="171" spans="1:5" x14ac:dyDescent="0.2">
      <c r="A171" t="s">
        <v>9</v>
      </c>
      <c r="B171">
        <v>2</v>
      </c>
      <c r="C171" t="s">
        <v>47</v>
      </c>
      <c r="D171" s="5">
        <v>2070</v>
      </c>
      <c r="E171" s="5">
        <v>1554.5209493457701</v>
      </c>
    </row>
    <row r="172" spans="1:5" x14ac:dyDescent="0.2">
      <c r="A172" t="s">
        <v>9</v>
      </c>
      <c r="B172">
        <v>3</v>
      </c>
      <c r="C172" t="s">
        <v>47</v>
      </c>
      <c r="D172" s="5">
        <v>2131</v>
      </c>
      <c r="E172" s="5">
        <v>2855.4984324000902</v>
      </c>
    </row>
    <row r="173" spans="1:5" x14ac:dyDescent="0.2">
      <c r="A173" t="s">
        <v>9</v>
      </c>
      <c r="B173">
        <v>4</v>
      </c>
      <c r="C173" t="s">
        <v>47</v>
      </c>
      <c r="D173" s="5">
        <v>2131</v>
      </c>
      <c r="E173" s="5">
        <v>3136.8047165973999</v>
      </c>
    </row>
    <row r="174" spans="1:5" x14ac:dyDescent="0.2">
      <c r="A174" t="s">
        <v>9</v>
      </c>
      <c r="B174">
        <v>5</v>
      </c>
      <c r="C174" t="s">
        <v>47</v>
      </c>
      <c r="D174" s="5">
        <v>2131</v>
      </c>
      <c r="E174" s="5">
        <v>2867.0696636718299</v>
      </c>
    </row>
    <row r="175" spans="1:5" x14ac:dyDescent="0.2">
      <c r="A175" t="s">
        <v>9</v>
      </c>
      <c r="B175">
        <v>6</v>
      </c>
      <c r="C175" t="s">
        <v>47</v>
      </c>
      <c r="D175" s="5">
        <v>2131</v>
      </c>
      <c r="E175" s="5">
        <v>2445.02055528047</v>
      </c>
    </row>
    <row r="176" spans="1:5" x14ac:dyDescent="0.2">
      <c r="A176" t="s">
        <v>9</v>
      </c>
      <c r="B176">
        <v>7</v>
      </c>
      <c r="C176" t="s">
        <v>47</v>
      </c>
      <c r="D176" s="5">
        <v>3258</v>
      </c>
      <c r="E176" s="5">
        <v>2945.7360077650201</v>
      </c>
    </row>
    <row r="177" spans="1:5" x14ac:dyDescent="0.2">
      <c r="A177" t="s">
        <v>9</v>
      </c>
      <c r="B177">
        <v>8</v>
      </c>
      <c r="C177" t="s">
        <v>47</v>
      </c>
      <c r="D177" s="5">
        <v>3258</v>
      </c>
      <c r="E177" s="5">
        <v>4477.7130530895702</v>
      </c>
    </row>
    <row r="178" spans="1:5" x14ac:dyDescent="0.2">
      <c r="A178" t="s">
        <v>9</v>
      </c>
      <c r="B178">
        <v>9</v>
      </c>
      <c r="C178" t="s">
        <v>47</v>
      </c>
      <c r="D178" s="5">
        <v>3258</v>
      </c>
      <c r="E178" s="5">
        <v>3782.59502707929</v>
      </c>
    </row>
    <row r="179" spans="1:5" x14ac:dyDescent="0.2">
      <c r="A179" t="s">
        <v>9</v>
      </c>
      <c r="B179">
        <v>10</v>
      </c>
      <c r="C179" t="s">
        <v>47</v>
      </c>
      <c r="D179" s="5">
        <v>3258</v>
      </c>
      <c r="E179" s="5">
        <v>3821.4300307308799</v>
      </c>
    </row>
    <row r="180" spans="1:5" x14ac:dyDescent="0.2">
      <c r="A180" t="s">
        <v>9</v>
      </c>
      <c r="B180">
        <v>11</v>
      </c>
      <c r="C180" t="s">
        <v>47</v>
      </c>
      <c r="D180" s="5">
        <v>2962</v>
      </c>
      <c r="E180" s="5">
        <v>3657.8143954893599</v>
      </c>
    </row>
    <row r="181" spans="1:5" x14ac:dyDescent="0.2">
      <c r="A181" t="s">
        <v>9</v>
      </c>
      <c r="B181">
        <v>12</v>
      </c>
      <c r="C181" t="s">
        <v>47</v>
      </c>
      <c r="D181" s="5">
        <v>2962</v>
      </c>
      <c r="E181" s="5">
        <v>3533.24716729274</v>
      </c>
    </row>
    <row r="182" spans="1:5" x14ac:dyDescent="0.2">
      <c r="A182" t="s">
        <v>9</v>
      </c>
      <c r="B182">
        <v>13</v>
      </c>
      <c r="C182" t="s">
        <v>47</v>
      </c>
      <c r="D182" s="5">
        <v>2575</v>
      </c>
      <c r="E182" s="5">
        <v>2153.4496649932098</v>
      </c>
    </row>
    <row r="183" spans="1:5" x14ac:dyDescent="0.2">
      <c r="A183" t="s">
        <v>9</v>
      </c>
      <c r="B183">
        <v>14</v>
      </c>
      <c r="C183" t="s">
        <v>47</v>
      </c>
      <c r="D183" s="5">
        <v>2575</v>
      </c>
      <c r="E183" s="5">
        <v>2172.28768979096</v>
      </c>
    </row>
    <row r="184" spans="1:5" x14ac:dyDescent="0.2">
      <c r="A184" t="s">
        <v>9</v>
      </c>
      <c r="B184">
        <v>15</v>
      </c>
      <c r="C184" t="s">
        <v>47</v>
      </c>
      <c r="D184" s="5">
        <v>2336</v>
      </c>
      <c r="E184" s="5">
        <v>2090.5340917291501</v>
      </c>
    </row>
    <row r="185" spans="1:5" x14ac:dyDescent="0.2">
      <c r="A185" t="s">
        <v>9</v>
      </c>
      <c r="B185">
        <v>16</v>
      </c>
      <c r="C185" t="s">
        <v>47</v>
      </c>
      <c r="D185" s="5">
        <v>2336</v>
      </c>
      <c r="E185" s="5">
        <v>2293.3993995731098</v>
      </c>
    </row>
    <row r="186" spans="1:5" x14ac:dyDescent="0.2">
      <c r="A186" t="s">
        <v>9</v>
      </c>
      <c r="B186">
        <v>17</v>
      </c>
      <c r="C186" t="s">
        <v>47</v>
      </c>
      <c r="D186" s="5">
        <v>2336</v>
      </c>
      <c r="E186" s="5">
        <v>2552.60932658815</v>
      </c>
    </row>
    <row r="187" spans="1:5" x14ac:dyDescent="0.2">
      <c r="A187" t="s">
        <v>9</v>
      </c>
      <c r="B187">
        <v>18</v>
      </c>
      <c r="C187" t="s">
        <v>47</v>
      </c>
      <c r="D187" s="5">
        <v>2336</v>
      </c>
      <c r="E187" s="5">
        <v>2984.0067901479301</v>
      </c>
    </row>
    <row r="188" spans="1:5" x14ac:dyDescent="0.2">
      <c r="A188" t="s">
        <v>9</v>
      </c>
      <c r="B188">
        <v>19</v>
      </c>
      <c r="C188" t="s">
        <v>47</v>
      </c>
      <c r="D188" s="5">
        <v>1913</v>
      </c>
      <c r="E188" s="5">
        <v>3542.4662681252898</v>
      </c>
    </row>
    <row r="189" spans="1:5" x14ac:dyDescent="0.2">
      <c r="A189" t="s">
        <v>9</v>
      </c>
      <c r="B189">
        <v>20</v>
      </c>
      <c r="C189" t="s">
        <v>47</v>
      </c>
      <c r="D189" s="5">
        <v>1913</v>
      </c>
      <c r="E189" s="5">
        <v>3536.3566720908302</v>
      </c>
    </row>
    <row r="190" spans="1:5" x14ac:dyDescent="0.2">
      <c r="A190" t="s">
        <v>9</v>
      </c>
      <c r="B190">
        <v>21</v>
      </c>
      <c r="C190" t="s">
        <v>47</v>
      </c>
      <c r="D190" s="5">
        <v>1913</v>
      </c>
      <c r="E190" s="5">
        <v>3176.8615810606102</v>
      </c>
    </row>
    <row r="191" spans="1:5" x14ac:dyDescent="0.2">
      <c r="A191" t="s">
        <v>9</v>
      </c>
      <c r="B191">
        <v>22</v>
      </c>
      <c r="C191" t="s">
        <v>47</v>
      </c>
      <c r="D191" s="5">
        <v>1913</v>
      </c>
      <c r="E191" s="5">
        <v>2316.1494775943202</v>
      </c>
    </row>
    <row r="192" spans="1:5" x14ac:dyDescent="0.2">
      <c r="A192" t="s">
        <v>9</v>
      </c>
      <c r="B192">
        <v>23</v>
      </c>
      <c r="C192" t="s">
        <v>47</v>
      </c>
      <c r="D192" s="5">
        <v>1846</v>
      </c>
      <c r="E192" s="5">
        <v>2054.0598254879401</v>
      </c>
    </row>
    <row r="193" spans="1:5" x14ac:dyDescent="0.2">
      <c r="A193" t="s">
        <v>9</v>
      </c>
      <c r="B193">
        <v>24</v>
      </c>
      <c r="C193" t="s">
        <v>47</v>
      </c>
      <c r="D193" s="5">
        <v>1846</v>
      </c>
      <c r="E193" s="5">
        <v>1967.4412441847401</v>
      </c>
    </row>
    <row r="194" spans="1:5" x14ac:dyDescent="0.2">
      <c r="A194" t="s">
        <v>10</v>
      </c>
      <c r="B194">
        <v>1</v>
      </c>
      <c r="C194" t="s">
        <v>47</v>
      </c>
      <c r="D194" s="5">
        <v>1713</v>
      </c>
      <c r="E194" s="5">
        <v>1877.78639450337</v>
      </c>
    </row>
    <row r="195" spans="1:5" x14ac:dyDescent="0.2">
      <c r="A195" t="s">
        <v>10</v>
      </c>
      <c r="B195">
        <v>2</v>
      </c>
      <c r="C195" t="s">
        <v>47</v>
      </c>
      <c r="D195" s="5">
        <v>1713</v>
      </c>
      <c r="E195" s="5">
        <v>1771.4904213279999</v>
      </c>
    </row>
    <row r="196" spans="1:5" x14ac:dyDescent="0.2">
      <c r="A196" t="s">
        <v>10</v>
      </c>
      <c r="B196">
        <v>3</v>
      </c>
      <c r="C196" t="s">
        <v>47</v>
      </c>
      <c r="D196" s="5">
        <v>1572</v>
      </c>
      <c r="E196" s="5">
        <v>1313.0613624605301</v>
      </c>
    </row>
    <row r="197" spans="1:5" x14ac:dyDescent="0.2">
      <c r="A197" t="s">
        <v>10</v>
      </c>
      <c r="B197">
        <v>4</v>
      </c>
      <c r="C197" t="s">
        <v>47</v>
      </c>
      <c r="D197" s="5">
        <v>1572</v>
      </c>
      <c r="E197" s="5">
        <v>1522.26831776771</v>
      </c>
    </row>
    <row r="198" spans="1:5" x14ac:dyDescent="0.2">
      <c r="A198" t="s">
        <v>10</v>
      </c>
      <c r="B198">
        <v>5</v>
      </c>
      <c r="C198" t="s">
        <v>47</v>
      </c>
      <c r="D198" s="5">
        <v>1572</v>
      </c>
      <c r="E198" s="5">
        <v>1645.48125645768</v>
      </c>
    </row>
    <row r="199" spans="1:5" x14ac:dyDescent="0.2">
      <c r="A199" t="s">
        <v>10</v>
      </c>
      <c r="B199">
        <v>6</v>
      </c>
      <c r="C199" t="s">
        <v>47</v>
      </c>
      <c r="D199" s="5">
        <v>1572</v>
      </c>
      <c r="E199" s="5">
        <v>2294.3482863036202</v>
      </c>
    </row>
    <row r="200" spans="1:5" x14ac:dyDescent="0.2">
      <c r="A200" t="s">
        <v>10</v>
      </c>
      <c r="B200">
        <v>7</v>
      </c>
      <c r="C200" t="s">
        <v>47</v>
      </c>
      <c r="D200" s="5">
        <v>2509</v>
      </c>
      <c r="E200" s="5">
        <v>2357.1678474897699</v>
      </c>
    </row>
    <row r="201" spans="1:5" x14ac:dyDescent="0.2">
      <c r="A201" t="s">
        <v>10</v>
      </c>
      <c r="B201">
        <v>8</v>
      </c>
      <c r="C201" t="s">
        <v>47</v>
      </c>
      <c r="D201" s="5">
        <v>2509</v>
      </c>
      <c r="E201" s="5">
        <v>2768.8002885096098</v>
      </c>
    </row>
    <row r="202" spans="1:5" x14ac:dyDescent="0.2">
      <c r="A202" t="s">
        <v>10</v>
      </c>
      <c r="B202">
        <v>9</v>
      </c>
      <c r="C202" t="s">
        <v>47</v>
      </c>
      <c r="D202" s="5">
        <v>2509</v>
      </c>
      <c r="E202" s="5">
        <v>2634.7992437540402</v>
      </c>
    </row>
    <row r="203" spans="1:5" x14ac:dyDescent="0.2">
      <c r="A203" t="s">
        <v>10</v>
      </c>
      <c r="B203">
        <v>10</v>
      </c>
      <c r="C203" t="s">
        <v>47</v>
      </c>
      <c r="D203" s="5">
        <v>2509</v>
      </c>
      <c r="E203" s="5">
        <v>3287.2236281453002</v>
      </c>
    </row>
    <row r="204" spans="1:5" x14ac:dyDescent="0.2">
      <c r="A204" t="s">
        <v>10</v>
      </c>
      <c r="B204">
        <v>11</v>
      </c>
      <c r="C204" t="s">
        <v>47</v>
      </c>
      <c r="D204" s="5">
        <v>2655</v>
      </c>
      <c r="E204" s="5">
        <v>3766.4611748627499</v>
      </c>
    </row>
    <row r="205" spans="1:5" x14ac:dyDescent="0.2">
      <c r="A205" t="s">
        <v>10</v>
      </c>
      <c r="B205">
        <v>12</v>
      </c>
      <c r="C205" t="s">
        <v>47</v>
      </c>
      <c r="D205" s="5">
        <v>2655</v>
      </c>
      <c r="E205" s="5">
        <v>3962.2958705754299</v>
      </c>
    </row>
    <row r="206" spans="1:5" x14ac:dyDescent="0.2">
      <c r="A206" t="s">
        <v>10</v>
      </c>
      <c r="B206">
        <v>13</v>
      </c>
      <c r="C206" t="s">
        <v>47</v>
      </c>
      <c r="D206" s="5">
        <v>2489</v>
      </c>
      <c r="E206" s="5">
        <v>3475.0439426749799</v>
      </c>
    </row>
    <row r="207" spans="1:5" x14ac:dyDescent="0.2">
      <c r="A207" t="s">
        <v>10</v>
      </c>
      <c r="B207">
        <v>14</v>
      </c>
      <c r="C207" t="s">
        <v>47</v>
      </c>
      <c r="D207" s="5">
        <v>2489</v>
      </c>
      <c r="E207" s="5">
        <v>2009.1475614820699</v>
      </c>
    </row>
    <row r="208" spans="1:5" x14ac:dyDescent="0.2">
      <c r="A208" t="s">
        <v>10</v>
      </c>
      <c r="B208">
        <v>15</v>
      </c>
      <c r="C208" t="s">
        <v>47</v>
      </c>
      <c r="D208" s="5">
        <v>2299</v>
      </c>
      <c r="E208" s="5">
        <v>1673.35133847469</v>
      </c>
    </row>
    <row r="209" spans="1:5" x14ac:dyDescent="0.2">
      <c r="A209" t="s">
        <v>10</v>
      </c>
      <c r="B209">
        <v>16</v>
      </c>
      <c r="C209" t="s">
        <v>47</v>
      </c>
      <c r="D209" s="5">
        <v>2299</v>
      </c>
      <c r="E209" s="5">
        <v>1660.6981796285299</v>
      </c>
    </row>
    <row r="210" spans="1:5" x14ac:dyDescent="0.2">
      <c r="A210" t="s">
        <v>10</v>
      </c>
      <c r="B210">
        <v>17</v>
      </c>
      <c r="C210" t="s">
        <v>47</v>
      </c>
      <c r="D210" s="5">
        <v>2299</v>
      </c>
      <c r="E210" s="5">
        <v>1888.5699165621099</v>
      </c>
    </row>
    <row r="211" spans="1:5" x14ac:dyDescent="0.2">
      <c r="A211" t="s">
        <v>10</v>
      </c>
      <c r="B211">
        <v>18</v>
      </c>
      <c r="C211" t="s">
        <v>47</v>
      </c>
      <c r="D211" s="5">
        <v>2299</v>
      </c>
      <c r="E211" s="5">
        <v>2122.44316884097</v>
      </c>
    </row>
    <row r="212" spans="1:5" x14ac:dyDescent="0.2">
      <c r="A212" t="s">
        <v>10</v>
      </c>
      <c r="B212">
        <v>19</v>
      </c>
      <c r="C212" t="s">
        <v>47</v>
      </c>
      <c r="D212" s="5">
        <v>2339</v>
      </c>
      <c r="E212" s="5">
        <v>2499.9676704410699</v>
      </c>
    </row>
    <row r="213" spans="1:5" x14ac:dyDescent="0.2">
      <c r="A213" t="s">
        <v>10</v>
      </c>
      <c r="B213">
        <v>20</v>
      </c>
      <c r="C213" t="s">
        <v>47</v>
      </c>
      <c r="D213" s="5">
        <v>2339</v>
      </c>
      <c r="E213" s="5">
        <v>2423.3743821011599</v>
      </c>
    </row>
    <row r="214" spans="1:5" x14ac:dyDescent="0.2">
      <c r="A214" t="s">
        <v>10</v>
      </c>
      <c r="B214">
        <v>21</v>
      </c>
      <c r="C214" t="s">
        <v>47</v>
      </c>
      <c r="D214" s="5">
        <v>2339</v>
      </c>
      <c r="E214" s="5">
        <v>2354.9274360596901</v>
      </c>
    </row>
    <row r="215" spans="1:5" x14ac:dyDescent="0.2">
      <c r="A215" t="s">
        <v>10</v>
      </c>
      <c r="B215">
        <v>22</v>
      </c>
      <c r="C215" t="s">
        <v>47</v>
      </c>
      <c r="D215" s="5">
        <v>2339</v>
      </c>
      <c r="E215" s="5">
        <v>2134.8219663895302</v>
      </c>
    </row>
    <row r="216" spans="1:5" x14ac:dyDescent="0.2">
      <c r="A216" t="s">
        <v>10</v>
      </c>
      <c r="B216">
        <v>23</v>
      </c>
      <c r="C216" t="s">
        <v>47</v>
      </c>
      <c r="D216" s="5">
        <v>1710</v>
      </c>
      <c r="E216" s="5">
        <v>2125.1306293692101</v>
      </c>
    </row>
    <row r="217" spans="1:5" x14ac:dyDescent="0.2">
      <c r="A217" t="s">
        <v>10</v>
      </c>
      <c r="B217">
        <v>24</v>
      </c>
      <c r="C217" t="s">
        <v>47</v>
      </c>
      <c r="D217" s="5">
        <v>1710</v>
      </c>
      <c r="E217" s="5">
        <v>1921.10993036125</v>
      </c>
    </row>
    <row r="218" spans="1:5" x14ac:dyDescent="0.2">
      <c r="A218" t="s">
        <v>26</v>
      </c>
      <c r="B218">
        <v>1</v>
      </c>
      <c r="C218" t="s">
        <v>47</v>
      </c>
      <c r="D218" s="5">
        <v>1947</v>
      </c>
      <c r="E218" s="5">
        <v>2861.6186194605102</v>
      </c>
    </row>
    <row r="219" spans="1:5" x14ac:dyDescent="0.2">
      <c r="A219" t="s">
        <v>26</v>
      </c>
      <c r="B219">
        <v>2</v>
      </c>
      <c r="C219" t="s">
        <v>47</v>
      </c>
      <c r="D219" s="5">
        <v>1947</v>
      </c>
      <c r="E219" s="5">
        <v>2545.6968161352502</v>
      </c>
    </row>
    <row r="220" spans="1:5" x14ac:dyDescent="0.2">
      <c r="A220" t="s">
        <v>26</v>
      </c>
      <c r="B220">
        <v>3</v>
      </c>
      <c r="C220" t="s">
        <v>47</v>
      </c>
      <c r="D220" s="5">
        <v>1803</v>
      </c>
      <c r="E220" s="5">
        <v>2252.3686690980498</v>
      </c>
    </row>
    <row r="221" spans="1:5" x14ac:dyDescent="0.2">
      <c r="A221" t="s">
        <v>26</v>
      </c>
      <c r="B221">
        <v>4</v>
      </c>
      <c r="C221" t="s">
        <v>47</v>
      </c>
      <c r="D221" s="5">
        <v>1803</v>
      </c>
      <c r="E221" s="5">
        <v>1922.13020108662</v>
      </c>
    </row>
    <row r="222" spans="1:5" x14ac:dyDescent="0.2">
      <c r="A222" t="s">
        <v>26</v>
      </c>
      <c r="B222">
        <v>5</v>
      </c>
      <c r="C222" t="s">
        <v>47</v>
      </c>
      <c r="D222" s="5">
        <v>1803</v>
      </c>
      <c r="E222" s="5">
        <v>2141.15805497884</v>
      </c>
    </row>
    <row r="223" spans="1:5" x14ac:dyDescent="0.2">
      <c r="A223" t="s">
        <v>26</v>
      </c>
      <c r="B223">
        <v>6</v>
      </c>
      <c r="C223" t="s">
        <v>47</v>
      </c>
      <c r="D223" s="5">
        <v>1803</v>
      </c>
      <c r="E223" s="5">
        <v>2433.0603800558702</v>
      </c>
    </row>
    <row r="224" spans="1:5" x14ac:dyDescent="0.2">
      <c r="A224" t="s">
        <v>26</v>
      </c>
      <c r="B224">
        <v>7</v>
      </c>
      <c r="C224" t="s">
        <v>47</v>
      </c>
      <c r="D224" s="5">
        <v>3051</v>
      </c>
      <c r="E224" s="5">
        <v>3159.9993812418902</v>
      </c>
    </row>
    <row r="225" spans="1:5" x14ac:dyDescent="0.2">
      <c r="A225" t="s">
        <v>26</v>
      </c>
      <c r="B225">
        <v>8</v>
      </c>
      <c r="C225" t="s">
        <v>47</v>
      </c>
      <c r="D225" s="5">
        <v>3051</v>
      </c>
      <c r="E225" s="5">
        <v>3828.3159243925902</v>
      </c>
    </row>
    <row r="226" spans="1:5" x14ac:dyDescent="0.2">
      <c r="A226" t="s">
        <v>26</v>
      </c>
      <c r="B226">
        <v>9</v>
      </c>
      <c r="C226" t="s">
        <v>47</v>
      </c>
      <c r="D226" s="5">
        <v>3051</v>
      </c>
      <c r="E226" s="5">
        <v>3568.95862059302</v>
      </c>
    </row>
    <row r="227" spans="1:5" x14ac:dyDescent="0.2">
      <c r="A227" t="s">
        <v>26</v>
      </c>
      <c r="B227">
        <v>10</v>
      </c>
      <c r="C227" t="s">
        <v>47</v>
      </c>
      <c r="D227" s="5">
        <v>3051</v>
      </c>
      <c r="E227" s="5">
        <v>2966.9783528135299</v>
      </c>
    </row>
    <row r="228" spans="1:5" x14ac:dyDescent="0.2">
      <c r="A228" t="s">
        <v>26</v>
      </c>
      <c r="B228">
        <v>11</v>
      </c>
      <c r="C228" t="s">
        <v>47</v>
      </c>
      <c r="D228" s="5">
        <v>3383</v>
      </c>
      <c r="E228" s="5">
        <v>3151.8021102611601</v>
      </c>
    </row>
    <row r="229" spans="1:5" x14ac:dyDescent="0.2">
      <c r="A229" t="s">
        <v>26</v>
      </c>
      <c r="B229">
        <v>12</v>
      </c>
      <c r="C229" t="s">
        <v>47</v>
      </c>
      <c r="D229" s="5">
        <v>3383</v>
      </c>
      <c r="E229" s="5">
        <v>2970.43640698011</v>
      </c>
    </row>
    <row r="230" spans="1:5" x14ac:dyDescent="0.2">
      <c r="A230" t="s">
        <v>26</v>
      </c>
      <c r="B230">
        <v>13</v>
      </c>
      <c r="C230" t="s">
        <v>47</v>
      </c>
      <c r="D230" s="5">
        <v>3303</v>
      </c>
      <c r="E230" s="5">
        <v>2337.9726329148698</v>
      </c>
    </row>
    <row r="231" spans="1:5" x14ac:dyDescent="0.2">
      <c r="A231" t="s">
        <v>26</v>
      </c>
      <c r="B231">
        <v>14</v>
      </c>
      <c r="C231" t="s">
        <v>47</v>
      </c>
      <c r="D231" s="5">
        <v>3303</v>
      </c>
      <c r="E231" s="5">
        <v>3561.9688732959999</v>
      </c>
    </row>
    <row r="232" spans="1:5" x14ac:dyDescent="0.2">
      <c r="A232" t="s">
        <v>26</v>
      </c>
      <c r="B232">
        <v>15</v>
      </c>
      <c r="C232" t="s">
        <v>47</v>
      </c>
      <c r="D232" s="5">
        <v>2462</v>
      </c>
      <c r="E232" s="5">
        <v>3704.4647065774898</v>
      </c>
    </row>
    <row r="233" spans="1:5" x14ac:dyDescent="0.2">
      <c r="A233" t="s">
        <v>26</v>
      </c>
      <c r="B233">
        <v>16</v>
      </c>
      <c r="C233" t="s">
        <v>47</v>
      </c>
      <c r="D233" s="5">
        <v>2462</v>
      </c>
      <c r="E233" s="5">
        <v>3548.8767934569601</v>
      </c>
    </row>
    <row r="234" spans="1:5" x14ac:dyDescent="0.2">
      <c r="A234" t="s">
        <v>26</v>
      </c>
      <c r="B234">
        <v>17</v>
      </c>
      <c r="C234" t="s">
        <v>47</v>
      </c>
      <c r="D234" s="5">
        <v>2462</v>
      </c>
      <c r="E234" s="5">
        <v>3698.0513474713298</v>
      </c>
    </row>
    <row r="235" spans="1:5" x14ac:dyDescent="0.2">
      <c r="A235" t="s">
        <v>26</v>
      </c>
      <c r="B235">
        <v>18</v>
      </c>
      <c r="C235" t="s">
        <v>47</v>
      </c>
      <c r="D235" s="5">
        <v>2462</v>
      </c>
      <c r="E235" s="5">
        <v>3527.0329291858602</v>
      </c>
    </row>
    <row r="236" spans="1:5" x14ac:dyDescent="0.2">
      <c r="A236" t="s">
        <v>26</v>
      </c>
      <c r="B236">
        <v>19</v>
      </c>
      <c r="C236" t="s">
        <v>47</v>
      </c>
      <c r="D236" s="5">
        <v>2612</v>
      </c>
      <c r="E236" s="5">
        <v>2757.8084554149</v>
      </c>
    </row>
    <row r="237" spans="1:5" x14ac:dyDescent="0.2">
      <c r="A237" t="s">
        <v>26</v>
      </c>
      <c r="B237">
        <v>20</v>
      </c>
      <c r="C237" t="s">
        <v>47</v>
      </c>
      <c r="D237" s="5">
        <v>2612</v>
      </c>
      <c r="E237" s="5">
        <v>3263.17579310582</v>
      </c>
    </row>
    <row r="238" spans="1:5" x14ac:dyDescent="0.2">
      <c r="A238" t="s">
        <v>26</v>
      </c>
      <c r="B238">
        <v>21</v>
      </c>
      <c r="C238" t="s">
        <v>47</v>
      </c>
      <c r="D238" s="5">
        <v>2612</v>
      </c>
      <c r="E238" s="5">
        <v>3800.17446178211</v>
      </c>
    </row>
    <row r="239" spans="1:5" x14ac:dyDescent="0.2">
      <c r="A239" t="s">
        <v>26</v>
      </c>
      <c r="B239">
        <v>22</v>
      </c>
      <c r="C239" t="s">
        <v>47</v>
      </c>
      <c r="D239" s="5">
        <v>2612</v>
      </c>
      <c r="E239" s="5">
        <v>3306.8994517322999</v>
      </c>
    </row>
    <row r="240" spans="1:5" x14ac:dyDescent="0.2">
      <c r="A240" t="s">
        <v>26</v>
      </c>
      <c r="B240">
        <v>23</v>
      </c>
      <c r="C240" t="s">
        <v>47</v>
      </c>
      <c r="D240" s="5">
        <v>2218</v>
      </c>
      <c r="E240" s="5">
        <v>2776.4841295279398</v>
      </c>
    </row>
    <row r="241" spans="1:5" x14ac:dyDescent="0.2">
      <c r="A241" t="s">
        <v>26</v>
      </c>
      <c r="B241">
        <v>24</v>
      </c>
      <c r="C241" t="s">
        <v>47</v>
      </c>
      <c r="D241" s="5">
        <v>2218</v>
      </c>
      <c r="E241" s="5">
        <v>2726.8668937706202</v>
      </c>
    </row>
    <row r="242" spans="1:5" x14ac:dyDescent="0.2">
      <c r="A242" t="s">
        <v>27</v>
      </c>
      <c r="B242">
        <v>1</v>
      </c>
      <c r="C242" t="s">
        <v>47</v>
      </c>
      <c r="D242" s="5">
        <v>1728</v>
      </c>
      <c r="E242" s="5">
        <v>1736.7346541970001</v>
      </c>
    </row>
    <row r="243" spans="1:5" x14ac:dyDescent="0.2">
      <c r="A243" t="s">
        <v>27</v>
      </c>
      <c r="B243">
        <v>2</v>
      </c>
      <c r="C243" t="s">
        <v>47</v>
      </c>
      <c r="D243" s="5">
        <v>1728</v>
      </c>
      <c r="E243" s="5">
        <v>1482.22829617509</v>
      </c>
    </row>
    <row r="244" spans="1:5" x14ac:dyDescent="0.2">
      <c r="A244" t="s">
        <v>27</v>
      </c>
      <c r="B244">
        <v>3</v>
      </c>
      <c r="C244" t="s">
        <v>47</v>
      </c>
      <c r="D244" s="5">
        <v>1963</v>
      </c>
      <c r="E244" s="5">
        <v>1394.1830035949699</v>
      </c>
    </row>
    <row r="245" spans="1:5" x14ac:dyDescent="0.2">
      <c r="A245" t="s">
        <v>27</v>
      </c>
      <c r="B245">
        <v>4</v>
      </c>
      <c r="C245" t="s">
        <v>47</v>
      </c>
      <c r="D245" s="5">
        <v>1963</v>
      </c>
      <c r="E245" s="5">
        <v>2139.7737519355401</v>
      </c>
    </row>
    <row r="246" spans="1:5" x14ac:dyDescent="0.2">
      <c r="A246" t="s">
        <v>27</v>
      </c>
      <c r="B246">
        <v>5</v>
      </c>
      <c r="C246" t="s">
        <v>47</v>
      </c>
      <c r="D246" s="5">
        <v>1963</v>
      </c>
      <c r="E246" s="5">
        <v>2144.5071289785401</v>
      </c>
    </row>
    <row r="247" spans="1:5" x14ac:dyDescent="0.2">
      <c r="A247" t="s">
        <v>27</v>
      </c>
      <c r="B247">
        <v>6</v>
      </c>
      <c r="C247" t="s">
        <v>47</v>
      </c>
      <c r="D247" s="5">
        <v>1963</v>
      </c>
      <c r="E247" s="5">
        <v>2897.20713296248</v>
      </c>
    </row>
    <row r="248" spans="1:5" x14ac:dyDescent="0.2">
      <c r="A248" t="s">
        <v>27</v>
      </c>
      <c r="B248">
        <v>7</v>
      </c>
      <c r="C248" t="s">
        <v>47</v>
      </c>
      <c r="D248" s="5">
        <v>3178</v>
      </c>
      <c r="E248" s="5">
        <v>3023.2565310257</v>
      </c>
    </row>
    <row r="249" spans="1:5" x14ac:dyDescent="0.2">
      <c r="A249" t="s">
        <v>27</v>
      </c>
      <c r="B249">
        <v>8</v>
      </c>
      <c r="C249" t="s">
        <v>47</v>
      </c>
      <c r="D249" s="5">
        <v>3178</v>
      </c>
      <c r="E249" s="5">
        <v>2952.0713071331002</v>
      </c>
    </row>
    <row r="250" spans="1:5" x14ac:dyDescent="0.2">
      <c r="A250" t="s">
        <v>27</v>
      </c>
      <c r="B250">
        <v>9</v>
      </c>
      <c r="C250" t="s">
        <v>47</v>
      </c>
      <c r="D250" s="5">
        <v>3178</v>
      </c>
      <c r="E250" s="5">
        <v>3719.5131987392901</v>
      </c>
    </row>
    <row r="251" spans="1:5" x14ac:dyDescent="0.2">
      <c r="A251" t="s">
        <v>27</v>
      </c>
      <c r="B251">
        <v>10</v>
      </c>
      <c r="C251" t="s">
        <v>47</v>
      </c>
      <c r="D251" s="5">
        <v>3178</v>
      </c>
      <c r="E251" s="5">
        <v>4179.6806233759298</v>
      </c>
    </row>
    <row r="252" spans="1:5" x14ac:dyDescent="0.2">
      <c r="A252" t="s">
        <v>27</v>
      </c>
      <c r="B252">
        <v>11</v>
      </c>
      <c r="C252" t="s">
        <v>47</v>
      </c>
      <c r="D252" s="5">
        <v>3162</v>
      </c>
      <c r="E252" s="5">
        <v>4381.2777231948003</v>
      </c>
    </row>
    <row r="253" spans="1:5" x14ac:dyDescent="0.2">
      <c r="A253" t="s">
        <v>27</v>
      </c>
      <c r="B253">
        <v>12</v>
      </c>
      <c r="C253" t="s">
        <v>47</v>
      </c>
      <c r="D253" s="5">
        <v>3162</v>
      </c>
      <c r="E253" s="5">
        <v>4428.3198140171498</v>
      </c>
    </row>
    <row r="254" spans="1:5" x14ac:dyDescent="0.2">
      <c r="A254" t="s">
        <v>27</v>
      </c>
      <c r="B254">
        <v>13</v>
      </c>
      <c r="C254" t="s">
        <v>47</v>
      </c>
      <c r="D254" s="5">
        <v>3258</v>
      </c>
      <c r="E254" s="5">
        <v>3508.8827984422401</v>
      </c>
    </row>
    <row r="255" spans="1:5" x14ac:dyDescent="0.2">
      <c r="A255" t="s">
        <v>27</v>
      </c>
      <c r="B255">
        <v>14</v>
      </c>
      <c r="C255" t="s">
        <v>47</v>
      </c>
      <c r="D255" s="5">
        <v>3258</v>
      </c>
      <c r="E255" s="5">
        <v>3455.4973718531801</v>
      </c>
    </row>
    <row r="256" spans="1:5" x14ac:dyDescent="0.2">
      <c r="A256" t="s">
        <v>27</v>
      </c>
      <c r="B256">
        <v>15</v>
      </c>
      <c r="C256" t="s">
        <v>47</v>
      </c>
      <c r="D256" s="5">
        <v>3113</v>
      </c>
      <c r="E256" s="5">
        <v>3423.94356269624</v>
      </c>
    </row>
    <row r="257" spans="1:5" x14ac:dyDescent="0.2">
      <c r="A257" t="s">
        <v>27</v>
      </c>
      <c r="B257">
        <v>16</v>
      </c>
      <c r="C257" t="s">
        <v>47</v>
      </c>
      <c r="D257" s="5">
        <v>3113</v>
      </c>
      <c r="E257" s="5">
        <v>3849.3932640560001</v>
      </c>
    </row>
    <row r="258" spans="1:5" x14ac:dyDescent="0.2">
      <c r="A258" t="s">
        <v>27</v>
      </c>
      <c r="B258">
        <v>17</v>
      </c>
      <c r="C258" t="s">
        <v>47</v>
      </c>
      <c r="D258" s="5">
        <v>3113</v>
      </c>
      <c r="E258" s="5">
        <v>4160.4761802848398</v>
      </c>
    </row>
    <row r="259" spans="1:5" x14ac:dyDescent="0.2">
      <c r="A259" t="s">
        <v>27</v>
      </c>
      <c r="B259">
        <v>18</v>
      </c>
      <c r="C259" t="s">
        <v>47</v>
      </c>
      <c r="D259" s="5">
        <v>3113</v>
      </c>
      <c r="E259" s="5">
        <v>4048.2846222684602</v>
      </c>
    </row>
    <row r="260" spans="1:5" x14ac:dyDescent="0.2">
      <c r="A260" t="s">
        <v>27</v>
      </c>
      <c r="B260">
        <v>19</v>
      </c>
      <c r="C260" t="s">
        <v>47</v>
      </c>
      <c r="D260" s="5">
        <v>2582</v>
      </c>
      <c r="E260" s="5">
        <v>3349.6176043180299</v>
      </c>
    </row>
    <row r="261" spans="1:5" x14ac:dyDescent="0.2">
      <c r="A261" t="s">
        <v>27</v>
      </c>
      <c r="B261">
        <v>20</v>
      </c>
      <c r="C261" t="s">
        <v>47</v>
      </c>
      <c r="D261" s="5">
        <v>2582</v>
      </c>
      <c r="E261" s="5">
        <v>1951.8479563846199</v>
      </c>
    </row>
    <row r="262" spans="1:5" x14ac:dyDescent="0.2">
      <c r="A262" t="s">
        <v>27</v>
      </c>
      <c r="B262">
        <v>21</v>
      </c>
      <c r="C262" t="s">
        <v>47</v>
      </c>
      <c r="D262" s="5">
        <v>2582</v>
      </c>
      <c r="E262" s="5">
        <v>2185.92861168635</v>
      </c>
    </row>
    <row r="263" spans="1:5" x14ac:dyDescent="0.2">
      <c r="A263" t="s">
        <v>27</v>
      </c>
      <c r="B263">
        <v>22</v>
      </c>
      <c r="C263" t="s">
        <v>47</v>
      </c>
      <c r="D263" s="5">
        <v>2582</v>
      </c>
      <c r="E263" s="5">
        <v>2530.3606019113599</v>
      </c>
    </row>
    <row r="264" spans="1:5" x14ac:dyDescent="0.2">
      <c r="A264" t="s">
        <v>27</v>
      </c>
      <c r="B264">
        <v>23</v>
      </c>
      <c r="C264" t="s">
        <v>47</v>
      </c>
      <c r="D264" s="5">
        <v>2122</v>
      </c>
      <c r="E264" s="5">
        <v>2501.0735078551002</v>
      </c>
    </row>
    <row r="265" spans="1:5" x14ac:dyDescent="0.2">
      <c r="A265" t="s">
        <v>27</v>
      </c>
      <c r="B265">
        <v>24</v>
      </c>
      <c r="C265" t="s">
        <v>47</v>
      </c>
      <c r="D265" s="5">
        <v>2122</v>
      </c>
      <c r="E265" s="5">
        <v>2366.6571145639</v>
      </c>
    </row>
    <row r="266" spans="1:5" x14ac:dyDescent="0.2">
      <c r="A266" t="s">
        <v>28</v>
      </c>
      <c r="B266">
        <v>1</v>
      </c>
      <c r="C266" t="s">
        <v>47</v>
      </c>
      <c r="D266" s="5">
        <v>2278</v>
      </c>
      <c r="E266" s="5">
        <v>3435.4171755807902</v>
      </c>
    </row>
    <row r="267" spans="1:5" x14ac:dyDescent="0.2">
      <c r="A267" t="s">
        <v>28</v>
      </c>
      <c r="B267">
        <v>2</v>
      </c>
      <c r="C267" t="s">
        <v>47</v>
      </c>
      <c r="D267" s="5">
        <v>2278</v>
      </c>
      <c r="E267" s="5">
        <v>1859.89082295037</v>
      </c>
    </row>
    <row r="268" spans="1:5" x14ac:dyDescent="0.2">
      <c r="A268" t="s">
        <v>28</v>
      </c>
      <c r="B268">
        <v>3</v>
      </c>
      <c r="C268" t="s">
        <v>47</v>
      </c>
      <c r="D268" s="5">
        <v>2886</v>
      </c>
      <c r="E268" s="5">
        <v>1934.1167162404599</v>
      </c>
    </row>
    <row r="269" spans="1:5" x14ac:dyDescent="0.2">
      <c r="A269" t="s">
        <v>28</v>
      </c>
      <c r="B269">
        <v>4</v>
      </c>
      <c r="C269" t="s">
        <v>47</v>
      </c>
      <c r="D269" s="5">
        <v>2886</v>
      </c>
      <c r="E269" s="5">
        <v>2188.2442451257298</v>
      </c>
    </row>
    <row r="270" spans="1:5" x14ac:dyDescent="0.2">
      <c r="A270" t="s">
        <v>28</v>
      </c>
      <c r="B270">
        <v>5</v>
      </c>
      <c r="C270" t="s">
        <v>47</v>
      </c>
      <c r="D270" s="5">
        <v>2886</v>
      </c>
      <c r="E270" s="5">
        <v>2425.9953192564199</v>
      </c>
    </row>
    <row r="271" spans="1:5" x14ac:dyDescent="0.2">
      <c r="A271" t="s">
        <v>28</v>
      </c>
      <c r="B271">
        <v>6</v>
      </c>
      <c r="C271" t="s">
        <v>47</v>
      </c>
      <c r="D271" s="5">
        <v>2886</v>
      </c>
      <c r="E271" s="5">
        <v>2764.9255619149699</v>
      </c>
    </row>
    <row r="272" spans="1:5" x14ac:dyDescent="0.2">
      <c r="A272" t="s">
        <v>28</v>
      </c>
      <c r="B272">
        <v>7</v>
      </c>
      <c r="C272" t="s">
        <v>47</v>
      </c>
      <c r="D272" s="5">
        <v>3278</v>
      </c>
      <c r="E272" s="5">
        <v>3600.7701951496001</v>
      </c>
    </row>
    <row r="273" spans="1:5" x14ac:dyDescent="0.2">
      <c r="A273" t="s">
        <v>28</v>
      </c>
      <c r="B273">
        <v>8</v>
      </c>
      <c r="C273" t="s">
        <v>47</v>
      </c>
      <c r="D273" s="5">
        <v>3278</v>
      </c>
      <c r="E273" s="5">
        <v>3778.2884988758401</v>
      </c>
    </row>
    <row r="274" spans="1:5" x14ac:dyDescent="0.2">
      <c r="A274" t="s">
        <v>28</v>
      </c>
      <c r="B274">
        <v>9</v>
      </c>
      <c r="C274" t="s">
        <v>47</v>
      </c>
      <c r="D274" s="5">
        <v>3278</v>
      </c>
      <c r="E274" s="5">
        <v>3200.0965401163799</v>
      </c>
    </row>
    <row r="275" spans="1:5" x14ac:dyDescent="0.2">
      <c r="A275" t="s">
        <v>28</v>
      </c>
      <c r="B275">
        <v>10</v>
      </c>
      <c r="C275" t="s">
        <v>47</v>
      </c>
      <c r="D275" s="5">
        <v>3278</v>
      </c>
      <c r="E275" s="5">
        <v>2907.5818483529702</v>
      </c>
    </row>
    <row r="276" spans="1:5" x14ac:dyDescent="0.2">
      <c r="A276" t="s">
        <v>28</v>
      </c>
      <c r="B276">
        <v>11</v>
      </c>
      <c r="C276" t="s">
        <v>47</v>
      </c>
      <c r="D276" s="5">
        <v>3392</v>
      </c>
      <c r="E276" s="5">
        <v>2422.1557369270699</v>
      </c>
    </row>
    <row r="277" spans="1:5" x14ac:dyDescent="0.2">
      <c r="A277" t="s">
        <v>28</v>
      </c>
      <c r="B277">
        <v>12</v>
      </c>
      <c r="C277" t="s">
        <v>47</v>
      </c>
      <c r="D277" s="5">
        <v>3392</v>
      </c>
      <c r="E277" s="5">
        <v>2630.5416592555198</v>
      </c>
    </row>
    <row r="278" spans="1:5" x14ac:dyDescent="0.2">
      <c r="A278" t="s">
        <v>28</v>
      </c>
      <c r="B278">
        <v>13</v>
      </c>
      <c r="C278" t="s">
        <v>47</v>
      </c>
      <c r="D278" s="5">
        <v>3597</v>
      </c>
      <c r="E278" s="5">
        <v>2621.0596668696098</v>
      </c>
    </row>
    <row r="279" spans="1:5" x14ac:dyDescent="0.2">
      <c r="A279" t="s">
        <v>28</v>
      </c>
      <c r="B279">
        <v>14</v>
      </c>
      <c r="C279" t="s">
        <v>47</v>
      </c>
      <c r="D279" s="5">
        <v>3597</v>
      </c>
      <c r="E279" s="5">
        <v>2833.0218825996199</v>
      </c>
    </row>
    <row r="280" spans="1:5" x14ac:dyDescent="0.2">
      <c r="A280" t="s">
        <v>28</v>
      </c>
      <c r="B280">
        <v>15</v>
      </c>
      <c r="C280" t="s">
        <v>47</v>
      </c>
      <c r="D280" s="5">
        <v>3856</v>
      </c>
      <c r="E280" s="5">
        <v>2769.90560604047</v>
      </c>
    </row>
    <row r="281" spans="1:5" x14ac:dyDescent="0.2">
      <c r="A281" t="s">
        <v>28</v>
      </c>
      <c r="B281">
        <v>16</v>
      </c>
      <c r="C281" t="s">
        <v>47</v>
      </c>
      <c r="D281" s="5">
        <v>3856</v>
      </c>
      <c r="E281" s="5">
        <v>2856.0295700520901</v>
      </c>
    </row>
    <row r="282" spans="1:5" x14ac:dyDescent="0.2">
      <c r="A282" t="s">
        <v>28</v>
      </c>
      <c r="B282">
        <v>17</v>
      </c>
      <c r="C282" t="s">
        <v>47</v>
      </c>
      <c r="D282" s="5">
        <v>3856</v>
      </c>
      <c r="E282" s="5">
        <v>3069.30578206993</v>
      </c>
    </row>
    <row r="283" spans="1:5" x14ac:dyDescent="0.2">
      <c r="A283" t="s">
        <v>28</v>
      </c>
      <c r="B283">
        <v>18</v>
      </c>
      <c r="C283" t="s">
        <v>47</v>
      </c>
      <c r="D283" s="5">
        <v>3856</v>
      </c>
      <c r="E283" s="5">
        <v>3623.3241345504498</v>
      </c>
    </row>
    <row r="284" spans="1:5" x14ac:dyDescent="0.2">
      <c r="A284" t="s">
        <v>28</v>
      </c>
      <c r="B284">
        <v>19</v>
      </c>
      <c r="C284" t="s">
        <v>47</v>
      </c>
      <c r="D284" s="5">
        <v>3620</v>
      </c>
      <c r="E284" s="5">
        <v>4347.8380400239503</v>
      </c>
    </row>
    <row r="285" spans="1:5" x14ac:dyDescent="0.2">
      <c r="A285" t="s">
        <v>28</v>
      </c>
      <c r="B285">
        <v>20</v>
      </c>
      <c r="C285" t="s">
        <v>47</v>
      </c>
      <c r="D285" s="5">
        <v>3620</v>
      </c>
      <c r="E285" s="5">
        <v>4051.33304902392</v>
      </c>
    </row>
    <row r="286" spans="1:5" x14ac:dyDescent="0.2">
      <c r="A286" t="s">
        <v>28</v>
      </c>
      <c r="B286">
        <v>21</v>
      </c>
      <c r="C286" t="s">
        <v>47</v>
      </c>
      <c r="D286" s="5">
        <v>3620</v>
      </c>
      <c r="E286" s="5">
        <v>3610.5055056785</v>
      </c>
    </row>
    <row r="287" spans="1:5" x14ac:dyDescent="0.2">
      <c r="A287" t="s">
        <v>28</v>
      </c>
      <c r="B287">
        <v>22</v>
      </c>
      <c r="C287" t="s">
        <v>47</v>
      </c>
      <c r="D287" s="5">
        <v>3620</v>
      </c>
      <c r="E287" s="5">
        <v>3909.23470128183</v>
      </c>
    </row>
    <row r="288" spans="1:5" x14ac:dyDescent="0.2">
      <c r="A288" t="s">
        <v>28</v>
      </c>
      <c r="B288">
        <v>23</v>
      </c>
      <c r="C288" t="s">
        <v>47</v>
      </c>
      <c r="D288" s="5">
        <v>2282</v>
      </c>
      <c r="E288" s="5">
        <v>3701.31995645291</v>
      </c>
    </row>
    <row r="289" spans="1:5" x14ac:dyDescent="0.2">
      <c r="A289" t="s">
        <v>28</v>
      </c>
      <c r="B289">
        <v>24</v>
      </c>
      <c r="C289" t="s">
        <v>47</v>
      </c>
      <c r="D289" s="5">
        <v>2282</v>
      </c>
      <c r="E289" s="5">
        <v>3642.0452025474801</v>
      </c>
    </row>
  </sheetData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20F6DC-9275-4489-AB74-CCA8059A7BB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20XX ECRS</vt:lpstr>
      <vt:lpstr>Regulation</vt:lpstr>
      <vt:lpstr>RRS</vt:lpstr>
      <vt:lpstr>ECRS</vt:lpstr>
      <vt:lpstr>NSRS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Du, Pengwei</dc:creator>
  <cp:keywords/>
  <dc:description/>
  <cp:lastModifiedBy>Hinojosa, Luis</cp:lastModifiedBy>
  <cp:revision/>
  <dcterms:created xsi:type="dcterms:W3CDTF">2015-06-05T18:17:20Z</dcterms:created>
  <dcterms:modified xsi:type="dcterms:W3CDTF">2025-11-14T14:59:46Z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