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Limits of Participation/"/>
    </mc:Choice>
  </mc:AlternateContent>
  <xr:revisionPtr revIDLastSave="0" documentId="8_{FE552761-8634-4225-9DC7-E2445A5042F8}" xr6:coauthVersionLast="47" xr6:coauthVersionMax="47" xr10:uidLastSave="{00000000-0000-0000-0000-000000000000}"/>
  <bookViews>
    <workbookView xWindow="49392" yWindow="5172" windowWidth="33588" windowHeight="19116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E14" i="19" s="1"/>
  <c r="Q21" i="18"/>
  <c r="F6" i="19" s="1"/>
  <c r="R21" i="18"/>
  <c r="S21" i="18"/>
  <c r="F14" i="19" s="1"/>
  <c r="T21" i="18"/>
  <c r="G6" i="19" s="1"/>
  <c r="U21" i="18"/>
  <c r="G10" i="19" s="1"/>
  <c r="V21" i="18"/>
  <c r="G14" i="19" s="1"/>
  <c r="W21" i="18"/>
  <c r="H6" i="19" s="1"/>
  <c r="X21" i="18"/>
  <c r="H10" i="19" s="1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I10" i="19" s="1"/>
  <c r="Z21" i="18"/>
  <c r="I6" i="19" s="1"/>
  <c r="J13" i="19"/>
  <c r="D13" i="19"/>
  <c r="E13" i="19"/>
  <c r="F13" i="19"/>
  <c r="G13" i="19"/>
  <c r="H13" i="19"/>
  <c r="I13" i="19"/>
  <c r="C13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 s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J5" i="19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N59" i="17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N63" i="17"/>
  <c r="N47" i="17"/>
  <c r="I5" i="19"/>
  <c r="N61" i="17"/>
  <c r="G5" i="19"/>
  <c r="N45" i="17"/>
  <c r="F5" i="19"/>
  <c r="N44" i="17"/>
  <c r="C5" i="19"/>
  <c r="N41" i="17"/>
  <c r="N57" i="17"/>
  <c r="I66" i="17"/>
  <c r="N60" i="17"/>
  <c r="N62" i="17"/>
  <c r="N58" i="17"/>
  <c r="I50" i="17"/>
  <c r="E5" i="19"/>
  <c r="N43" i="17"/>
  <c r="H5" i="19"/>
  <c r="N46" i="17"/>
  <c r="D5" i="19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<sst xmlns="http://schemas.openxmlformats.org/spreadsheetml/2006/main" count="320" uniqueCount="73">
  <si>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</si>
  <si>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</si>
  <si>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</si>
  <si>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</si>
  <si>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</si>
  <si>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</si>
  <si>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</si>
  <si>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</si>
  <si>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</si>
  <si>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</si>
  <si>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</si>
  <si>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</si>
  <si>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</si>
  <si>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</si>
  <si>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</si>
  <si>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</si>
  <si>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</si>
  <si>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</si>
  <si>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</si>
  <si>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</si>
  <si>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</si>
  <si>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</si>
  <si>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</si>
  <si>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</si>
  <si>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</si>
  <si>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</si>
  <si>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</si>
  <si>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</si>
  <si>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</si>
  <si>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</si>
  <si>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</si>
  <si>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</si>
  <si>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</si>
  <si>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</si>
  <si>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</si>
  <si>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</si>
  <si>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</si>
  <si>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</si>
  <si>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</si>
  <si>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</si>
  <si>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</si>
  <si>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</si>
  <si>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ERCOT-WIDE ENERGY MW LIMIT</t>
  </si>
  <si>
    <t>ERCOT-WIDE AS MW LIMIT</t>
  </si>
  <si>
    <t>As of 11-3-22, Information for August 2022 has NOT been updated based on final settlements.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</si>
  <si>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</si>
  <si>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</si>
  <si>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</si>
  <si>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</si>
  <si>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</si>
  <si>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</si>
  <si>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</si>
  <si>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</si>
  <si>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</si>
  <si>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</si>
  <si>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</si>
  <si>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</si>
  <si>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</si>
  <si>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</si>
  <si>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</si>
  <si>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</si>
  <si>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</si>
  <si>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</si>
  <si>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</si>
  <si>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</si>
  <si>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</si>
  <si>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ERCOT Approved
ECRS 
MW Quantity</t>
  </si>
  <si>
    <t>160 MW Capacity Limit</t>
  </si>
  <si>
    <t>80 MW 
Non-Spin Limit</t>
  </si>
  <si>
    <t>80 MW 
ECRS 
Limit</t>
  </si>
  <si>
    <t>Limits as of 08-28-25</t>
  </si>
  <si>
    <t>Energy and AS Participation as of 08-28-25</t>
  </si>
  <si>
    <t>ADER Limits and Tracking Summary Table (as of 08-28-25)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</si>
</sst>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12" fillId="0" borderId="31" xfId="0" applyFont="1" applyBorder="1"/>
    <xf numFmtId="165" fontId="12" fillId="0" borderId="31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0" fontId="13" fillId="8" borderId="30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2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2.7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2.7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ht="12.7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24" customHeight="1">
      <c r="A7" s="142" t="s">
        <v>15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9" spans="1:13" ht="13">
      <c r="A9" s="143" t="s">
        <v>16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2.7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ht="13">
      <c r="A11" s="144" t="s">
        <v>17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ht="12.75" customHeight="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47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13" ht="13">
      <c r="A23" s="140" t="s">
        <v>13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3" ht="13">
      <c r="A24" s="140" t="s">
        <v>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 ht="12.75" customHeight="1">
      <c r="A25" t="s">
        <v>48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I29" sqref="I29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72</v>
      </c>
    </row>
    <row r="3" spans="1:11" ht="13" thickBot="1"/>
    <row r="4" spans="1:11" ht="27" customHeight="1" thickTop="1" thickBot="1">
      <c r="A4" s="154"/>
      <c r="B4" s="155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61</v>
      </c>
    </row>
    <row r="5" spans="1:11" ht="30" customHeight="1" thickTop="1" thickBot="1">
      <c r="A5" s="145" t="s">
        <v>0</v>
      </c>
      <c r="B5" s="21" t="s">
        <v>58</v>
      </c>
      <c r="C5" s="25">
        <f>'Limits &amp; Participation Tracking'!D5</f>
        <v>5.6</v>
      </c>
      <c r="D5" s="26">
        <f>'Limits &amp; Participation Tracking'!D6</f>
        <v>10.6</v>
      </c>
      <c r="E5" s="27">
        <f>'Limits &amp; Participation Tracking'!D7</f>
        <v>40.700000000000003</v>
      </c>
      <c r="F5" s="28">
        <f>'Limits &amp; Participation Tracking'!D8</f>
        <v>6.2</v>
      </c>
      <c r="G5" s="29">
        <f>'Limits &amp; Participation Tracking'!D9</f>
        <v>57.5</v>
      </c>
      <c r="H5" s="30">
        <f>'Limits &amp; Participation Tracking'!D10</f>
        <v>2.4</v>
      </c>
      <c r="I5" s="31">
        <f>'Limits &amp; Participation Tracking'!D11</f>
        <v>20.6</v>
      </c>
      <c r="J5" s="32">
        <f>'Limits &amp; Participation Tracking'!D12</f>
        <v>16.399999999999999</v>
      </c>
      <c r="K5" s="32">
        <v>160</v>
      </c>
    </row>
    <row r="6" spans="1:11" ht="30" customHeight="1" thickTop="1" thickBot="1">
      <c r="A6" s="146"/>
      <c r="B6" s="22" t="s">
        <v>59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18.2</v>
      </c>
      <c r="F6" s="34">
        <f>'Limits &amp; Participation Tracking'!Q21</f>
        <v>1.6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14.8</v>
      </c>
      <c r="J6" s="34">
        <f>'Limits &amp; Participation Tracking'!AC21</f>
        <v>0</v>
      </c>
      <c r="K6" s="34">
        <f>SUM(C6:J6)</f>
        <v>50.5</v>
      </c>
    </row>
    <row r="7" spans="1:11" ht="30" customHeight="1" thickTop="1" thickBot="1">
      <c r="A7" s="146"/>
      <c r="B7" s="22" t="s">
        <v>60</v>
      </c>
      <c r="C7" s="34">
        <f>C5-C6</f>
        <v>5.6</v>
      </c>
      <c r="D7" s="34">
        <f t="shared" ref="D7:J7" si="0">D5-D6</f>
        <v>10.6</v>
      </c>
      <c r="E7" s="34">
        <f t="shared" si="0"/>
        <v>22.500000000000004</v>
      </c>
      <c r="F7" s="34">
        <f t="shared" si="0"/>
        <v>4.5999999999999996</v>
      </c>
      <c r="G7" s="34">
        <f t="shared" si="0"/>
        <v>41.6</v>
      </c>
      <c r="H7" s="34">
        <f t="shared" si="0"/>
        <v>2.4</v>
      </c>
      <c r="I7" s="34">
        <f t="shared" si="0"/>
        <v>5.8000000000000007</v>
      </c>
      <c r="J7" s="34">
        <f t="shared" si="0"/>
        <v>16.399999999999999</v>
      </c>
      <c r="K7" s="34">
        <f t="shared" ref="K7" si="1">K5-K6</f>
        <v>109.5</v>
      </c>
    </row>
    <row r="8" spans="1:11" ht="30" customHeight="1" thickTop="1" thickBot="1">
      <c r="A8" s="147"/>
      <c r="B8" s="22" t="s">
        <v>56</v>
      </c>
      <c r="C8" s="35">
        <f>C6/C5</f>
        <v>0</v>
      </c>
      <c r="D8" s="35">
        <f t="shared" ref="D8:J8" si="2">D6/D5</f>
        <v>0</v>
      </c>
      <c r="E8" s="35">
        <f t="shared" si="2"/>
        <v>0.4471744471744471</v>
      </c>
      <c r="F8" s="35">
        <f t="shared" si="2"/>
        <v>0.25806451612903225</v>
      </c>
      <c r="G8" s="35">
        <f t="shared" si="2"/>
        <v>0.27652173913043476</v>
      </c>
      <c r="H8" s="35">
        <f t="shared" si="2"/>
        <v>0</v>
      </c>
      <c r="I8" s="35">
        <f t="shared" si="2"/>
        <v>0.71844660194174759</v>
      </c>
      <c r="J8" s="35">
        <f t="shared" si="2"/>
        <v>0</v>
      </c>
      <c r="K8" s="35">
        <f t="shared" ref="K8" si="3">K6/K5</f>
        <v>0.31562499999999999</v>
      </c>
    </row>
    <row r="9" spans="1:11" ht="30" customHeight="1" thickTop="1" thickBot="1">
      <c r="A9" s="148" t="s">
        <v>55</v>
      </c>
      <c r="B9" s="23" t="s">
        <v>58</v>
      </c>
      <c r="C9" s="25">
        <f>'Limits &amp; Participation Tracking'!E5</f>
        <v>2.8</v>
      </c>
      <c r="D9" s="26">
        <f>'Limits &amp; Participation Tracking'!E6</f>
        <v>5.4</v>
      </c>
      <c r="E9" s="27">
        <f>'Limits &amp; Participation Tracking'!E7</f>
        <v>20.2</v>
      </c>
      <c r="F9" s="28">
        <f>'Limits &amp; Participation Tracking'!E8</f>
        <v>3.2</v>
      </c>
      <c r="G9" s="29">
        <f>'Limits &amp; Participation Tracking'!E9</f>
        <v>28.6</v>
      </c>
      <c r="H9" s="30">
        <f>'Limits &amp; Participation Tracking'!E10</f>
        <v>1.2</v>
      </c>
      <c r="I9" s="31">
        <f>'Limits &amp; Participation Tracking'!E11</f>
        <v>10.4</v>
      </c>
      <c r="J9" s="32">
        <f>'Limits &amp; Participation Tracking'!E12</f>
        <v>8.1999999999999993</v>
      </c>
      <c r="K9" s="32">
        <v>80</v>
      </c>
    </row>
    <row r="10" spans="1:11" ht="30" customHeight="1" thickTop="1" thickBot="1">
      <c r="A10" s="149"/>
      <c r="B10" s="23" t="s">
        <v>59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3.1999999999999997</v>
      </c>
      <c r="J10" s="34">
        <f>'Limits &amp; Participation Tracking'!AD21</f>
        <v>0</v>
      </c>
      <c r="K10" s="34">
        <f>SUM(C10:J10)</f>
        <v>13.799999999999999</v>
      </c>
    </row>
    <row r="11" spans="1:11" ht="30" customHeight="1" thickTop="1" thickBot="1">
      <c r="A11" s="149"/>
      <c r="B11" s="23" t="s">
        <v>60</v>
      </c>
      <c r="C11" s="34">
        <f>C9-C10</f>
        <v>2.8</v>
      </c>
      <c r="D11" s="34">
        <f t="shared" ref="D11" si="4">D9-D10</f>
        <v>5.4</v>
      </c>
      <c r="E11" s="34">
        <f t="shared" ref="E11" si="5">E9-E10</f>
        <v>14.2</v>
      </c>
      <c r="F11" s="34">
        <f t="shared" ref="F11" si="6">F9-F10</f>
        <v>3.2</v>
      </c>
      <c r="G11" s="34">
        <f t="shared" ref="G11" si="7">G9-G10</f>
        <v>24</v>
      </c>
      <c r="H11" s="34">
        <f t="shared" ref="H11" si="8">H9-H10</f>
        <v>1.2</v>
      </c>
      <c r="I11" s="34">
        <f t="shared" ref="I11" si="9">I9-I10</f>
        <v>7.2000000000000011</v>
      </c>
      <c r="J11" s="34">
        <f t="shared" ref="J11:K11" si="10">J9-J10</f>
        <v>8.1999999999999993</v>
      </c>
      <c r="K11" s="34">
        <f t="shared" si="10"/>
        <v>66.2</v>
      </c>
    </row>
    <row r="12" spans="1:11" ht="30" customHeight="1" thickTop="1" thickBot="1">
      <c r="A12" s="150"/>
      <c r="B12" s="23" t="s">
        <v>56</v>
      </c>
      <c r="C12" s="35">
        <f>C10/C9</f>
        <v>0</v>
      </c>
      <c r="D12" s="35">
        <f t="shared" ref="D12:J12" si="11">D10/D9</f>
        <v>0</v>
      </c>
      <c r="E12" s="35">
        <f t="shared" si="11"/>
        <v>0.29702970297029702</v>
      </c>
      <c r="F12" s="35">
        <f t="shared" si="11"/>
        <v>0</v>
      </c>
      <c r="G12" s="35">
        <f t="shared" si="11"/>
        <v>0.16083916083916081</v>
      </c>
      <c r="H12" s="35">
        <f t="shared" si="11"/>
        <v>0</v>
      </c>
      <c r="I12" s="35">
        <f t="shared" si="11"/>
        <v>0.30769230769230765</v>
      </c>
      <c r="J12" s="35">
        <f t="shared" si="11"/>
        <v>0</v>
      </c>
      <c r="K12" s="35">
        <f t="shared" ref="K12" si="12">K10/K9</f>
        <v>0.17249999999999999</v>
      </c>
    </row>
    <row r="13" spans="1:11" ht="18.5" thickTop="1" thickBot="1">
      <c r="A13" s="151" t="s">
        <v>63</v>
      </c>
      <c r="B13" s="89" t="s">
        <v>58</v>
      </c>
      <c r="C13" s="25">
        <f>'Limits &amp; Participation Tracking'!F5</f>
        <v>2.8</v>
      </c>
      <c r="D13" s="26">
        <f>'Limits &amp; Participation Tracking'!F6</f>
        <v>5.4</v>
      </c>
      <c r="E13" s="27">
        <f>'Limits &amp; Participation Tracking'!F7</f>
        <v>20.2</v>
      </c>
      <c r="F13" s="28">
        <f>'Limits &amp; Participation Tracking'!F8</f>
        <v>3.2</v>
      </c>
      <c r="G13" s="29">
        <f>'Limits &amp; Participation Tracking'!F9</f>
        <v>28.6</v>
      </c>
      <c r="H13" s="30">
        <f>'Limits &amp; Participation Tracking'!F10</f>
        <v>1.2</v>
      </c>
      <c r="I13" s="31">
        <f>'Limits &amp; Participation Tracking'!F11</f>
        <v>10.4</v>
      </c>
      <c r="J13" s="32">
        <f>'Limits &amp; Participation Tracking'!F12</f>
        <v>8.1999999999999993</v>
      </c>
      <c r="K13" s="32">
        <v>80</v>
      </c>
    </row>
    <row r="14" spans="1:11" ht="27" thickTop="1" thickBot="1">
      <c r="A14" s="152"/>
      <c r="B14" s="89" t="s">
        <v>59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4.2</v>
      </c>
      <c r="F14" s="34">
        <f>'Limits &amp; Participation Tracking'!S21</f>
        <v>0.78649999999999998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3.5999999999999996</v>
      </c>
      <c r="J14" s="34">
        <f>'Limits &amp; Participation Tracking'!AE21</f>
        <v>0</v>
      </c>
      <c r="K14" s="34">
        <f>SUM(C14:J14)</f>
        <v>13.186500000000001</v>
      </c>
    </row>
    <row r="15" spans="1:11" ht="27" thickTop="1" thickBot="1">
      <c r="A15" s="152"/>
      <c r="B15" s="89" t="s">
        <v>60</v>
      </c>
      <c r="C15" s="34">
        <f>C13-C14</f>
        <v>2.8</v>
      </c>
      <c r="D15" s="34">
        <f t="shared" ref="D15:K15" si="13">D13-D14</f>
        <v>5.4</v>
      </c>
      <c r="E15" s="34">
        <f t="shared" si="13"/>
        <v>16</v>
      </c>
      <c r="F15" s="34">
        <f t="shared" si="13"/>
        <v>2.4135</v>
      </c>
      <c r="G15" s="34">
        <f t="shared" si="13"/>
        <v>24</v>
      </c>
      <c r="H15" s="34">
        <f t="shared" si="13"/>
        <v>1.2</v>
      </c>
      <c r="I15" s="34">
        <f t="shared" si="13"/>
        <v>6.8000000000000007</v>
      </c>
      <c r="J15" s="34">
        <f t="shared" si="13"/>
        <v>8.1999999999999993</v>
      </c>
      <c r="K15" s="34">
        <f t="shared" si="13"/>
        <v>66.813500000000005</v>
      </c>
    </row>
    <row r="16" spans="1:11" ht="18.5" thickTop="1" thickBot="1">
      <c r="A16" s="153"/>
      <c r="B16" s="89" t="s">
        <v>56</v>
      </c>
      <c r="C16" s="35">
        <f>C14/C13</f>
        <v>0</v>
      </c>
      <c r="D16" s="35">
        <f t="shared" ref="D16:K16" si="14">D14/D13</f>
        <v>0</v>
      </c>
      <c r="E16" s="35">
        <f t="shared" si="14"/>
        <v>0.20792079207920794</v>
      </c>
      <c r="F16" s="35">
        <f t="shared" si="14"/>
        <v>0.24578124999999998</v>
      </c>
      <c r="G16" s="35">
        <f t="shared" si="14"/>
        <v>0.16083916083916081</v>
      </c>
      <c r="H16" s="35">
        <f t="shared" si="14"/>
        <v>0</v>
      </c>
      <c r="I16" s="35">
        <f t="shared" si="14"/>
        <v>0.34615384615384609</v>
      </c>
      <c r="J16" s="35">
        <f t="shared" si="14"/>
        <v>0</v>
      </c>
      <c r="K16" s="35">
        <f t="shared" si="14"/>
        <v>0.16483125000000001</v>
      </c>
    </row>
    <row r="17" spans="1:1" ht="13" thickTop="1"/>
    <row r="19" spans="1:1">
      <c r="A19" t="s">
        <v>57</v>
      </c>
    </row>
    <row r="20" spans="1:1">
      <c r="A20" t="s">
        <v>62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8"/>
  <sheetViews>
    <sheetView tabSelected="1" zoomScale="70" zoomScaleNormal="70" workbookViewId="0">
      <selection activeCell="X28" sqref="X28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62" t="s">
        <v>70</v>
      </c>
      <c r="D2" s="163"/>
      <c r="E2" s="163"/>
      <c r="F2" s="158"/>
    </row>
    <row r="3" spans="3:21">
      <c r="C3" s="164"/>
      <c r="D3" s="165"/>
      <c r="E3" s="165"/>
      <c r="F3" s="161"/>
    </row>
    <row r="4" spans="3:21" ht="48.75" customHeight="1">
      <c r="C4" s="56" t="s">
        <v>18</v>
      </c>
      <c r="D4" s="56" t="s">
        <v>67</v>
      </c>
      <c r="E4" s="56" t="s">
        <v>68</v>
      </c>
      <c r="F4" s="56" t="s">
        <v>69</v>
      </c>
    </row>
    <row r="5" spans="3:21" ht="15">
      <c r="C5" s="57" t="s">
        <v>19</v>
      </c>
      <c r="D5" s="58">
        <v>5.6</v>
      </c>
      <c r="E5" s="58">
        <v>2.8</v>
      </c>
      <c r="F5" s="58">
        <v>2.8</v>
      </c>
    </row>
    <row r="6" spans="3:21" ht="15">
      <c r="C6" s="59" t="s">
        <v>20</v>
      </c>
      <c r="D6" s="60">
        <v>10.6</v>
      </c>
      <c r="E6" s="60">
        <v>5.4</v>
      </c>
      <c r="F6" s="60">
        <v>5.4</v>
      </c>
    </row>
    <row r="7" spans="3:21" ht="15">
      <c r="C7" s="61" t="s">
        <v>21</v>
      </c>
      <c r="D7" s="62">
        <v>40.700000000000003</v>
      </c>
      <c r="E7" s="62">
        <v>20.2</v>
      </c>
      <c r="F7" s="62">
        <v>20.2</v>
      </c>
    </row>
    <row r="8" spans="3:21" ht="15">
      <c r="C8" s="63" t="s">
        <v>22</v>
      </c>
      <c r="D8" s="64">
        <v>6.2</v>
      </c>
      <c r="E8" s="64">
        <v>3.2</v>
      </c>
      <c r="F8" s="64">
        <v>3.2</v>
      </c>
    </row>
    <row r="9" spans="3:21" ht="15">
      <c r="C9" s="65" t="s">
        <v>23</v>
      </c>
      <c r="D9" s="66">
        <v>57.5</v>
      </c>
      <c r="E9" s="66">
        <v>28.6</v>
      </c>
      <c r="F9" s="66">
        <v>28.6</v>
      </c>
    </row>
    <row r="10" spans="3:21" ht="15">
      <c r="C10" s="67" t="s">
        <v>24</v>
      </c>
      <c r="D10" s="68">
        <v>2.4</v>
      </c>
      <c r="E10" s="68">
        <v>1.2</v>
      </c>
      <c r="F10" s="68">
        <v>1.2</v>
      </c>
    </row>
    <row r="11" spans="3:21" ht="15">
      <c r="C11" s="69" t="s">
        <v>25</v>
      </c>
      <c r="D11" s="70">
        <v>20.6</v>
      </c>
      <c r="E11" s="70">
        <v>10.4</v>
      </c>
      <c r="F11" s="70">
        <v>10.4</v>
      </c>
    </row>
    <row r="12" spans="3:21" ht="15">
      <c r="C12" s="71" t="s">
        <v>26</v>
      </c>
      <c r="D12" s="72">
        <v>16.399999999999999</v>
      </c>
      <c r="E12" s="72">
        <v>8.1999999999999993</v>
      </c>
      <c r="F12" s="72">
        <v>8.1999999999999993</v>
      </c>
      <c r="U12" s="12"/>
    </row>
    <row r="13" spans="3:21" ht="13.25" customHeight="1">
      <c r="C13" s="156" t="s">
        <v>49</v>
      </c>
      <c r="D13" s="157"/>
      <c r="E13" s="157"/>
      <c r="F13" s="158"/>
    </row>
    <row r="14" spans="3:21" ht="16.5" customHeight="1">
      <c r="C14" s="159"/>
      <c r="D14" s="160"/>
      <c r="E14" s="160"/>
      <c r="F14" s="161"/>
    </row>
    <row r="15" spans="3:21" ht="9.75" customHeight="1"/>
    <row r="16" spans="3:21" ht="9.75" customHeight="1"/>
    <row r="19" spans="1:31" ht="13.25" customHeight="1">
      <c r="H19" s="173" t="s">
        <v>71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58"/>
    </row>
    <row r="20" spans="1:31" ht="13.25" customHeight="1">
      <c r="F20" s="18"/>
      <c r="G20" s="18"/>
      <c r="H20" s="175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61"/>
    </row>
    <row r="21" spans="1:31" ht="18" thickBot="1">
      <c r="D21" s="49" t="s">
        <v>36</v>
      </c>
      <c r="E21" s="34">
        <f t="shared" ref="E21:AE21" si="0">SUM(E24:E37)</f>
        <v>50.500000000000007</v>
      </c>
      <c r="F21" s="34">
        <f t="shared" si="0"/>
        <v>13.8</v>
      </c>
      <c r="G21" s="34">
        <f t="shared" si="0"/>
        <v>13.186500000000002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18.2</v>
      </c>
      <c r="O21" s="84">
        <f t="shared" si="0"/>
        <v>6</v>
      </c>
      <c r="P21" s="84">
        <f t="shared" si="0"/>
        <v>4.2</v>
      </c>
      <c r="Q21" s="83">
        <f t="shared" si="0"/>
        <v>1.6</v>
      </c>
      <c r="R21" s="83">
        <f t="shared" si="0"/>
        <v>0</v>
      </c>
      <c r="S21" s="83">
        <f t="shared" si="0"/>
        <v>0.78649999999999998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14.8</v>
      </c>
      <c r="AA21" s="86">
        <f t="shared" si="0"/>
        <v>3.1999999999999997</v>
      </c>
      <c r="AB21" s="86">
        <f t="shared" si="0"/>
        <v>3.5999999999999996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6" t="s">
        <v>19</v>
      </c>
      <c r="I22" s="167"/>
      <c r="J22" s="168"/>
      <c r="K22" s="166" t="s">
        <v>20</v>
      </c>
      <c r="L22" s="167"/>
      <c r="M22" s="168"/>
      <c r="N22" s="171" t="s">
        <v>21</v>
      </c>
      <c r="O22" s="172"/>
      <c r="P22" s="168"/>
      <c r="Q22" s="166" t="s">
        <v>22</v>
      </c>
      <c r="R22" s="167"/>
      <c r="S22" s="168"/>
      <c r="T22" s="169" t="s">
        <v>23</v>
      </c>
      <c r="U22" s="170"/>
      <c r="V22" s="168"/>
      <c r="W22" s="166" t="s">
        <v>24</v>
      </c>
      <c r="X22" s="167"/>
      <c r="Y22" s="168"/>
      <c r="Z22" s="177" t="s">
        <v>25</v>
      </c>
      <c r="AA22" s="178"/>
      <c r="AB22" s="168"/>
      <c r="AC22" s="166" t="s">
        <v>26</v>
      </c>
      <c r="AD22" s="167"/>
      <c r="AE22" s="168"/>
    </row>
    <row r="23" spans="1:31" ht="87.5">
      <c r="A23" s="51" t="s">
        <v>45</v>
      </c>
      <c r="B23" s="51" t="s">
        <v>18</v>
      </c>
      <c r="C23" s="51" t="s">
        <v>50</v>
      </c>
      <c r="D23" s="52" t="s">
        <v>46</v>
      </c>
      <c r="E23" s="52" t="s">
        <v>51</v>
      </c>
      <c r="F23" s="53" t="s">
        <v>52</v>
      </c>
      <c r="G23" s="53" t="s">
        <v>66</v>
      </c>
      <c r="H23" s="54" t="s">
        <v>53</v>
      </c>
      <c r="I23" s="90" t="s">
        <v>54</v>
      </c>
      <c r="J23" s="55" t="s">
        <v>64</v>
      </c>
      <c r="K23" s="54" t="s">
        <v>53</v>
      </c>
      <c r="L23" s="90" t="s">
        <v>54</v>
      </c>
      <c r="M23" s="55" t="s">
        <v>64</v>
      </c>
      <c r="N23" s="54" t="s">
        <v>53</v>
      </c>
      <c r="O23" s="90" t="s">
        <v>54</v>
      </c>
      <c r="P23" s="55" t="s">
        <v>64</v>
      </c>
      <c r="Q23" s="54" t="s">
        <v>53</v>
      </c>
      <c r="R23" s="90" t="s">
        <v>54</v>
      </c>
      <c r="S23" s="55" t="s">
        <v>64</v>
      </c>
      <c r="T23" s="54" t="s">
        <v>53</v>
      </c>
      <c r="U23" s="90" t="s">
        <v>54</v>
      </c>
      <c r="V23" s="55" t="s">
        <v>64</v>
      </c>
      <c r="W23" s="54" t="s">
        <v>53</v>
      </c>
      <c r="X23" s="90" t="s">
        <v>54</v>
      </c>
      <c r="Y23" s="55" t="s">
        <v>64</v>
      </c>
      <c r="Z23" s="54" t="s">
        <v>53</v>
      </c>
      <c r="AA23" s="90" t="s">
        <v>54</v>
      </c>
      <c r="AB23" s="55" t="s">
        <v>64</v>
      </c>
      <c r="AC23" s="54" t="s">
        <v>53</v>
      </c>
      <c r="AD23" s="90" t="s">
        <v>54</v>
      </c>
      <c r="AE23" s="55" t="s">
        <v>64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0.5</v>
      </c>
      <c r="F25" s="73">
        <v>0.2</v>
      </c>
      <c r="G25" s="101">
        <v>0.2</v>
      </c>
      <c r="H25" s="46"/>
      <c r="I25" s="92"/>
      <c r="J25" s="48"/>
      <c r="K25" s="46"/>
      <c r="L25" s="92"/>
      <c r="M25" s="48"/>
      <c r="N25" s="74">
        <v>0.5</v>
      </c>
      <c r="O25" s="94">
        <v>0.2</v>
      </c>
      <c r="P25" s="75">
        <v>0.2</v>
      </c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6.7</v>
      </c>
      <c r="F28" s="88">
        <v>2.8</v>
      </c>
      <c r="G28" s="101">
        <v>2.8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6.7</v>
      </c>
      <c r="AA28" s="99">
        <v>2.8</v>
      </c>
      <c r="AB28" s="82">
        <v>2.8</v>
      </c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/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1.6</v>
      </c>
      <c r="F33" s="73">
        <v>0</v>
      </c>
      <c r="G33" s="101">
        <v>0.78649999999999998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1.6</v>
      </c>
      <c r="R33" s="120"/>
      <c r="S33" s="108">
        <v>0.78649999999999998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7.5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46"/>
      <c r="I35" s="92"/>
      <c r="J35" s="48"/>
      <c r="K35" s="46"/>
      <c r="L35" s="92"/>
      <c r="M35" s="48"/>
      <c r="N35" s="74"/>
      <c r="O35" s="95"/>
      <c r="P35" s="76"/>
      <c r="Q35" s="46"/>
      <c r="R35" s="134"/>
      <c r="S35" s="48"/>
      <c r="T35" s="77">
        <v>8.6</v>
      </c>
      <c r="U35" s="97"/>
      <c r="V35" s="79"/>
      <c r="W35" s="46"/>
      <c r="X35" s="92"/>
      <c r="Y35" s="48"/>
      <c r="Z35" s="80"/>
      <c r="AA35" s="99"/>
      <c r="AB35" s="82"/>
      <c r="AC35" s="46"/>
      <c r="AD35" s="92"/>
      <c r="AE35" s="48"/>
    </row>
    <row r="36" spans="1:31" ht="17.5">
      <c r="A36" s="33">
        <v>13</v>
      </c>
      <c r="B36" s="105" t="s">
        <v>25</v>
      </c>
      <c r="C36" s="33"/>
      <c r="D36" s="33"/>
      <c r="E36" s="34">
        <v>2.2000000000000002</v>
      </c>
      <c r="F36" s="73">
        <v>0.4</v>
      </c>
      <c r="G36" s="101">
        <v>0.8</v>
      </c>
      <c r="H36" s="46"/>
      <c r="I36" s="92"/>
      <c r="J36" s="48"/>
      <c r="K36" s="46"/>
      <c r="L36" s="92"/>
      <c r="M36" s="48"/>
      <c r="N36" s="74"/>
      <c r="O36" s="95"/>
      <c r="P36" s="76"/>
      <c r="Q36" s="46"/>
      <c r="R36" s="134"/>
      <c r="S36" s="48"/>
      <c r="T36" s="77"/>
      <c r="U36" s="97"/>
      <c r="V36" s="79"/>
      <c r="W36" s="46"/>
      <c r="X36" s="92"/>
      <c r="Y36" s="48"/>
      <c r="Z36" s="80">
        <v>2.2000000000000002</v>
      </c>
      <c r="AA36" s="99">
        <v>0.4</v>
      </c>
      <c r="AB36" s="82">
        <v>0.8</v>
      </c>
      <c r="AC36" s="46"/>
      <c r="AD36" s="92"/>
      <c r="AE36" s="48"/>
    </row>
    <row r="37" spans="1:31" ht="18" thickBot="1">
      <c r="A37" s="135">
        <v>14</v>
      </c>
      <c r="B37" s="139" t="s">
        <v>21</v>
      </c>
      <c r="C37" s="135"/>
      <c r="D37" s="135"/>
      <c r="E37" s="136">
        <v>4</v>
      </c>
      <c r="F37" s="137">
        <v>0</v>
      </c>
      <c r="G37" s="138">
        <v>0</v>
      </c>
      <c r="H37" s="121"/>
      <c r="I37" s="122"/>
      <c r="J37" s="123"/>
      <c r="K37" s="121"/>
      <c r="L37" s="122"/>
      <c r="M37" s="123"/>
      <c r="N37" s="124">
        <v>4</v>
      </c>
      <c r="O37" s="125"/>
      <c r="P37" s="126"/>
      <c r="Q37" s="121"/>
      <c r="R37" s="127"/>
      <c r="S37" s="123"/>
      <c r="T37" s="128"/>
      <c r="U37" s="129"/>
      <c r="V37" s="130"/>
      <c r="W37" s="121"/>
      <c r="X37" s="122"/>
      <c r="Y37" s="123"/>
      <c r="Z37" s="131"/>
      <c r="AA37" s="132"/>
      <c r="AB37" s="133"/>
      <c r="AC37" s="121"/>
      <c r="AD37" s="122"/>
      <c r="AE37" s="123"/>
    </row>
    <row r="38" spans="1:31" ht="13" thickTop="1"/>
    <row r="42" spans="1:31" ht="12.75" customHeight="1"/>
    <row r="43" spans="1:31" ht="13.5" customHeight="1"/>
    <row r="45" spans="1:31" ht="13.5" customHeight="1"/>
    <row r="47" spans="1:31" ht="26.25" customHeight="1"/>
    <row r="48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40" t="s">
        <v>44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4" spans="1:14" ht="18">
      <c r="A4" s="142" t="s">
        <v>15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6" spans="1:14" ht="13">
      <c r="A6" s="143" t="s">
        <v>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4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4" ht="13">
      <c r="A8" s="144" t="s">
        <v>17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4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42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43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65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47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2025-08-28T15:12:44Z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