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"/>
    </mc:Choice>
  </mc:AlternateContent>
  <xr:revisionPtr revIDLastSave="0" documentId="8_{76D93A66-907B-424B-8569-49FE496A8048}" xr6:coauthVersionLast="47" xr6:coauthVersionMax="47" xr10:uidLastSave="{00000000-0000-0000-0000-000000000000}"/>
  <bookViews>
    <workbookView xWindow="5280" yWindow="1970" windowWidth="28800" windowHeight="15370" activeTab="1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Q21" i="18"/>
  <c r="F6" i="19" s="1"/>
  <c r="R21" i="18"/>
  <c r="S21" i="18"/>
  <c r="F14" i="19" s="1"/>
  <c r="T21" i="18"/>
  <c r="G6" i="19" s="1"/>
  <c r="U21" i="18"/>
  <c r="G10" i="19" s="1"/>
  <c r="V21" i="18"/>
  <c r="W21" i="18"/>
  <c r="H6" i="19" s="1"/>
  <c r="X21" i="18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Z21" i="18"/>
  <c r="I6" i="19" s="1"/>
  <c r="I10" i="19"/>
  <c r="H10" i="19"/>
  <c r="G14" i="19"/>
  <c r="E14" i="19"/>
  <c r="J13" i="19"/>
  <c r="F6" i="18"/>
  <c r="D13" i="19" s="1"/>
  <c r="F7" i="18"/>
  <c r="E13" i="19" s="1"/>
  <c r="F8" i="18"/>
  <c r="F13" i="19" s="1"/>
  <c r="F9" i="18"/>
  <c r="G13" i="19" s="1"/>
  <c r="F10" i="18"/>
  <c r="H13" i="19" s="1"/>
  <c r="F11" i="18"/>
  <c r="I13" i="19" s="1"/>
  <c r="F12" i="18"/>
  <c r="F5" i="18"/>
  <c r="C13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<sst xmlns="http://schemas.openxmlformats.org/spreadsheetml/2006/main" count="318" uniqueCount="73">
  <si>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</si>
  <si>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</si>
  <si>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</si>
  <si>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</si>
  <si>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</si>
  <si>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</si>
  <si>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</si>
  <si>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</si>
  <si>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</si>
  <si>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</si>
  <si>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</si>
  <si>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</si>
  <si>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</si>
  <si>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</si>
  <si>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</si>
  <si>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</si>
  <si>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</si>
  <si>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</si>
  <si>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</si>
  <si>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</si>
  <si>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</si>
  <si>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</si>
  <si>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</si>
  <si>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</si>
  <si>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</si>
  <si>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</si>
  <si>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</si>
  <si>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</si>
  <si>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</si>
  <si>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</si>
  <si>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</si>
  <si>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</si>
  <si>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</si>
  <si>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</si>
  <si>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</si>
  <si>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</si>
  <si>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</si>
  <si>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</si>
  <si>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</si>
  <si>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</si>
  <si>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</si>
  <si>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</si>
  <si>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</si>
  <si>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</si>
  <si>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</si>
  <si>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</si>
  <si>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</si>
  <si>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</si>
  <si>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</si>
  <si>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</si>
  <si>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</si>
  <si>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</si>
  <si>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</si>
  <si>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</si>
  <si>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</si>
  <si>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</si>
  <si>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</si>
  <si>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</si>
  <si>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</si>
  <si>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</si>
  <si>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</si>
  <si>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</si>
  <si>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</si>
  <si>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</si>
  <si>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</si>
  <si>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</si>
  <si>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</si>
  <si>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</si>
  <si>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</si>
  <si>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</si>
  <si>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Limits as of 05-06-25</t>
  </si>
  <si>
    <t>Energy and AS Participation as of 05-06-25</t>
  </si>
  <si>
    <t>ADER Limits and Tracking Summary Table (as of 05-06-25)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</si>
</sst>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2.7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2.75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4" customHeight="1">
      <c r="A7" s="137" t="s">
        <v>15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9" spans="1:13" ht="13">
      <c r="A9" s="138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12.7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ht="13">
      <c r="A11" s="139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2.7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ht="13">
      <c r="A23" s="135" t="s">
        <v>13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ht="13">
      <c r="A24" s="135" t="s">
        <v>14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tabSelected="1" zoomScale="85" zoomScaleNormal="85" workbookViewId="0">
      <selection activeCell="C3" sqref="C3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4" t="s">
        <v>72</v>
      </c>
    </row>
    <row r="3" spans="1:11" ht="13" thickBot="1"/>
    <row r="4" spans="1:11" ht="27" customHeight="1" thickTop="1" thickBot="1">
      <c r="A4" s="149"/>
      <c r="B4" s="150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63</v>
      </c>
    </row>
    <row r="5" spans="1:11" ht="30" customHeight="1" thickTop="1" thickBot="1">
      <c r="A5" s="140" t="s">
        <v>0</v>
      </c>
      <c r="B5" s="21" t="s">
        <v>60</v>
      </c>
      <c r="C5" s="25">
        <f>'Limits &amp; Participation Tracking'!D5</f>
        <v>2.8297718730886863</v>
      </c>
      <c r="D5" s="26">
        <f>'Limits &amp; Participation Tracking'!D6</f>
        <v>5.3240401648767524</v>
      </c>
      <c r="E5" s="27">
        <f>'Limits &amp; Participation Tracking'!D7</f>
        <v>20.268002302608451</v>
      </c>
      <c r="F5" s="28">
        <f>'Limits &amp; Participation Tracking'!D8</f>
        <v>3.1481003341530349</v>
      </c>
      <c r="G5" s="29">
        <f>'Limits &amp; Participation Tracking'!D9</f>
        <v>28.699175450871664</v>
      </c>
      <c r="H5" s="30">
        <f>'Limits &amp; Participation Tracking'!D10</f>
        <v>1.2415873063953149</v>
      </c>
      <c r="I5" s="31">
        <f>'Limits &amp; Participation Tracking'!D11</f>
        <v>10.335384973496414</v>
      </c>
      <c r="J5" s="32">
        <f>'Limits &amp; Participation Tracking'!D12</f>
        <v>8.1539375945096921</v>
      </c>
      <c r="K5" s="32">
        <v>80</v>
      </c>
    </row>
    <row r="6" spans="1:11" ht="30" customHeight="1" thickTop="1" thickBot="1">
      <c r="A6" s="141"/>
      <c r="B6" s="22" t="s">
        <v>61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14.3</v>
      </c>
      <c r="F6" s="34">
        <f>'Limits &amp; Participation Tracking'!Q21</f>
        <v>1</v>
      </c>
      <c r="G6" s="34">
        <f>'Limits &amp; Participation Tracking'!T21</f>
        <v>15.899999999999999</v>
      </c>
      <c r="H6" s="34">
        <f>'Limits &amp; Participation Tracking'!W21</f>
        <v>0</v>
      </c>
      <c r="I6" s="34">
        <f>'Limits &amp; Participation Tracking'!Z21</f>
        <v>7.1</v>
      </c>
      <c r="J6" s="34">
        <f>'Limits &amp; Participation Tracking'!AC21</f>
        <v>0</v>
      </c>
      <c r="K6" s="34">
        <f>SUM(C6:J6)</f>
        <v>38.299999999999997</v>
      </c>
    </row>
    <row r="7" spans="1:11" ht="30" customHeight="1" thickTop="1" thickBot="1">
      <c r="A7" s="141"/>
      <c r="B7" s="22" t="s">
        <v>62</v>
      </c>
      <c r="C7" s="34">
        <f>C5-C6</f>
        <v>2.8297718730886863</v>
      </c>
      <c r="D7" s="34">
        <f t="shared" ref="D7:J7" si="0">D5-D6</f>
        <v>5.3240401648767524</v>
      </c>
      <c r="E7" s="34">
        <f t="shared" si="0"/>
        <v>5.9680023026084505</v>
      </c>
      <c r="F7" s="34">
        <f t="shared" si="0"/>
        <v>2.1481003341530349</v>
      </c>
      <c r="G7" s="34">
        <f t="shared" si="0"/>
        <v>12.799175450871665</v>
      </c>
      <c r="H7" s="34">
        <f t="shared" si="0"/>
        <v>1.2415873063953149</v>
      </c>
      <c r="I7" s="34">
        <f t="shared" si="0"/>
        <v>3.235384973496414</v>
      </c>
      <c r="J7" s="34">
        <f t="shared" si="0"/>
        <v>8.1539375945096921</v>
      </c>
      <c r="K7" s="34">
        <f t="shared" ref="K7" si="1">K5-K6</f>
        <v>41.7</v>
      </c>
    </row>
    <row r="8" spans="1:11" ht="30" customHeight="1" thickTop="1" thickBot="1">
      <c r="A8" s="142"/>
      <c r="B8" s="22" t="s">
        <v>58</v>
      </c>
      <c r="C8" s="35">
        <f>C6/C5</f>
        <v>0</v>
      </c>
      <c r="D8" s="35">
        <f t="shared" ref="D8:J8" si="2">D6/D5</f>
        <v>0</v>
      </c>
      <c r="E8" s="35">
        <f t="shared" si="2"/>
        <v>0.70554560762802065</v>
      </c>
      <c r="F8" s="35">
        <f t="shared" si="2"/>
        <v>0.31765188331236593</v>
      </c>
      <c r="G8" s="35">
        <f t="shared" si="2"/>
        <v>0.55402288568249014</v>
      </c>
      <c r="H8" s="35">
        <f t="shared" si="2"/>
        <v>0</v>
      </c>
      <c r="I8" s="35">
        <f t="shared" si="2"/>
        <v>0.68696038107984492</v>
      </c>
      <c r="J8" s="35">
        <f t="shared" si="2"/>
        <v>0</v>
      </c>
      <c r="K8" s="35">
        <f t="shared" ref="K8" si="3">K6/K5</f>
        <v>0.47874999999999995</v>
      </c>
    </row>
    <row r="9" spans="1:11" ht="30" customHeight="1" thickTop="1" thickBot="1">
      <c r="A9" s="143" t="s">
        <v>57</v>
      </c>
      <c r="B9" s="23" t="s">
        <v>60</v>
      </c>
      <c r="C9" s="25">
        <f>'Limits &amp; Participation Tracking'!E5</f>
        <v>1.4148859365443431</v>
      </c>
      <c r="D9" s="26">
        <f>'Limits &amp; Participation Tracking'!E6</f>
        <v>2.6620200824383762</v>
      </c>
      <c r="E9" s="27">
        <f>'Limits &amp; Participation Tracking'!E7</f>
        <v>10.134001151304226</v>
      </c>
      <c r="F9" s="28">
        <f>'Limits &amp; Participation Tracking'!E8</f>
        <v>1.5740501670765175</v>
      </c>
      <c r="G9" s="29">
        <f>'Limits &amp; Participation Tracking'!E9</f>
        <v>14.349587725435832</v>
      </c>
      <c r="H9" s="30">
        <f>'Limits &amp; Participation Tracking'!E10</f>
        <v>0.62079365319765745</v>
      </c>
      <c r="I9" s="31">
        <f>'Limits &amp; Participation Tracking'!E11</f>
        <v>5.1676924867482068</v>
      </c>
      <c r="J9" s="32">
        <f>'Limits &amp; Participation Tracking'!E12</f>
        <v>4.0769687972548461</v>
      </c>
      <c r="K9" s="32">
        <v>40</v>
      </c>
    </row>
    <row r="10" spans="1:11" ht="30" customHeight="1" thickTop="1" thickBot="1">
      <c r="A10" s="144"/>
      <c r="B10" s="23" t="s">
        <v>61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0.4</v>
      </c>
      <c r="J10" s="34">
        <f>'Limits &amp; Participation Tracking'!AD21</f>
        <v>0</v>
      </c>
      <c r="K10" s="34">
        <f>SUM(C10:J10)</f>
        <v>11</v>
      </c>
    </row>
    <row r="11" spans="1:11" ht="30" customHeight="1" thickTop="1" thickBot="1">
      <c r="A11" s="144"/>
      <c r="B11" s="23" t="s">
        <v>62</v>
      </c>
      <c r="C11" s="34">
        <f>C9-C10</f>
        <v>1.4148859365443431</v>
      </c>
      <c r="D11" s="34">
        <f t="shared" ref="D11" si="4">D9-D10</f>
        <v>2.6620200824383762</v>
      </c>
      <c r="E11" s="34">
        <f t="shared" ref="E11" si="5">E9-E10</f>
        <v>4.1340011513042256</v>
      </c>
      <c r="F11" s="34">
        <f t="shared" ref="F11" si="6">F9-F10</f>
        <v>1.5740501670765175</v>
      </c>
      <c r="G11" s="34">
        <f t="shared" ref="G11" si="7">G9-G10</f>
        <v>9.7495877254358323</v>
      </c>
      <c r="H11" s="34">
        <f t="shared" ref="H11" si="8">H9-H10</f>
        <v>0.62079365319765745</v>
      </c>
      <c r="I11" s="34">
        <f t="shared" ref="I11" si="9">I9-I10</f>
        <v>4.7676924867482064</v>
      </c>
      <c r="J11" s="34">
        <f t="shared" ref="J11:K11" si="10">J9-J10</f>
        <v>4.0769687972548461</v>
      </c>
      <c r="K11" s="34">
        <f t="shared" si="10"/>
        <v>29</v>
      </c>
    </row>
    <row r="12" spans="1:11" ht="30" customHeight="1" thickTop="1" thickBot="1">
      <c r="A12" s="145"/>
      <c r="B12" s="23" t="s">
        <v>58</v>
      </c>
      <c r="C12" s="35">
        <f>C10/C9</f>
        <v>0</v>
      </c>
      <c r="D12" s="35">
        <f t="shared" ref="D12:J12" si="11">D10/D9</f>
        <v>0</v>
      </c>
      <c r="E12" s="35">
        <f t="shared" si="11"/>
        <v>0.59206624416337394</v>
      </c>
      <c r="F12" s="35">
        <f t="shared" si="11"/>
        <v>0</v>
      </c>
      <c r="G12" s="35">
        <f t="shared" si="11"/>
        <v>0.32056670114961694</v>
      </c>
      <c r="H12" s="35">
        <f t="shared" si="11"/>
        <v>0</v>
      </c>
      <c r="I12" s="35">
        <f t="shared" si="11"/>
        <v>7.7403986600545926E-2</v>
      </c>
      <c r="J12" s="35">
        <f t="shared" si="11"/>
        <v>0</v>
      </c>
      <c r="K12" s="35">
        <f t="shared" ref="K12" si="12">K10/K9</f>
        <v>0.27500000000000002</v>
      </c>
    </row>
    <row r="13" spans="1:11" ht="18.5" thickTop="1" thickBot="1">
      <c r="A13" s="146" t="s">
        <v>65</v>
      </c>
      <c r="B13" s="89" t="s">
        <v>60</v>
      </c>
      <c r="C13" s="25">
        <f>'Limits &amp; Participation Tracking'!F5</f>
        <v>1.4148859365443431</v>
      </c>
      <c r="D13" s="26">
        <f>'Limits &amp; Participation Tracking'!F6</f>
        <v>2.6620200824383762</v>
      </c>
      <c r="E13" s="27">
        <f>'Limits &amp; Participation Tracking'!F7</f>
        <v>10.134001151304226</v>
      </c>
      <c r="F13" s="28">
        <f>'Limits &amp; Participation Tracking'!F8</f>
        <v>1.5740501670765175</v>
      </c>
      <c r="G13" s="29">
        <f>'Limits &amp; Participation Tracking'!F9</f>
        <v>14.349587725435832</v>
      </c>
      <c r="H13" s="30">
        <f>'Limits &amp; Participation Tracking'!F10</f>
        <v>0.62079365319765745</v>
      </c>
      <c r="I13" s="31">
        <f>'Limits &amp; Participation Tracking'!F11</f>
        <v>5.1676924867482068</v>
      </c>
      <c r="J13" s="32">
        <f>'Limits &amp; Participation Tracking'!F12</f>
        <v>4.0769687972548461</v>
      </c>
      <c r="K13" s="32">
        <v>40</v>
      </c>
    </row>
    <row r="14" spans="1:11" ht="27" thickTop="1" thickBot="1">
      <c r="A14" s="147"/>
      <c r="B14" s="89" t="s">
        <v>61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</v>
      </c>
      <c r="F14" s="34">
        <f>'Limits &amp; Participation Tracking'!S21</f>
        <v>0.24035999999999999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0</v>
      </c>
      <c r="J14" s="34">
        <f>'Limits &amp; Participation Tracking'!AE21</f>
        <v>0</v>
      </c>
      <c r="K14" s="34">
        <f>SUM(C14:J14)</f>
        <v>8.8403600000000004</v>
      </c>
    </row>
    <row r="15" spans="1:11" ht="27" thickTop="1" thickBot="1">
      <c r="A15" s="147"/>
      <c r="B15" s="89" t="s">
        <v>62</v>
      </c>
      <c r="C15" s="34">
        <f>C13-C14</f>
        <v>1.4148859365443431</v>
      </c>
      <c r="D15" s="34">
        <f t="shared" ref="D15:K15" si="13">D13-D14</f>
        <v>2.6620200824383762</v>
      </c>
      <c r="E15" s="34">
        <f t="shared" si="13"/>
        <v>6.1340011513042256</v>
      </c>
      <c r="F15" s="34">
        <f t="shared" si="13"/>
        <v>1.3336901670765176</v>
      </c>
      <c r="G15" s="34">
        <f t="shared" si="13"/>
        <v>9.7495877254358323</v>
      </c>
      <c r="H15" s="34">
        <f t="shared" si="13"/>
        <v>0.62079365319765745</v>
      </c>
      <c r="I15" s="34">
        <f t="shared" si="13"/>
        <v>5.1676924867482068</v>
      </c>
      <c r="J15" s="34">
        <f t="shared" si="13"/>
        <v>4.0769687972548461</v>
      </c>
      <c r="K15" s="34">
        <f t="shared" si="13"/>
        <v>31.15964</v>
      </c>
    </row>
    <row r="16" spans="1:11" ht="18.5" thickTop="1" thickBot="1">
      <c r="A16" s="148"/>
      <c r="B16" s="89" t="s">
        <v>58</v>
      </c>
      <c r="C16" s="35">
        <f>C14/C13</f>
        <v>0</v>
      </c>
      <c r="D16" s="35">
        <f t="shared" ref="D16:K16" si="14">D14/D13</f>
        <v>0</v>
      </c>
      <c r="E16" s="35">
        <f t="shared" si="14"/>
        <v>0.39471082944224928</v>
      </c>
      <c r="F16" s="35">
        <f t="shared" si="14"/>
        <v>0.15270161334592053</v>
      </c>
      <c r="G16" s="35">
        <f t="shared" si="14"/>
        <v>0.32056670114961694</v>
      </c>
      <c r="H16" s="35">
        <f t="shared" si="14"/>
        <v>0</v>
      </c>
      <c r="I16" s="35">
        <f t="shared" si="14"/>
        <v>0</v>
      </c>
      <c r="J16" s="35">
        <f t="shared" si="14"/>
        <v>0</v>
      </c>
      <c r="K16" s="35">
        <f t="shared" si="14"/>
        <v>0.22100900000000001</v>
      </c>
    </row>
    <row r="17" spans="1:1" ht="13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6"/>
  <sheetViews>
    <sheetView zoomScale="70" zoomScaleNormal="70" workbookViewId="0">
      <selection activeCell="E36" sqref="E36"/>
    </sheetView>
  </sheetViews>
  <sheetFormatPr defaultRowHeight="12.5"/>
  <cols>
    <col min="1" max="1" width="14" customWidth="1"/>
    <col min="2" max="2" width="17.36328125" customWidth="1"/>
    <col min="3" max="3" width="17.6328125" customWidth="1"/>
    <col min="4" max="4" width="15.36328125" customWidth="1"/>
    <col min="5" max="5" width="14.54296875" customWidth="1"/>
    <col min="6" max="7" width="14.453125" customWidth="1"/>
    <col min="8" max="30" width="10.6328125" customWidth="1"/>
  </cols>
  <sheetData>
    <row r="1" spans="3:21" ht="21.75" customHeight="1"/>
    <row r="2" spans="3:21" ht="14.25" customHeight="1">
      <c r="C2" s="157" t="s">
        <v>70</v>
      </c>
      <c r="D2" s="158"/>
      <c r="E2" s="158"/>
      <c r="F2" s="153"/>
    </row>
    <row r="3" spans="3:21">
      <c r="C3" s="159"/>
      <c r="D3" s="160"/>
      <c r="E3" s="160"/>
      <c r="F3" s="156"/>
    </row>
    <row r="4" spans="3:21" ht="48.75" customHeight="1">
      <c r="C4" s="56" t="s">
        <v>18</v>
      </c>
      <c r="D4" s="56" t="s">
        <v>42</v>
      </c>
      <c r="E4" s="56" t="s">
        <v>46</v>
      </c>
      <c r="F4" s="56" t="s">
        <v>68</v>
      </c>
    </row>
    <row r="5" spans="3:21" ht="15">
      <c r="C5" s="57" t="s">
        <v>19</v>
      </c>
      <c r="D5" s="58">
        <f>'Calculation of % &amp; MW'!I41</f>
        <v>2.8297718730886863</v>
      </c>
      <c r="E5" s="58">
        <f>'Calculation of % &amp; MW'!I57</f>
        <v>1.4148859365443431</v>
      </c>
      <c r="F5" s="58">
        <f>'Calculation of % &amp; MW'!I72</f>
        <v>1.4148859365443431</v>
      </c>
    </row>
    <row r="6" spans="3:21" ht="15">
      <c r="C6" s="59" t="s">
        <v>20</v>
      </c>
      <c r="D6" s="60">
        <f>'Calculation of % &amp; MW'!I42</f>
        <v>5.3240401648767524</v>
      </c>
      <c r="E6" s="60">
        <f>'Calculation of % &amp; MW'!I58</f>
        <v>2.6620200824383762</v>
      </c>
      <c r="F6" s="60">
        <f>'Calculation of % &amp; MW'!I73</f>
        <v>2.6620200824383762</v>
      </c>
    </row>
    <row r="7" spans="3:21" ht="15">
      <c r="C7" s="61" t="s">
        <v>21</v>
      </c>
      <c r="D7" s="62">
        <f>'Calculation of % &amp; MW'!I43</f>
        <v>20.268002302608451</v>
      </c>
      <c r="E7" s="62">
        <f>'Calculation of % &amp; MW'!I59</f>
        <v>10.134001151304226</v>
      </c>
      <c r="F7" s="62">
        <f>'Calculation of % &amp; MW'!I74</f>
        <v>10.134001151304226</v>
      </c>
    </row>
    <row r="8" spans="3:21" ht="15">
      <c r="C8" s="63" t="s">
        <v>22</v>
      </c>
      <c r="D8" s="64">
        <f>'Calculation of % &amp; MW'!I44</f>
        <v>3.1481003341530349</v>
      </c>
      <c r="E8" s="64">
        <f>'Calculation of % &amp; MW'!I60</f>
        <v>1.5740501670765175</v>
      </c>
      <c r="F8" s="64">
        <f>'Calculation of % &amp; MW'!I75</f>
        <v>1.5740501670765175</v>
      </c>
    </row>
    <row r="9" spans="3:21" ht="15">
      <c r="C9" s="65" t="s">
        <v>23</v>
      </c>
      <c r="D9" s="66">
        <f>'Calculation of % &amp; MW'!I45</f>
        <v>28.699175450871664</v>
      </c>
      <c r="E9" s="66">
        <f>'Calculation of % &amp; MW'!I61</f>
        <v>14.349587725435832</v>
      </c>
      <c r="F9" s="66">
        <f>'Calculation of % &amp; MW'!I76</f>
        <v>14.349587725435832</v>
      </c>
    </row>
    <row r="10" spans="3:21" ht="15">
      <c r="C10" s="67" t="s">
        <v>24</v>
      </c>
      <c r="D10" s="68">
        <f>'Calculation of % &amp; MW'!I46</f>
        <v>1.2415873063953149</v>
      </c>
      <c r="E10" s="68">
        <f>'Calculation of % &amp; MW'!I62</f>
        <v>0.62079365319765745</v>
      </c>
      <c r="F10" s="68">
        <f>'Calculation of % &amp; MW'!I77</f>
        <v>0.62079365319765745</v>
      </c>
    </row>
    <row r="11" spans="3:21" ht="15">
      <c r="C11" s="69" t="s">
        <v>25</v>
      </c>
      <c r="D11" s="70">
        <f>'Calculation of % &amp; MW'!I47</f>
        <v>10.335384973496414</v>
      </c>
      <c r="E11" s="70">
        <f>'Calculation of % &amp; MW'!I63</f>
        <v>5.1676924867482068</v>
      </c>
      <c r="F11" s="70">
        <f>'Calculation of % &amp; MW'!I78</f>
        <v>5.1676924867482068</v>
      </c>
    </row>
    <row r="12" spans="3:21" ht="15">
      <c r="C12" s="71" t="s">
        <v>26</v>
      </c>
      <c r="D12" s="72">
        <f>'Calculation of % &amp; MW'!I48</f>
        <v>8.1539375945096921</v>
      </c>
      <c r="E12" s="72">
        <f>'Calculation of % &amp; MW'!I64</f>
        <v>4.0769687972548461</v>
      </c>
      <c r="F12" s="72">
        <f>'Calculation of % &amp; MW'!I79</f>
        <v>4.0769687972548461</v>
      </c>
      <c r="U12" s="12"/>
    </row>
    <row r="13" spans="3:21" ht="13.25" customHeight="1">
      <c r="C13" s="151" t="s">
        <v>51</v>
      </c>
      <c r="D13" s="152"/>
      <c r="E13" s="152"/>
      <c r="F13" s="153"/>
    </row>
    <row r="14" spans="3:21" ht="16.5" customHeight="1">
      <c r="C14" s="154"/>
      <c r="D14" s="155"/>
      <c r="E14" s="155"/>
      <c r="F14" s="156"/>
    </row>
    <row r="15" spans="3:21" ht="9.75" customHeight="1"/>
    <row r="16" spans="3:21" ht="9.75" customHeight="1"/>
    <row r="19" spans="1:31" ht="13.25" customHeight="1">
      <c r="H19" s="168" t="s">
        <v>71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53"/>
    </row>
    <row r="20" spans="1:31" ht="13.25" customHeight="1">
      <c r="F20" s="18"/>
      <c r="G20" s="18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56"/>
    </row>
    <row r="21" spans="1:31" ht="18" thickBot="1">
      <c r="D21" s="49" t="s">
        <v>36</v>
      </c>
      <c r="E21" s="34">
        <f t="shared" ref="E21:AE21" si="0">SUM(E24:E35)</f>
        <v>38.299999999999997</v>
      </c>
      <c r="F21" s="34">
        <f t="shared" si="0"/>
        <v>11</v>
      </c>
      <c r="G21" s="34">
        <f t="shared" si="0"/>
        <v>8.8403600000000004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14.3</v>
      </c>
      <c r="O21" s="84">
        <f t="shared" si="0"/>
        <v>6</v>
      </c>
      <c r="P21" s="84">
        <f t="shared" si="0"/>
        <v>4</v>
      </c>
      <c r="Q21" s="83">
        <f t="shared" si="0"/>
        <v>1</v>
      </c>
      <c r="R21" s="83">
        <f t="shared" si="0"/>
        <v>0</v>
      </c>
      <c r="S21" s="83">
        <f t="shared" si="0"/>
        <v>0.24035999999999999</v>
      </c>
      <c r="T21" s="85">
        <f t="shared" si="0"/>
        <v>15.899999999999999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7.1</v>
      </c>
      <c r="AA21" s="86">
        <f t="shared" si="0"/>
        <v>0.4</v>
      </c>
      <c r="AB21" s="86">
        <f t="shared" si="0"/>
        <v>0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1" t="s">
        <v>19</v>
      </c>
      <c r="I22" s="162"/>
      <c r="J22" s="163"/>
      <c r="K22" s="161" t="s">
        <v>20</v>
      </c>
      <c r="L22" s="162"/>
      <c r="M22" s="163"/>
      <c r="N22" s="166" t="s">
        <v>21</v>
      </c>
      <c r="O22" s="167"/>
      <c r="P22" s="163"/>
      <c r="Q22" s="161" t="s">
        <v>22</v>
      </c>
      <c r="R22" s="162"/>
      <c r="S22" s="163"/>
      <c r="T22" s="164" t="s">
        <v>23</v>
      </c>
      <c r="U22" s="165"/>
      <c r="V22" s="163"/>
      <c r="W22" s="161" t="s">
        <v>24</v>
      </c>
      <c r="X22" s="162"/>
      <c r="Y22" s="163"/>
      <c r="Z22" s="172" t="s">
        <v>25</v>
      </c>
      <c r="AA22" s="173"/>
      <c r="AB22" s="163"/>
      <c r="AC22" s="161" t="s">
        <v>26</v>
      </c>
      <c r="AD22" s="162"/>
      <c r="AE22" s="163"/>
    </row>
    <row r="23" spans="1:31" ht="87.5">
      <c r="A23" s="51" t="s">
        <v>47</v>
      </c>
      <c r="B23" s="51" t="s">
        <v>18</v>
      </c>
      <c r="C23" s="51" t="s">
        <v>52</v>
      </c>
      <c r="D23" s="52" t="s">
        <v>48</v>
      </c>
      <c r="E23" s="52" t="s">
        <v>53</v>
      </c>
      <c r="F23" s="53" t="s">
        <v>54</v>
      </c>
      <c r="G23" s="53" t="s">
        <v>69</v>
      </c>
      <c r="H23" s="54" t="s">
        <v>55</v>
      </c>
      <c r="I23" s="90" t="s">
        <v>56</v>
      </c>
      <c r="J23" s="55" t="s">
        <v>66</v>
      </c>
      <c r="K23" s="54" t="s">
        <v>55</v>
      </c>
      <c r="L23" s="90" t="s">
        <v>56</v>
      </c>
      <c r="M23" s="55" t="s">
        <v>66</v>
      </c>
      <c r="N23" s="54" t="s">
        <v>55</v>
      </c>
      <c r="O23" s="90" t="s">
        <v>56</v>
      </c>
      <c r="P23" s="55" t="s">
        <v>66</v>
      </c>
      <c r="Q23" s="54" t="s">
        <v>55</v>
      </c>
      <c r="R23" s="90" t="s">
        <v>56</v>
      </c>
      <c r="S23" s="55" t="s">
        <v>66</v>
      </c>
      <c r="T23" s="54" t="s">
        <v>55</v>
      </c>
      <c r="U23" s="90" t="s">
        <v>56</v>
      </c>
      <c r="V23" s="55" t="s">
        <v>66</v>
      </c>
      <c r="W23" s="54" t="s">
        <v>55</v>
      </c>
      <c r="X23" s="90" t="s">
        <v>56</v>
      </c>
      <c r="Y23" s="55" t="s">
        <v>66</v>
      </c>
      <c r="Z23" s="54" t="s">
        <v>55</v>
      </c>
      <c r="AA23" s="90" t="s">
        <v>56</v>
      </c>
      <c r="AB23" s="55" t="s">
        <v>66</v>
      </c>
      <c r="AC23" s="54" t="s">
        <v>55</v>
      </c>
      <c r="AD23" s="90" t="s">
        <v>56</v>
      </c>
      <c r="AE23" s="55" t="s">
        <v>66</v>
      </c>
    </row>
    <row r="24" spans="1:31" ht="17.5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5">
      <c r="A25" s="33">
        <v>2</v>
      </c>
      <c r="B25" s="102" t="s">
        <v>21</v>
      </c>
      <c r="C25" s="33"/>
      <c r="D25" s="33"/>
      <c r="E25" s="34">
        <v>0.6</v>
      </c>
      <c r="F25" s="73">
        <v>0.2</v>
      </c>
      <c r="G25" s="101">
        <v>0</v>
      </c>
      <c r="H25" s="46"/>
      <c r="I25" s="92"/>
      <c r="J25" s="48"/>
      <c r="K25" s="46"/>
      <c r="L25" s="92"/>
      <c r="M25" s="48"/>
      <c r="N25" s="74">
        <v>0.6</v>
      </c>
      <c r="O25" s="94">
        <v>0.2</v>
      </c>
      <c r="P25" s="75"/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5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5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5">
      <c r="A28" s="33">
        <v>5</v>
      </c>
      <c r="B28" s="105" t="s">
        <v>25</v>
      </c>
      <c r="C28" s="33"/>
      <c r="D28" s="33"/>
      <c r="E28" s="87">
        <v>1.2</v>
      </c>
      <c r="F28" s="88">
        <v>0.4</v>
      </c>
      <c r="G28" s="101">
        <v>0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1.2</v>
      </c>
      <c r="AA28" s="99">
        <v>0.4</v>
      </c>
      <c r="AB28" s="82"/>
      <c r="AC28" s="46"/>
      <c r="AD28" s="92"/>
      <c r="AE28" s="48"/>
    </row>
    <row r="29" spans="1:31" ht="17.5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5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5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5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>
        <v>0</v>
      </c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5">
      <c r="A33" s="33">
        <v>10</v>
      </c>
      <c r="B33" s="103" t="s">
        <v>22</v>
      </c>
      <c r="C33" s="33"/>
      <c r="D33" s="33"/>
      <c r="E33" s="34">
        <v>1</v>
      </c>
      <c r="F33" s="73">
        <v>0</v>
      </c>
      <c r="G33" s="101">
        <v>0.24035999999999999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</v>
      </c>
      <c r="R33" s="120"/>
      <c r="S33" s="108">
        <v>0.24035999999999999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5">
      <c r="A34" s="33">
        <v>11</v>
      </c>
      <c r="B34" s="105" t="s">
        <v>25</v>
      </c>
      <c r="C34" s="33"/>
      <c r="D34" s="33"/>
      <c r="E34" s="34">
        <v>5.7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5.7</v>
      </c>
      <c r="AA34" s="99"/>
      <c r="AB34" s="82"/>
      <c r="AC34" s="46"/>
      <c r="AD34" s="92"/>
      <c r="AE34" s="48"/>
    </row>
    <row r="35" spans="1:31" ht="18" thickBot="1">
      <c r="A35" s="33">
        <v>12</v>
      </c>
      <c r="B35" s="103" t="s">
        <v>23</v>
      </c>
      <c r="C35" s="33"/>
      <c r="D35" s="33"/>
      <c r="E35" s="34">
        <v>8.6</v>
      </c>
      <c r="F35" s="73">
        <v>0</v>
      </c>
      <c r="G35" s="101">
        <v>0</v>
      </c>
      <c r="H35" s="121"/>
      <c r="I35" s="122"/>
      <c r="J35" s="123"/>
      <c r="K35" s="121"/>
      <c r="L35" s="122"/>
      <c r="M35" s="123"/>
      <c r="N35" s="124"/>
      <c r="O35" s="125"/>
      <c r="P35" s="126"/>
      <c r="Q35" s="121"/>
      <c r="R35" s="127"/>
      <c r="S35" s="123"/>
      <c r="T35" s="128">
        <v>8.6</v>
      </c>
      <c r="U35" s="129"/>
      <c r="V35" s="130"/>
      <c r="W35" s="121"/>
      <c r="X35" s="122"/>
      <c r="Y35" s="123"/>
      <c r="Z35" s="131"/>
      <c r="AA35" s="132"/>
      <c r="AB35" s="133"/>
      <c r="AC35" s="121"/>
      <c r="AD35" s="122"/>
      <c r="AE35" s="123"/>
    </row>
    <row r="36" spans="1:31" ht="13" thickTop="1"/>
    <row r="40" spans="1:31" ht="12.75" customHeight="1"/>
    <row r="41" spans="1:31" ht="13.5" customHeight="1"/>
    <row r="43" spans="1:31" ht="13.5" customHeight="1"/>
    <row r="45" spans="1:31" ht="26.25" customHeight="1"/>
    <row r="46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35" t="s">
        <v>45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18">
      <c r="A4" s="137" t="s">
        <v>15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4" ht="13">
      <c r="A6" s="138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4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4" ht="13">
      <c r="A8" s="139" t="s">
        <v>17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4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 ht="13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 ht="13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 ht="13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 ht="13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 ht="13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 ht="13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 ht="13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43</v>
      </c>
      <c r="B39" s="10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 ht="13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 ht="13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 ht="13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 ht="13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 ht="13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 ht="13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 ht="13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 ht="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44</v>
      </c>
      <c r="B55" s="10">
        <v>40</v>
      </c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 ht="13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 ht="13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 ht="13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 ht="13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 ht="13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 ht="13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 ht="13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 ht="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67</v>
      </c>
      <c r="B70" s="10">
        <v>40</v>
      </c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 ht="13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 ht="13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 ht="13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 ht="13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 ht="13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 ht="13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 ht="13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 ht="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2025-05-06T20:36:55Z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