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P:\2019 RTP\"/>
    </mc:Choice>
  </mc:AlternateContent>
  <bookViews>
    <workbookView xWindow="0" yWindow="0" windowWidth="19200" windowHeight="12180" tabRatio="770"/>
  </bookViews>
  <sheets>
    <sheet name="Index" sheetId="1" r:id="rId1"/>
    <sheet name="Start Cases" sheetId="25" r:id="rId2"/>
    <sheet name="Temp. for Dynamic Ratings" sheetId="16" r:id="rId3"/>
    <sheet name="RPG Projects Backed out" sheetId="21" r:id="rId4"/>
    <sheet name="Recently approved RPG project" sheetId="22" r:id="rId5"/>
    <sheet name="Model updates &amp; corrections" sheetId="5" r:id="rId6"/>
    <sheet name="Transmission &amp; Gen Outages" sheetId="6" r:id="rId7"/>
    <sheet name="Gen add, ret. and mothball" sheetId="23" r:id="rId8"/>
    <sheet name="Renewable Generation Dispatch" sheetId="24" r:id="rId9"/>
    <sheet name="Switchable Generation" sheetId="9" r:id="rId10"/>
    <sheet name="DC Tie modeling &amp; dispatch" sheetId="10" r:id="rId11"/>
    <sheet name="Reserve Requirement" sheetId="11" r:id="rId12"/>
    <sheet name="Fuel Price Assumptions" sheetId="12" r:id="rId13"/>
    <sheet name="Reliability Case-Load Forecast" sheetId="14" r:id="rId14"/>
    <sheet name="Sensitivity Analysis" sheetId="19" r:id="rId15"/>
  </sheets>
  <definedNames>
    <definedName name="_xlnm._FilterDatabase" localSheetId="7" hidden="1">'Gen add, ret. and mothball'!$A$8:$P$8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9" i="14" l="1"/>
  <c r="J28" i="14"/>
  <c r="J26" i="14"/>
  <c r="J33" i="14"/>
  <c r="J25" i="14"/>
  <c r="C7" i="1" l="1"/>
  <c r="P13" i="9" l="1"/>
  <c r="O13" i="9"/>
  <c r="N13" i="9"/>
  <c r="M13" i="9"/>
  <c r="L13" i="9"/>
  <c r="K13" i="9"/>
  <c r="J13" i="9"/>
  <c r="I13" i="9"/>
  <c r="H13" i="9"/>
  <c r="G13" i="9"/>
  <c r="D6" i="1" l="1"/>
  <c r="D4" i="1"/>
  <c r="D3" i="1"/>
  <c r="D17" i="1"/>
  <c r="D5" i="1"/>
  <c r="D10" i="1"/>
  <c r="A8" i="12"/>
  <c r="A9" i="12" s="1"/>
  <c r="A10" i="12" s="1"/>
  <c r="A11" i="12" s="1"/>
  <c r="A12" i="12" s="1"/>
  <c r="D15" i="1" l="1"/>
  <c r="D19" i="1"/>
  <c r="D14" i="1" l="1"/>
  <c r="D13" i="1"/>
  <c r="D12" i="1"/>
  <c r="D11" i="1"/>
  <c r="D7" i="1" l="1"/>
  <c r="C6" i="1" l="1"/>
  <c r="C10" i="1"/>
  <c r="C4" i="1" l="1"/>
  <c r="C5" i="1"/>
  <c r="N13" i="12" l="1"/>
  <c r="N12" i="12"/>
  <c r="N11" i="12"/>
  <c r="N10" i="12"/>
  <c r="N9" i="12"/>
  <c r="N8" i="12"/>
  <c r="N7" i="12"/>
  <c r="D8" i="1" l="1"/>
  <c r="C8" i="1"/>
  <c r="C19" i="1" l="1"/>
  <c r="A13" i="12" l="1"/>
  <c r="C17" i="1" l="1"/>
  <c r="C15" i="1"/>
  <c r="C12" i="1" l="1"/>
</calcChain>
</file>

<file path=xl/sharedStrings.xml><?xml version="1.0" encoding="utf-8"?>
<sst xmlns="http://schemas.openxmlformats.org/spreadsheetml/2006/main" count="1461" uniqueCount="597">
  <si>
    <t>Transmission Topology</t>
  </si>
  <si>
    <t>3.1.1</t>
  </si>
  <si>
    <t>Start Cases</t>
  </si>
  <si>
    <t>3.1.2</t>
  </si>
  <si>
    <t>RPG Projects Backed out for lack of approval</t>
  </si>
  <si>
    <t>Model updates/corrections</t>
  </si>
  <si>
    <t>3.1.3</t>
  </si>
  <si>
    <t>Transmission &amp; Generation Outages</t>
  </si>
  <si>
    <t>Generation</t>
  </si>
  <si>
    <t>3.2.1</t>
  </si>
  <si>
    <t>3.2.2</t>
  </si>
  <si>
    <t>3.2.3</t>
  </si>
  <si>
    <t>3.2.4</t>
  </si>
  <si>
    <t>3.2.5</t>
  </si>
  <si>
    <t>Reserve Requirements</t>
  </si>
  <si>
    <t>3.2.6</t>
  </si>
  <si>
    <t>Fuel Price assumptions</t>
  </si>
  <si>
    <t>Load forecast (Reliability)
90/10 Forecast
SSWG forecast
Bounded Higher of calc
RTP summer peak case forecast
RTP Min load case forecast</t>
  </si>
  <si>
    <t>Demand</t>
  </si>
  <si>
    <t>RTP Scope Section Number</t>
  </si>
  <si>
    <t>Input Assumption</t>
  </si>
  <si>
    <t>Date Last Updated:</t>
  </si>
  <si>
    <t>Back</t>
  </si>
  <si>
    <t>Status</t>
  </si>
  <si>
    <t>Based on TPIT dated:</t>
  </si>
  <si>
    <t>Temperatures used in Dynamic Rating Calculation</t>
  </si>
  <si>
    <t>Weather Zone</t>
  </si>
  <si>
    <t>Coast</t>
  </si>
  <si>
    <t>East</t>
  </si>
  <si>
    <t>Far West</t>
  </si>
  <si>
    <t>North Central</t>
  </si>
  <si>
    <t>North</t>
  </si>
  <si>
    <t>South Central</t>
  </si>
  <si>
    <t>South</t>
  </si>
  <si>
    <t>West</t>
  </si>
  <si>
    <t>3.1.5</t>
  </si>
  <si>
    <t>Solar</t>
  </si>
  <si>
    <t>* SOLARPEAKPCT Values</t>
  </si>
  <si>
    <t>Wind</t>
  </si>
  <si>
    <t>WINDPEAKPCT Values *</t>
  </si>
  <si>
    <t>Summer, Non-Coastal</t>
  </si>
  <si>
    <t>Summer, Coastal</t>
  </si>
  <si>
    <t>Outside Study Region</t>
  </si>
  <si>
    <t>Inside Study Region</t>
  </si>
  <si>
    <t>Hydro</t>
  </si>
  <si>
    <t>UNIT NAME</t>
  </si>
  <si>
    <t>UNIT CODE</t>
  </si>
  <si>
    <t>COUNTY</t>
  </si>
  <si>
    <t>FUEL</t>
  </si>
  <si>
    <t>ZONE</t>
  </si>
  <si>
    <t>IN SERVICE</t>
  </si>
  <si>
    <t>Operational Resources (Switchable)</t>
  </si>
  <si>
    <t>Average Capacity Factor
(15th Percentile)</t>
  </si>
  <si>
    <t>Date</t>
  </si>
  <si>
    <t>DC_E</t>
  </si>
  <si>
    <t>DC_N</t>
  </si>
  <si>
    <t>DC_L*</t>
  </si>
  <si>
    <t>DC_R*</t>
  </si>
  <si>
    <t>DC_S*</t>
  </si>
  <si>
    <t>* In the events that thermal overloads are resolved by curtialing the DC Tie exports, the events and the curtailed amounts will be documented.</t>
  </si>
  <si>
    <t>Final</t>
  </si>
  <si>
    <t>On Peak Cases</t>
  </si>
  <si>
    <t>Off peak case</t>
  </si>
  <si>
    <t>SSWG case version</t>
  </si>
  <si>
    <t>90th Percentile Temperature (degree F)</t>
  </si>
  <si>
    <t>DC tie modeling and dispatch</t>
  </si>
  <si>
    <t>Renewable generation dispatch</t>
  </si>
  <si>
    <t>Generation Additions, Retirements and Mothballs</t>
  </si>
  <si>
    <t>Wind (Min Case)</t>
  </si>
  <si>
    <t>Non-Coastal</t>
  </si>
  <si>
    <t>Coastal</t>
  </si>
  <si>
    <t>2022 SUM</t>
  </si>
  <si>
    <t>2020 SUM</t>
  </si>
  <si>
    <t>Transmission Changes</t>
  </si>
  <si>
    <t>TO</t>
  </si>
  <si>
    <t>Case</t>
  </si>
  <si>
    <t>Comments</t>
  </si>
  <si>
    <t>Generation Changes</t>
  </si>
  <si>
    <t>Load Changes</t>
  </si>
  <si>
    <t>Source</t>
  </si>
  <si>
    <t xml:space="preserve">Switchable Generation </t>
  </si>
  <si>
    <t>Recently approved RPG projects</t>
  </si>
  <si>
    <t>Average</t>
  </si>
  <si>
    <t>New generators that met PG 6.9 requirements</t>
  </si>
  <si>
    <t xml:space="preserve">GINR Reference Number                     </t>
  </si>
  <si>
    <t>Project Name</t>
  </si>
  <si>
    <t>County</t>
  </si>
  <si>
    <t>Projected Date</t>
  </si>
  <si>
    <t>Fuel</t>
  </si>
  <si>
    <t xml:space="preserve">MW For Grid </t>
  </si>
  <si>
    <t>Changes From Last Report</t>
  </si>
  <si>
    <t>Meets Section 6.9 Requirements (1)(b) through (1)(d)</t>
  </si>
  <si>
    <t>Retired units</t>
  </si>
  <si>
    <t>Unit Name</t>
  </si>
  <si>
    <t>MW For Grid</t>
  </si>
  <si>
    <t>Mothballed units</t>
  </si>
  <si>
    <t>Year</t>
  </si>
  <si>
    <t>Southern</t>
  </si>
  <si>
    <t>NCP Total</t>
  </si>
  <si>
    <t>Total</t>
  </si>
  <si>
    <t>ERCOT 90th Percentile Load forecast for RTP (MW)</t>
  </si>
  <si>
    <t>Jan</t>
  </si>
  <si>
    <t>Feb</t>
  </si>
  <si>
    <t>Mar</t>
  </si>
  <si>
    <t>Apr</t>
  </si>
  <si>
    <t>May</t>
  </si>
  <si>
    <t>Jun</t>
  </si>
  <si>
    <t>Jul</t>
  </si>
  <si>
    <t>Aug</t>
  </si>
  <si>
    <t>Sep</t>
  </si>
  <si>
    <t>Oct</t>
  </si>
  <si>
    <t>Nov</t>
  </si>
  <si>
    <t>Dec</t>
  </si>
  <si>
    <t>Natural Gas Price Forecast ($/MMBtu)</t>
  </si>
  <si>
    <t>DC Tie dispatch - Summer peak conditions (MW)</t>
  </si>
  <si>
    <t>Other Studies</t>
  </si>
  <si>
    <t>Sensitivity Analysis</t>
  </si>
  <si>
    <t>5.2.2</t>
  </si>
  <si>
    <t>Bus Voltage Changes</t>
  </si>
  <si>
    <t>Capacitor Bank Changes</t>
  </si>
  <si>
    <t>Reliability Analysis</t>
  </si>
  <si>
    <t xml:space="preserve">Based on GIS report dated: </t>
  </si>
  <si>
    <t>WEST</t>
  </si>
  <si>
    <t>NORTH</t>
  </si>
  <si>
    <t>Reliabity Cases</t>
  </si>
  <si>
    <t>Import</t>
  </si>
  <si>
    <t>Export</t>
  </si>
  <si>
    <t>Phase Shifters</t>
  </si>
  <si>
    <t>X</t>
  </si>
  <si>
    <t>ERCOT Project Number</t>
  </si>
  <si>
    <t>Project Title</t>
  </si>
  <si>
    <t xml:space="preserve">Project Description </t>
  </si>
  <si>
    <t>"from" Location</t>
  </si>
  <si>
    <t>"to" Location</t>
  </si>
  <si>
    <t>Associated Projects</t>
  </si>
  <si>
    <t>Transmission Owner</t>
  </si>
  <si>
    <t>TSP Contact</t>
  </si>
  <si>
    <t>Transmission Owner Project Number (Optional)</t>
  </si>
  <si>
    <t>Projected In-Service Date (Month/Yr)</t>
  </si>
  <si>
    <t>Service Level kV</t>
  </si>
  <si>
    <t xml:space="preserve">Planning Charter Tier </t>
  </si>
  <si>
    <t>Date Submitted TO ERCOT for RPG Review (Month/Yr)</t>
  </si>
  <si>
    <t>Date RPG Review Completed (Month/Yr)</t>
  </si>
  <si>
    <t>Date ERCOT BOD Review Completed (Month/Yr)</t>
  </si>
  <si>
    <t>SSWG Base Case Related Bus Numbers (If applicable)  (CSV)</t>
  </si>
  <si>
    <t>Is the project reflected in SSWG Base Cases? (Y/N)</t>
  </si>
  <si>
    <t>Phase Number</t>
  </si>
  <si>
    <t>MOD Project Number</t>
  </si>
  <si>
    <t>TDSP</t>
  </si>
  <si>
    <t>Approve Date</t>
  </si>
  <si>
    <t>2800 MW</t>
  </si>
  <si>
    <t>The reserve requirements used in the reliability models account for the outage of ERCOT's two largest units as well as the increased losses observed during such an G-1 &amp; N-1 outage.</t>
  </si>
  <si>
    <t>WND_WHITNEY2 (H2)</t>
  </si>
  <si>
    <t>WND_WHITNEY1 (H1)</t>
  </si>
  <si>
    <t>WIR_WIRTZ_G2 (H2)</t>
  </si>
  <si>
    <t>WIR_WIRTZ_G1 (H1)</t>
  </si>
  <si>
    <t>MAR_MARSFOG3 (H3)</t>
  </si>
  <si>
    <t>MAR_MARSFOG2 (H2)</t>
  </si>
  <si>
    <t>MAR_MARSFOG1 (H1)</t>
  </si>
  <si>
    <t>MAR_MARBFAG2 (H2)</t>
  </si>
  <si>
    <t>MAR_MARBFAG1 (H1)</t>
  </si>
  <si>
    <t>INKS_INKS_G1 (H1)</t>
  </si>
  <si>
    <t>FAL_FALCONG3 (H3)</t>
  </si>
  <si>
    <t>FAL_FALCONG2 (H2)</t>
  </si>
  <si>
    <t>FAL_FALCONG1 (H1)</t>
  </si>
  <si>
    <t>EA_EAGLE_HY1 (H3)</t>
  </si>
  <si>
    <t>EA_EAGLE_HY1 (H2)</t>
  </si>
  <si>
    <t>EA_EAGLE_HY1 (H1)</t>
  </si>
  <si>
    <t>DND_DENISOG2 (H2)</t>
  </si>
  <si>
    <t>DND_DENISOG1 (H1)</t>
  </si>
  <si>
    <t>CAN_CANYHYG1 (H2)</t>
  </si>
  <si>
    <t>CAN_CANYHYG1 (H1)</t>
  </si>
  <si>
    <t>BUC_BUCHANG3 (H3)</t>
  </si>
  <si>
    <t>BUC_BUCHANG2 (H2)</t>
  </si>
  <si>
    <t>BUC_BUCHANG1 (H1)</t>
  </si>
  <si>
    <t>AUS_AUSTING1 (H2)</t>
  </si>
  <si>
    <t>AUS_AUSTING1 (H1)</t>
  </si>
  <si>
    <t>AMI_AMISTAG2 (H2)</t>
  </si>
  <si>
    <t>AMI_AMISTAG1 (H1)</t>
  </si>
  <si>
    <t>2024 SUM</t>
  </si>
  <si>
    <t>Date Last Updated</t>
  </si>
  <si>
    <t>2021 SUM</t>
  </si>
  <si>
    <t>Sharyland</t>
  </si>
  <si>
    <t>Based on NSO and Notice of Change of Generation Resource Designation received by</t>
  </si>
  <si>
    <t>18SSWG Update 1 Final - October 10, 2018</t>
  </si>
  <si>
    <t>18SSWG_2025_SUM1_U1_Final_10102018.raw</t>
  </si>
  <si>
    <t>18SSWG_2024_SUM1_U1_Final_10102018.raw</t>
  </si>
  <si>
    <t>18SSWG_2022_SUM1_U1_Final_10102018.raw</t>
  </si>
  <si>
    <t>18SSWG_2021_SUM1_U1_Final_10102018.raw</t>
  </si>
  <si>
    <t>18SSWG_2022_MIN_U1_Final_10102018.raw</t>
  </si>
  <si>
    <t>Information obtained from the spreadsheet "CDR Summer PeakAveSolarCapacityPercentages 10 21 2018" posted on the ERCOT website under Resource Adequacy.</t>
  </si>
  <si>
    <t>* The methodology for calculating SOLARPEAKPCT values is outlined in ERCOT Protocol Section 3.2.6.2.2. See:http://www.ercot.com/content/wcm/current_guides/53528/03-090118_Nodal.docx</t>
  </si>
  <si>
    <t>Information obtained from the spreadsheet "CDR Summer PeakAveWindCapacityPercentages 10 21 2018" posted on the ERCOT website under Resource Adequacy.</t>
  </si>
  <si>
    <t>* The methodology for calculating WINDPEAKPCT values is outlined in ERCOT Protocol Section 3.2.6.2.2. See:http://www.ercot.com/content/wcm/current_guides/53528/03-090118_Nodal.docx</t>
  </si>
  <si>
    <t>COAST</t>
  </si>
  <si>
    <t>NORTH_CE</t>
  </si>
  <si>
    <t>SOUTHERN</t>
  </si>
  <si>
    <t>Unit specific generation MW dispatch modeled using CDR methodology which is based on historical Settlements HSL dispatch levels during the top 20 load hours of the last three years.</t>
  </si>
  <si>
    <t>2022 MIN</t>
  </si>
  <si>
    <t>2025 SUM</t>
  </si>
  <si>
    <t>Carterville (79560) to Eisltap (79625) Ckt 1 138 kV Line Rating Change</t>
  </si>
  <si>
    <t>2022MIN</t>
  </si>
  <si>
    <t>SSWG Load in 18SSWG dated 10/10/2018 less Self-Served (MW)</t>
  </si>
  <si>
    <t>2019 RTP final load forecast for Off-Peak Case (MW) (based on 2022 SSWG Min Case)</t>
  </si>
  <si>
    <t>Model Corrections/Updates Made to the 2019 RTP Cases</t>
  </si>
  <si>
    <t>AEP</t>
  </si>
  <si>
    <t>Naval Base - North Padre 69 KV Transmission Project</t>
  </si>
  <si>
    <t>FAR WEST</t>
  </si>
  <si>
    <t>TNMP</t>
  </si>
  <si>
    <t>Amoco TNP (38650) to Grant Avenue TNP (39400) Ckt 1 69 kV Line Rating Change</t>
  </si>
  <si>
    <t>Bearkat - Added a new 27-miles 345-kV single circuit from Bearkat station to Longshore station</t>
  </si>
  <si>
    <t>WETT</t>
  </si>
  <si>
    <t>Long Draw Solar</t>
  </si>
  <si>
    <t>18INR0055</t>
  </si>
  <si>
    <t>Borden</t>
  </si>
  <si>
    <t>SOL</t>
  </si>
  <si>
    <t>Added WETT Bernoulli station (POI for Edmondson Ranch Wind, already modeled in cases)</t>
  </si>
  <si>
    <t>Based on WETT review and IDEV</t>
  </si>
  <si>
    <t>Per WETT review and idev</t>
  </si>
  <si>
    <t>18INR0014</t>
  </si>
  <si>
    <t>Karankawa Wind</t>
  </si>
  <si>
    <t>18INR0045</t>
  </si>
  <si>
    <t>Misae Solar</t>
  </si>
  <si>
    <t>19INR0074</t>
  </si>
  <si>
    <t>Karankawa 2 Wind</t>
  </si>
  <si>
    <t>19INR0184</t>
  </si>
  <si>
    <t>Oxy Solar</t>
  </si>
  <si>
    <t>20INR0042</t>
  </si>
  <si>
    <t>Chalupa Wind</t>
  </si>
  <si>
    <t>12INR0055</t>
  </si>
  <si>
    <t>S_Hills Wind</t>
  </si>
  <si>
    <t>17INR0037</t>
  </si>
  <si>
    <t>Palmas Altas Wind</t>
  </si>
  <si>
    <t>13INR0026</t>
  </si>
  <si>
    <t>Canadian Breaks Wind</t>
  </si>
  <si>
    <t>16INR0076</t>
  </si>
  <si>
    <t>Hudson (Ineos/Brazoria)</t>
  </si>
  <si>
    <t>16INR0111</t>
  </si>
  <si>
    <t xml:space="preserve">Las Lomas Wind </t>
  </si>
  <si>
    <t>16INR0114</t>
  </si>
  <si>
    <t>Upton Solar</t>
  </si>
  <si>
    <t>18INR0018</t>
  </si>
  <si>
    <t>Peyton Creek Wind</t>
  </si>
  <si>
    <t>18INR0059</t>
  </si>
  <si>
    <t>Raymond Wind</t>
  </si>
  <si>
    <t>19INR0019</t>
  </si>
  <si>
    <t>Foard City Wind</t>
  </si>
  <si>
    <t>19INR0029</t>
  </si>
  <si>
    <t>Phoebe Solar</t>
  </si>
  <si>
    <t>19INR0045</t>
  </si>
  <si>
    <t>Rayos Del Sol</t>
  </si>
  <si>
    <t>19INR0083</t>
  </si>
  <si>
    <t>Oberon Solar</t>
  </si>
  <si>
    <t>19INR0112</t>
  </si>
  <si>
    <t>Cranel Wind</t>
  </si>
  <si>
    <t>20INR0011</t>
  </si>
  <si>
    <t>Ranchero Wind</t>
  </si>
  <si>
    <t>21INR0026</t>
  </si>
  <si>
    <t>Juno Solar</t>
  </si>
  <si>
    <t>21INR0032</t>
  </si>
  <si>
    <t>Juno Storage</t>
  </si>
  <si>
    <t>San Patricio</t>
  </si>
  <si>
    <t>Childress</t>
  </si>
  <si>
    <t>Ector</t>
  </si>
  <si>
    <t>Cameron</t>
  </si>
  <si>
    <t>Baylor</t>
  </si>
  <si>
    <t>Oldham</t>
  </si>
  <si>
    <t>Brazoria</t>
  </si>
  <si>
    <t>Starr</t>
  </si>
  <si>
    <t>Upton</t>
  </si>
  <si>
    <t>Matagorda</t>
  </si>
  <si>
    <t>Willacy</t>
  </si>
  <si>
    <t>Foard</t>
  </si>
  <si>
    <t>Winkler</t>
  </si>
  <si>
    <t>Refugio</t>
  </si>
  <si>
    <t>Crockett</t>
  </si>
  <si>
    <t>WIN</t>
  </si>
  <si>
    <t>GAS</t>
  </si>
  <si>
    <t>OTH</t>
  </si>
  <si>
    <t xml:space="preserve">COD  </t>
  </si>
  <si>
    <t>SFS/NtP</t>
  </si>
  <si>
    <t>Added during case conditioning</t>
  </si>
  <si>
    <t>Simple model added during case conditioning</t>
  </si>
  <si>
    <t>PEC</t>
  </si>
  <si>
    <t xml:space="preserve">Burnet-Bertram-Andice Transmission Line Overhaul Project </t>
  </si>
  <si>
    <t>Remove load bus at Coral (60434); Remove branch from Coral (60434) to Cryo (60721); Open line from Barrilla (6653) to Hoefs Road (6654) as normally open line.</t>
  </si>
  <si>
    <t>Based on AEP feedback</t>
  </si>
  <si>
    <t>Added load bus at Onyx (60435); Added 138kV branch from Sagarosa (60716) to Onyx (60435).</t>
  </si>
  <si>
    <t>Removed Coral (60434)</t>
  </si>
  <si>
    <t xml:space="preserve"> </t>
  </si>
  <si>
    <t>Added Onyx (60435)</t>
  </si>
  <si>
    <t>ANTELOPE IC 1</t>
  </si>
  <si>
    <t>ANTLP_G1</t>
  </si>
  <si>
    <t>HALE</t>
  </si>
  <si>
    <t>ANTELOPE IC 2</t>
  </si>
  <si>
    <t>ANTLP_G2</t>
  </si>
  <si>
    <t>ANTELOPE IC 3</t>
  </si>
  <si>
    <t>ANTLP_G3</t>
  </si>
  <si>
    <t>ELK STATION CTG 1</t>
  </si>
  <si>
    <t>AEEC_ELK_1</t>
  </si>
  <si>
    <t>ELK STATION CTG 2</t>
  </si>
  <si>
    <t>AEEC_ELK_2</t>
  </si>
  <si>
    <t>FTR_FTR_G4</t>
  </si>
  <si>
    <t>GRIMES</t>
  </si>
  <si>
    <t>Switchable Capacity Unavailable to ERCOT</t>
  </si>
  <si>
    <t>SWITCH_UNAVAIL</t>
  </si>
  <si>
    <t>*Note: the Tensaka Frontier is going to keep 300 MW switched out of the 400MW STG4 unit for year 2019 and 2020</t>
  </si>
  <si>
    <t>TENASKA GATEWAY STATION STG 4*</t>
  </si>
  <si>
    <t>OKLAUNION U1</t>
  </si>
  <si>
    <t>SPENCER STG U4</t>
  </si>
  <si>
    <t>SPENCER STG U5</t>
  </si>
  <si>
    <t>Per Dec 2018 CDR: Seasonal mothball unit, taken offline for reliability studies</t>
  </si>
  <si>
    <t>Per Dec 2018 CDR as of 12/31/2018</t>
  </si>
  <si>
    <t>Per Dec 2018 CDR since 5/15/2013</t>
  </si>
  <si>
    <t xml:space="preserve">J T DEELY U1 </t>
  </si>
  <si>
    <t xml:space="preserve">J T DEELY U2 </t>
  </si>
  <si>
    <t xml:space="preserve">S R BERTRON U1 </t>
  </si>
  <si>
    <t xml:space="preserve">S R BERTRON U2 </t>
  </si>
  <si>
    <t>STEC</t>
  </si>
  <si>
    <t>Added Annova LNG (5775)</t>
  </si>
  <si>
    <t>Notified by STEC</t>
  </si>
  <si>
    <t>Notified by STEC; 270 MW in 2023, 405 MW in 2025</t>
  </si>
  <si>
    <t>Added busses ANNOVA_LNG (5775) and PORTSOUTH (5776). Added two lines from ANNOVA_LNG (5775) to PORTSOUTH(5776). Reterminated the line from SCARBIDE4A (8337) to HIWAY511SUB8 (5767) into PORTSOUTH (5776). Added a new .1 mile line from SCARBIDE4A (8337) to PORTSOUTH (5776).</t>
  </si>
  <si>
    <t>Outaged Element</t>
  </si>
  <si>
    <t>Associated TO/RE</t>
  </si>
  <si>
    <t>Notes</t>
  </si>
  <si>
    <t>Decker Unit #1 (170151)</t>
  </si>
  <si>
    <t>AEN</t>
  </si>
  <si>
    <t>Decker Unit #2 (170152)</t>
  </si>
  <si>
    <t>Edited Shropshire (5555)</t>
  </si>
  <si>
    <t>Based on feedback from TNMP</t>
  </si>
  <si>
    <t>Based on feedback from Sharyland</t>
  </si>
  <si>
    <t>Removed industrial load and adjusted residential load</t>
  </si>
  <si>
    <t>Applied AEP Mod project 45513 upgrading ratings on branch from Wormser4A (8295) to St_Nino4A (8653), and changing parameters on branch from Gateetp4A (8649) to ST_Nino4A (8653).</t>
  </si>
  <si>
    <t>Tier 4 Mod project, confirmed by AEP</t>
  </si>
  <si>
    <t>Oncor</t>
  </si>
  <si>
    <t>Updated Lamesa Solar Unit 2 (133541) MaxMW</t>
  </si>
  <si>
    <t>Based on RARF data</t>
  </si>
  <si>
    <t>Updated AIRCO GSU (110311-8144) limits</t>
  </si>
  <si>
    <t>CNP</t>
  </si>
  <si>
    <t>Added BVE Unit 3 (110773) reactive capability curve</t>
  </si>
  <si>
    <t>Added WAP G8 (110018) reactive capability curve</t>
  </si>
  <si>
    <t>-</t>
  </si>
  <si>
    <t>Corrected minimum MVAR limits on Los Vientos units at busses 160741 and 160742</t>
  </si>
  <si>
    <t>Based on the other RTP cases and the February SSWG case</t>
  </si>
  <si>
    <t>Corrected MVAR limits on Torcillas_W1 (161251), BBReezeW1 (161751), BBreezeW2 (161752), Eastray_5 (162151), and Chalupa_W1 (162251)</t>
  </si>
  <si>
    <t>AEP TCC</t>
  </si>
  <si>
    <t xml:space="preserve">Added bus SCHOTTKY2A (8507), moved 30 MW load from THRRVRS2A (8400) to SCHOTTKY2A (8507), removed line from SUNNILAN2A (8406) to THRRVRS2A (8400) and added lines from SUNNILAN2A (8406) to SCHOTTKY2A (8507) to THRRVRS2A (8400). </t>
  </si>
  <si>
    <t>Mod Project 44862 and notified by AEP</t>
  </si>
  <si>
    <t>Multiple 138kV around the Culberson loop parameters and ratings update</t>
  </si>
  <si>
    <t>ONCOR</t>
  </si>
  <si>
    <t>Idevs provided by ONCOR</t>
  </si>
  <si>
    <t>Transformer at Wickett 37980 rating A and B update</t>
  </si>
  <si>
    <t>Ratings are observed on later SSWG cases</t>
  </si>
  <si>
    <t>Close the transformer AT1 at Twinbute 76011-76010</t>
  </si>
  <si>
    <t>LCRA</t>
  </si>
  <si>
    <t>Confirmed with LCRA</t>
  </si>
  <si>
    <t>Reversed the flow of the phase shifter at bus 8183.</t>
  </si>
  <si>
    <t>The direction of power flow through this phase shifter caused violations. Reversing the direction (as it was in last year's cases) resolved the issues.</t>
  </si>
  <si>
    <t>Notified by AEN, and based on AEN's public announcement   https://www.austintexas.gov/edims/document.cfm?id=317748</t>
  </si>
  <si>
    <t xml:space="preserve">Based on AEP's public announcement   https://aep.com/Assets/docs/investors/AnnualReportsProxies/docs/18annrep/2018AnnualReportAppendixAtoProxy.pdf
 </t>
  </si>
  <si>
    <t>2019 RTP final load forecast based on on 5% boundary threshold (MW) (Far West with 7.5% boundary threshold and also adjusted based on ERCOT load review results)</t>
  </si>
  <si>
    <t>BEPC</t>
  </si>
  <si>
    <t>Rising Star Area Improvements</t>
  </si>
  <si>
    <t>2019 EIA AEO High Oil and Gas Resource and Technology</t>
  </si>
  <si>
    <t>Study Region</t>
  </si>
  <si>
    <t>EC</t>
  </si>
  <si>
    <t>NNC</t>
  </si>
  <si>
    <t>SSC</t>
  </si>
  <si>
    <t>WFW</t>
  </si>
  <si>
    <t>Bell County (BEC) - Gabriel (LCRA) 138 kV</t>
  </si>
  <si>
    <t xml:space="preserve">Upgrade existing line_x000D_
</t>
  </si>
  <si>
    <t>Bell County</t>
  </si>
  <si>
    <t>Gabriel</t>
  </si>
  <si>
    <t xml:space="preserve">Charles Saker
charles.saker@oncor.com
214-743-6896      </t>
  </si>
  <si>
    <t>R2008</t>
  </si>
  <si>
    <t>Tier 3</t>
  </si>
  <si>
    <t>121, 132, 3640, 3688, 7346, 13640</t>
  </si>
  <si>
    <t>Y</t>
  </si>
  <si>
    <t>Cresson - Rocky Creek 138 kV Line</t>
  </si>
  <si>
    <t>Construct new line</t>
  </si>
  <si>
    <t>Morgan Creek - McDonald 138 kV Line</t>
  </si>
  <si>
    <t>Upgrade existing line</t>
  </si>
  <si>
    <t>Nacogdoches Southeast_HertyN 345kV Line</t>
  </si>
  <si>
    <t>Establish a new 345kV Line</t>
  </si>
  <si>
    <t>Lufkin Sw. Sta. - Herty North Sw. Sta. 345 kV Line</t>
  </si>
  <si>
    <t>Construct a new 345 kV Line from Lufkin Sw. Sta. to Herty North Sw. Sta.</t>
  </si>
  <si>
    <t>Liggett - Hackberry 138 kV DCKT Line</t>
  </si>
  <si>
    <t xml:space="preserve">Upgrade existing Liggett - Hackberry 138 KV Double Ckt Line_x000D_
</t>
  </si>
  <si>
    <t>Royse South 345/138 kV Switching Station</t>
  </si>
  <si>
    <t xml:space="preserve">Establish new 345/138 kV switching station_x000D_
</t>
  </si>
  <si>
    <t>Forney 345 kV Switching Station</t>
  </si>
  <si>
    <t xml:space="preserve">Reconstruct existing 345 kV switching station_x000D_
</t>
  </si>
  <si>
    <t>Shamburger North 345/138 kV Sw. Sta.</t>
  </si>
  <si>
    <t>Establish Shamburger North 345/138 kV Sw. Sta.</t>
  </si>
  <si>
    <t>Cresson</t>
  </si>
  <si>
    <t>Rocky Creek</t>
  </si>
  <si>
    <t>Morgan Creek</t>
  </si>
  <si>
    <t>McDonald Rd</t>
  </si>
  <si>
    <t>Nacogdoches Southeast</t>
  </si>
  <si>
    <t>Herty North</t>
  </si>
  <si>
    <t>Lufkin Sw. Sta</t>
  </si>
  <si>
    <t>Herty North Sw. Sta.</t>
  </si>
  <si>
    <t>Liggett</t>
  </si>
  <si>
    <t>Hackberry</t>
  </si>
  <si>
    <t>South Royse</t>
  </si>
  <si>
    <t>Forney</t>
  </si>
  <si>
    <t>Shamburger North</t>
  </si>
  <si>
    <t>M5228</t>
  </si>
  <si>
    <t>R8360</t>
  </si>
  <si>
    <t>R6075</t>
  </si>
  <si>
    <t>R6077</t>
  </si>
  <si>
    <t>M4222</t>
  </si>
  <si>
    <t>M4234</t>
  </si>
  <si>
    <t>M4114</t>
  </si>
  <si>
    <t>R6083</t>
  </si>
  <si>
    <t>Tier 2</t>
  </si>
  <si>
    <t>1881, 2202</t>
  </si>
  <si>
    <t>1032, 1333</t>
  </si>
  <si>
    <t>3119, 3321</t>
  </si>
  <si>
    <t>3117, 3321</t>
  </si>
  <si>
    <t>1996, 1997, 2001, 2002, 2010, 11923, 15002, 15020, 15021, 2388, 15025, 15026, 15045, 15046</t>
  </si>
  <si>
    <t>2469, 2470, 12471, 2437, 2467, 2471, 2478, 2702, 2710, 3103, 12702</t>
  </si>
  <si>
    <t>2467, 2433, 2437, 2470, 2478, 150189, 2438, 12438</t>
  </si>
  <si>
    <t>3217, 3223, 3226, 2470, 3103, 3201, 3206</t>
  </si>
  <si>
    <t>Saginaw 345/138 kV autotransformer</t>
  </si>
  <si>
    <t>Install new autotransformer and construct new 345 kV Line at Saginaw</t>
  </si>
  <si>
    <t>SAGINAW</t>
  </si>
  <si>
    <t>HICKS</t>
  </si>
  <si>
    <t>M5274</t>
  </si>
  <si>
    <t>2065, 2066, 2067, 11957, 11958, 1436, 1860, 1864, 1957, 2068, 2081, 2069, 2070, 11860</t>
  </si>
  <si>
    <t>Royse Sw. Sta. - Farmersville Sw. Sta. 345 kV DCKT Line</t>
  </si>
  <si>
    <t>Rebuild existing 345 kV Line</t>
  </si>
  <si>
    <t>Hicks - Roanoke 138 kV Line with Alliance 138 kV Sub</t>
  </si>
  <si>
    <t>Construct new 138 kV Line</t>
  </si>
  <si>
    <t>Royse - Anna Tap 138 kV Line</t>
  </si>
  <si>
    <t>Royse</t>
  </si>
  <si>
    <t>Farmersville</t>
  </si>
  <si>
    <t>Hicks</t>
  </si>
  <si>
    <t>Roanoke</t>
  </si>
  <si>
    <t>ROYSE</t>
  </si>
  <si>
    <t>ANNA TAP</t>
  </si>
  <si>
    <t>M4255</t>
  </si>
  <si>
    <t>M5253</t>
  </si>
  <si>
    <t>M4275</t>
  </si>
  <si>
    <t>1685, 2461, 2478</t>
  </si>
  <si>
    <t>1855, 1851, 1854, 2081, 2082</t>
  </si>
  <si>
    <t>2472, 2527, 2707, 2374, 2528, 2708, 12527</t>
  </si>
  <si>
    <t>Confirmed with AEP</t>
  </si>
  <si>
    <t>AEP Pecos County Project Modification</t>
  </si>
  <si>
    <t>TPIT Project number 5206 Brackettville to Escondido 138 kV Line was delayed from November of 2021 to October of 2022, therefore was removed from the 2022 SUM and 2022 MIN Cases.</t>
  </si>
  <si>
    <t>Herty North Sw. Sta. 345/138 kV Autotransformer</t>
  </si>
  <si>
    <t>Install new 345/138 kV Autotransformer at Herty North Sw. Sta.</t>
  </si>
  <si>
    <t>R6076</t>
  </si>
  <si>
    <t>3321, 3322, 3319</t>
  </si>
  <si>
    <t>Forney - Royse 345 kV Line</t>
  </si>
  <si>
    <t xml:space="preserve">Upgrade existing Royse - Forney 345 kV Line_x000D_
</t>
  </si>
  <si>
    <t>M4235</t>
  </si>
  <si>
    <t>2437, 2467, 2470, 2474, 2478</t>
  </si>
  <si>
    <t>Watermill - Trinidad 345 kV Line</t>
  </si>
  <si>
    <t xml:space="preserve">Install a breaker at Watermill Sw. on the Watermill - Trinidad 345 kV Line to establish double-breaker configuration </t>
  </si>
  <si>
    <t>Watermill</t>
  </si>
  <si>
    <t>Trinidad</t>
  </si>
  <si>
    <t>M4249</t>
  </si>
  <si>
    <t>2996, 2427, 2428, 2432</t>
  </si>
  <si>
    <t>Forney - Seagoville/Tri Corner 345 kV Double-circuit Line</t>
  </si>
  <si>
    <t>Upgrade Forney - Seagoville/Tri Corner 345 kV Double-circuit Line</t>
  </si>
  <si>
    <t>Tri Corner</t>
  </si>
  <si>
    <t>M4227</t>
  </si>
  <si>
    <t>2432, 2433, 2437, 3105</t>
  </si>
  <si>
    <t>Shamburger North - Shamburger 345 kV Line</t>
  </si>
  <si>
    <t>Upgrade existing 345 kV Line</t>
  </si>
  <si>
    <t>Shamburger</t>
  </si>
  <si>
    <t>R6085</t>
  </si>
  <si>
    <t>3103, 3223</t>
  </si>
  <si>
    <t>Killeen Sw. Sta. 345/138 kV Autotransformer Replacement</t>
  </si>
  <si>
    <t>Replace existing autotransformer</t>
  </si>
  <si>
    <t>Killeen Sw. Sta.</t>
  </si>
  <si>
    <t>Killeen Sw. Sta</t>
  </si>
  <si>
    <t>R797</t>
  </si>
  <si>
    <t>3422, 3423, 13423</t>
  </si>
  <si>
    <t>Forney - Lake Hubbard 345 kV Line</t>
  </si>
  <si>
    <t xml:space="preserve">Construct new 345 kV line_x000D_
</t>
  </si>
  <si>
    <t>Lake Hubbard</t>
  </si>
  <si>
    <t>M4233</t>
  </si>
  <si>
    <t>2455, 2467</t>
  </si>
  <si>
    <t>Lake Hubbard 345/138 kV Switching Station</t>
  </si>
  <si>
    <t xml:space="preserve">Construct new 345/138 kV switching station_x000D_
</t>
  </si>
  <si>
    <t>M4139</t>
  </si>
  <si>
    <t>12455, 12456, 2401, 2402, 2455</t>
  </si>
  <si>
    <t>Hutto Sw. Sta. second 345/138 kV autotransformer</t>
  </si>
  <si>
    <t xml:space="preserve">Install new autotransformer_x000D_
</t>
  </si>
  <si>
    <t>Hutto</t>
  </si>
  <si>
    <t>R750</t>
  </si>
  <si>
    <t>13660, 3696, 3666</t>
  </si>
  <si>
    <t>Trinidad_TriC_Watermill_345kV_DCKT</t>
  </si>
  <si>
    <t>Upgrade existing DCKT line</t>
  </si>
  <si>
    <t>Trinidad Sw. Sta</t>
  </si>
  <si>
    <t>TriCorner/Watermill</t>
  </si>
  <si>
    <t>M4045</t>
  </si>
  <si>
    <t>2427, 2432, 3123, 3124</t>
  </si>
  <si>
    <t>Hicks Sw. Sta. - Roanoke Sw. Sta. 345 kV Double-circuit Line</t>
  </si>
  <si>
    <t>Upgrade existing Hicks Sw. Sta. - Roanoke Sw. Sta. 345 kV Double-circuit Line</t>
  </si>
  <si>
    <t>Hicks Sw. Sta.</t>
  </si>
  <si>
    <t>Roanoke Sw. Sta.</t>
  </si>
  <si>
    <t>1845, 1851, 1847, 1853, 2081</t>
  </si>
  <si>
    <t>17TPIT0031</t>
  </si>
  <si>
    <t>Elkton 345/138 kV autotransformer</t>
  </si>
  <si>
    <t xml:space="preserve">Replace existing autotransformer </t>
  </si>
  <si>
    <t>Elkton</t>
  </si>
  <si>
    <t>R6032-E</t>
  </si>
  <si>
    <t>3105, 3106, 29150</t>
  </si>
  <si>
    <t>Tuesday, June 4,2019</t>
  </si>
  <si>
    <t xml:space="preserve">Closed the Nelson Sharpe phase shifter </t>
  </si>
  <si>
    <t>The Nelson Sharpe phase shifter was shown as being bypassed. The operations model reflects that the phase shifter is in service.</t>
  </si>
  <si>
    <t>Formosa</t>
  </si>
  <si>
    <t>Based on discussions with Formosa</t>
  </si>
  <si>
    <t>Increased generation of Formosa units already online on 69 kV network to provide N-1 security within the plant</t>
  </si>
  <si>
    <t>Dilley to Jourdanton 69 kV Transmission Project</t>
  </si>
  <si>
    <t>Update Trent unit 180051 Max Capability to 38.25MW (instead of 156MW from SSWG)</t>
  </si>
  <si>
    <t>Correct Sweet Wind units (180153) regulation bus to 71050</t>
  </si>
  <si>
    <t>Based on the Generator Voltage Profile data</t>
  </si>
  <si>
    <t>Added recently energized DOW auto A2 at POI (42500)</t>
  </si>
  <si>
    <t>Energization date occurred after the October 2018 SSWG cases were created</t>
  </si>
  <si>
    <t>Changed Ben Davis - Murphy 138kV line ratings based on Oncor/Garland feedback</t>
  </si>
  <si>
    <t>Oncor/Garland</t>
  </si>
  <si>
    <t>Ratings updated based on TSP feedback</t>
  </si>
  <si>
    <t xml:space="preserve">Added Deepwater 345-138 kV Autotransformer Addition </t>
  </si>
  <si>
    <t>RPG approved project as of July 2019</t>
  </si>
  <si>
    <t>Beeville to Goliad 69 kV Line Rebuild Transmission Project</t>
  </si>
  <si>
    <t>Added AEP Brackettville to Escondido project to 2022 MIN and 2022 SUM cases</t>
  </si>
  <si>
    <t>Feedback from AEP that CCN was recently approved and new in-service date is November 2021</t>
  </si>
  <si>
    <t>This change was made in NOMCR 55589_1 and is reflected in newer SSWG cases.</t>
  </si>
  <si>
    <t>Increased the rating of the 3WTX from bus 8383 to 8384 to 8380.</t>
  </si>
  <si>
    <t>This change was made in NOMCR 55511_1 and is reflected in newer SSWG cases.</t>
  </si>
  <si>
    <t>Increased the rating of the 138 kV line from bus 8980 to 80121.</t>
  </si>
  <si>
    <t>Added bus 8644 between busses 8371 and 8758, and upgraded the lines connecting those busses.</t>
  </si>
  <si>
    <t>This was due to the Tier 4 AEP Trade Zone Project, number 45346.</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</si>
  <si>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</si>
  <si>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</si>
  <si>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</si>
  <si>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</si>
  <si>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</si>
  <si>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AEP TNC</t>
  </si>
  <si>
    <t xml:space="preserve">Michael Forcum
mlforcum@aep.com
918-599-2674      </t>
  </si>
  <si>
    <t>8528, 8476, 8859</t>
  </si>
  <si>
    <t>Moved TNMP capacitors from station 38045 to a new station 38035</t>
  </si>
  <si>
    <t>Based on TNMP input</t>
  </si>
  <si>
    <t>Removed Dupont Switch (8422)</t>
  </si>
  <si>
    <t>Added Angstrom (80501)</t>
  </si>
  <si>
    <t>Added Cheniere LNG (8580)</t>
  </si>
  <si>
    <t>Reynolds Sherwin plant shut down which was serving this load.</t>
  </si>
  <si>
    <t>Opened Reynolds Sherwin (160181)</t>
  </si>
  <si>
    <t>Based on AEP feedback - plant is shut down</t>
  </si>
  <si>
    <t>Opened Reynolds Sherwin (160182)</t>
  </si>
  <si>
    <t>Opened Hecker (8565)</t>
  </si>
  <si>
    <t>Opened Reynolds Sherwin (160182) and opened the line to that bus from LGE (160205)</t>
  </si>
  <si>
    <t>Reynolds Sherwin plant is shut down - Confirmed with AEP</t>
  </si>
  <si>
    <t>Alpha Road -NorthH Line rating correction (MOD3065)</t>
  </si>
  <si>
    <t xml:space="preserve">Based on Oncor feedback. </t>
  </si>
  <si>
    <t>Updated ratings for the following 3-Winding transformers: Einstein 1 and 2, Telephone, Vealmore 1 and 2</t>
  </si>
  <si>
    <t xml:space="preserve">Deepwater 345-138 kV Autotransformer Addition </t>
  </si>
  <si>
    <t>Based on ONCOR provided idevs</t>
  </si>
  <si>
    <t>AEP/Sharyland</t>
  </si>
  <si>
    <t>Oncor/Sharyland</t>
  </si>
  <si>
    <t>Updated ratings for the following 3-Winding transformers: Laredo Plant, Palmito 1 and 2, Eagle Pass HVDC</t>
  </si>
  <si>
    <t>Updated missing ratins based on Sharyland feedback and operational ratings</t>
  </si>
  <si>
    <t>NOTE: Simple model Settlement Only Distributed Generators (SODGs) were added to reflect those currently operational. Battery models were also added to reflect those currently in the Operations model.</t>
  </si>
  <si>
    <t>Some transmission outages collected by ERCOT Market Notice "M-A011419-01 Request for known outage(s) with a duration of at least six months to address NERC TPL-001-4" were also incorporated in applicable cases.  The outage information is available on ERCOT MIS TSP Certified Area.</t>
  </si>
  <si>
    <t>Added a second 345 kV circuit from Solstice to Bakersfield</t>
  </si>
  <si>
    <t>AEP/LCRA</t>
  </si>
  <si>
    <t>This line was inadvertently left out in the original October SSWG 2022 Min case only</t>
  </si>
  <si>
    <t>Sensitivity 1:</t>
  </si>
  <si>
    <t>No-Wind-No-Hydro Sensitivity for Summer Peak Conditions</t>
  </si>
  <si>
    <t>Wind Capacity Unavailable in the sensititivy cases</t>
  </si>
  <si>
    <t>Hydro Capacity Unavailable in the sensititivy cases</t>
  </si>
  <si>
    <t xml:space="preserve">Sensitivity 2: </t>
  </si>
  <si>
    <t>High-Wind-Low-Load Sensitivity for Off-Peak Conditions</t>
  </si>
  <si>
    <t>ERCOT Load (MW)</t>
  </si>
  <si>
    <t>DC Tie Export* (MW)</t>
  </si>
  <si>
    <t>Wind Output (MW)</t>
  </si>
  <si>
    <t>Panhandle</t>
  </si>
  <si>
    <t>2022 Min</t>
  </si>
  <si>
    <t>2022 HWLL</t>
  </si>
  <si>
    <t>Based on ONCOR feedback, RARF, and 2019 October SSWG cases</t>
  </si>
  <si>
    <t>ONCOR/Fluvanna Wind Energy 2 LLC</t>
  </si>
  <si>
    <t>Removed 138 kV circuit 2 from Fluvanna Wind to Dermott Switching Station, and modified ratings for the 138 kV line from Fluvanna Wind to Gopher Wind</t>
  </si>
  <si>
    <t>Updated ratings for the Fowlerton (5709) 345 kV auto</t>
  </si>
  <si>
    <t>Based on STEC feedback</t>
  </si>
  <si>
    <t>Updated parameters for the Gilleland (9054) - Techridge (9191) 138 kV line</t>
  </si>
  <si>
    <t>MOD Project 1029</t>
  </si>
  <si>
    <t>Added Angstrom (80501) 345 kV bus, which taps the Whitepoint (8956) to South Texas Project (5915) 345 kV line, added 345 kV Grissom bus (8264) on the Lon Hill (8455) to Coleto Creek (8164) 345 kV line</t>
  </si>
  <si>
    <t>Removed from the 2019 RTP Reliability Projects Spreadsheet as these additions are separate from the AEP Corpus North Shore Project</t>
  </si>
  <si>
    <t> 650</t>
  </si>
  <si>
    <t>* negative sign indicating DC tie import.</t>
  </si>
  <si>
    <t>Updated ratings for the 138 kV line from Howard Lane to McNeil</t>
  </si>
  <si>
    <t>MOD Project 48327 to reconductor Howard Lane to McNeil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</si>
</sst>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_(* #,##0_);_(* \(#,##0\);_(* &quot;-&quot;??_);_(@_)"/>
    <numFmt numFmtId="166" formatCode="0.0%"/>
    <numFmt numFmtId="167" formatCode="[$-F800]dddd\,\ mmmm\ dd\,\ yyyy"/>
    <numFmt numFmtId="168" formatCode="m/yyyy"/>
    <numFmt numFmtId="169" formatCode="mm/dd/yyyy"/>
    <numFmt numFmtId="170" formatCode="#,##0.########"/>
  </numFmts>
  <fonts count="25" x14ac:knownFonts="1">
    <font>
      <sz val="11"/>
      <color theme="1"/>
      <name val="Calibri"/>
      <family val="2"/>
      <scheme val="minor"/>
    </font>
    <font>
      <b/>
      <sz val="11"/>
      <color theme="0"/>
      <name val="Calibri"/>
      <family val="2"/>
      <scheme val="minor"/>
    </font>
    <font>
      <u/>
      <sz val="11"/>
      <color theme="10"/>
      <name val="Calibri"/>
      <family val="2"/>
      <scheme val="minor"/>
    </font>
    <font>
      <strike/>
      <vertAlign val="superscript"/>
      <sz val="12"/>
      <name val="Arial"/>
      <family val="2"/>
    </font>
    <font>
      <strike/>
      <vertAlign val="superscript"/>
      <sz val="12"/>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name val="Calibri"/>
      <family val="2"/>
      <scheme val="minor"/>
    </font>
    <font>
      <sz val="10"/>
      <name val="Calibri"/>
      <family val="2"/>
      <scheme val="minor"/>
    </font>
    <font>
      <b/>
      <i/>
      <sz val="11"/>
      <color theme="1"/>
      <name val="Calibri"/>
      <family val="2"/>
      <scheme val="minor"/>
    </font>
    <font>
      <b/>
      <sz val="14"/>
      <color theme="1"/>
      <name val="Calibri"/>
      <family val="2"/>
      <scheme val="minor"/>
    </font>
    <font>
      <sz val="9"/>
      <color theme="1"/>
      <name val="Calibri"/>
      <family val="2"/>
      <scheme val="minor"/>
    </font>
    <font>
      <sz val="10"/>
      <name val="Arial"/>
      <family val="2"/>
    </font>
    <font>
      <b/>
      <sz val="16"/>
      <color theme="1"/>
      <name val="Calibri"/>
      <family val="2"/>
      <scheme val="minor"/>
    </font>
    <font>
      <sz val="11"/>
      <name val="Calibri"/>
      <family val="2"/>
      <scheme val="minor"/>
    </font>
    <font>
      <sz val="10"/>
      <color indexed="8"/>
      <name val="Arial"/>
      <family val="2"/>
    </font>
    <font>
      <sz val="11"/>
      <color indexed="8"/>
      <name val="Calibri"/>
      <family val="2"/>
    </font>
    <font>
      <sz val="11"/>
      <color theme="1"/>
      <name val="Calibri"/>
      <family val="2"/>
    </font>
    <font>
      <b/>
      <sz val="11"/>
      <color indexed="8"/>
      <name val="Calibri"/>
      <family val="2"/>
    </font>
    <font>
      <sz val="11"/>
      <name val="Calibri"/>
      <family val="2"/>
    </font>
    <font>
      <strike/>
      <sz val="11"/>
      <color theme="1"/>
      <name val="Calibri"/>
      <family val="2"/>
      <scheme val="minor"/>
    </font>
    <font>
      <b/>
      <sz val="11"/>
      <color rgb="FF000000"/>
      <name val="Calibri"/>
      <family val="2"/>
    </font>
    <font>
      <sz val="11"/>
      <color rgb="FF000000"/>
      <name val="Calibri"/>
      <family val="2"/>
    </font>
  </fonts>
  <fills count="12">
    <fill>
      <patternFill patternType="none"/>
    </fill>
    <fill>
      <patternFill patternType="gray125"/>
    </fill>
    <fill>
      <patternFill patternType="solid">
        <fgColor theme="7"/>
        <bgColor indexed="64"/>
      </patternFill>
    </fill>
    <fill>
      <patternFill patternType="solid">
        <fgColor theme="1"/>
        <bgColor theme="1"/>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4" tint="0.59999389629810485"/>
        <bgColor indexed="64"/>
      </patternFill>
    </fill>
    <fill>
      <patternFill patternType="solid">
        <fgColor theme="6" tint="0.79998168889431442"/>
        <bgColor indexed="64"/>
      </patternFill>
    </fill>
    <fill>
      <patternFill patternType="solid">
        <fgColor theme="2"/>
        <bgColor indexed="64"/>
      </patternFill>
    </fill>
    <fill>
      <patternFill patternType="solid">
        <fgColor theme="0" tint="-0.34998626667073579"/>
        <bgColor theme="0" tint="-0.14999847407452621"/>
      </patternFill>
    </fill>
    <fill>
      <patternFill patternType="solid">
        <fgColor theme="9" tint="0.79998168889431442"/>
        <bgColor indexed="64"/>
      </patternFill>
    </fill>
    <fill>
      <patternFill patternType="solid">
        <fgColor theme="5" tint="0.79998168889431442"/>
        <bgColor indexed="64"/>
      </patternFill>
    </fill>
  </fills>
  <borders count="41">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auto="1"/>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bottom/>
      <diagonal/>
    </border>
    <border>
      <left style="thin">
        <color auto="1"/>
      </left>
      <right style="medium">
        <color auto="1"/>
      </right>
      <top style="thin">
        <color auto="1"/>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ck">
        <color indexed="64"/>
      </right>
      <top style="thin">
        <color indexed="64"/>
      </top>
      <bottom style="thin">
        <color indexed="64"/>
      </bottom>
      <diagonal/>
    </border>
  </borders>
  <cellStyleXfs count="7">
    <xf numFmtId="0" fontId="0" fillId="0" borderId="0"/>
    <xf numFmtId="0" fontId="2" fillId="0" borderId="0" applyNumberForma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14" fillId="0" borderId="0"/>
    <xf numFmtId="0" fontId="17" fillId="0" borderId="0"/>
    <xf numFmtId="0" fontId="17" fillId="0" borderId="0"/>
  </cellStyleXfs>
  <cellXfs count="265">
    <xf numFmtId="0" fontId="0" fillId="0" borderId="0" xfId="0"/>
    <xf numFmtId="0" fontId="0" fillId="0" borderId="0" xfId="0" applyAlignment="1">
      <alignment wrapText="1"/>
    </xf>
    <xf numFmtId="0" fontId="2" fillId="0" borderId="0" xfId="1"/>
    <xf numFmtId="0" fontId="2" fillId="4" borderId="3" xfId="1" applyFont="1" applyFill="1" applyBorder="1" applyAlignment="1">
      <alignment horizontal="center"/>
    </xf>
    <xf numFmtId="0" fontId="2" fillId="5" borderId="3" xfId="1" applyFont="1" applyFill="1" applyBorder="1" applyAlignment="1">
      <alignment horizontal="center"/>
    </xf>
    <xf numFmtId="0" fontId="3" fillId="0" borderId="0" xfId="0" applyFont="1" applyAlignment="1">
      <alignment horizontal="justify" vertical="center"/>
    </xf>
    <xf numFmtId="0" fontId="4" fillId="0" borderId="0" xfId="0" applyFont="1"/>
    <xf numFmtId="164" fontId="0" fillId="0" borderId="0" xfId="0" applyNumberFormat="1"/>
    <xf numFmtId="0" fontId="5" fillId="0" borderId="0" xfId="0" applyFont="1"/>
    <xf numFmtId="166" fontId="9" fillId="0" borderId="0" xfId="3" applyNumberFormat="1" applyFont="1" applyAlignment="1">
      <alignment horizontal="left" vertical="top" wrapText="1"/>
    </xf>
    <xf numFmtId="166" fontId="10" fillId="0" borderId="0" xfId="3" applyNumberFormat="1" applyFont="1" applyAlignment="1">
      <alignment vertical="top" wrapText="1"/>
    </xf>
    <xf numFmtId="0" fontId="11" fillId="0" borderId="0" xfId="0" applyFont="1"/>
    <xf numFmtId="0" fontId="7" fillId="7" borderId="4" xfId="0" applyFont="1" applyFill="1" applyBorder="1" applyAlignment="1">
      <alignment horizontal="center" vertical="center"/>
    </xf>
    <xf numFmtId="14" fontId="0" fillId="0" borderId="0" xfId="0" applyNumberFormat="1"/>
    <xf numFmtId="0" fontId="5" fillId="0" borderId="0" xfId="0" applyFont="1" applyFill="1" applyBorder="1" applyAlignment="1">
      <alignment horizontal="left"/>
    </xf>
    <xf numFmtId="0" fontId="0" fillId="0" borderId="4" xfId="0" applyBorder="1"/>
    <xf numFmtId="167" fontId="0" fillId="0" borderId="0" xfId="0" applyNumberFormat="1"/>
    <xf numFmtId="0" fontId="0" fillId="0" borderId="0" xfId="0" applyAlignment="1">
      <alignment vertical="center"/>
    </xf>
    <xf numFmtId="0" fontId="2" fillId="4" borderId="1" xfId="1" applyFont="1" applyFill="1" applyBorder="1" applyAlignment="1">
      <alignment horizontal="left"/>
    </xf>
    <xf numFmtId="0" fontId="2" fillId="4" borderId="1" xfId="1" applyFill="1" applyBorder="1" applyAlignment="1">
      <alignment horizontal="left"/>
    </xf>
    <xf numFmtId="0" fontId="2" fillId="5" borderId="1" xfId="1" applyFont="1" applyFill="1" applyBorder="1" applyAlignment="1">
      <alignment horizontal="left"/>
    </xf>
    <xf numFmtId="0" fontId="0" fillId="0" borderId="0" xfId="0" applyAlignment="1">
      <alignment horizontal="center" vertical="center"/>
    </xf>
    <xf numFmtId="0" fontId="0" fillId="0" borderId="0" xfId="0"/>
    <xf numFmtId="0" fontId="0" fillId="0" borderId="0" xfId="0" applyBorder="1" applyAlignment="1">
      <alignment vertical="center" wrapText="1"/>
    </xf>
    <xf numFmtId="0" fontId="0" fillId="0" borderId="0" xfId="0" applyBorder="1" applyAlignment="1">
      <alignment vertical="center"/>
    </xf>
    <xf numFmtId="0" fontId="0" fillId="0" borderId="0" xfId="0"/>
    <xf numFmtId="14" fontId="0" fillId="0" borderId="0" xfId="0" applyNumberFormat="1" applyAlignment="1">
      <alignment horizontal="left"/>
    </xf>
    <xf numFmtId="0" fontId="0" fillId="0" borderId="0" xfId="0" applyAlignment="1">
      <alignment horizontal="left"/>
    </xf>
    <xf numFmtId="0" fontId="0" fillId="0" borderId="0" xfId="0" applyBorder="1"/>
    <xf numFmtId="0" fontId="18" fillId="0" borderId="0" xfId="5" applyFont="1" applyFill="1" applyBorder="1" applyAlignment="1">
      <alignment horizontal="center"/>
    </xf>
    <xf numFmtId="1" fontId="18" fillId="0" borderId="0" xfId="6" applyNumberFormat="1" applyFont="1" applyFill="1" applyBorder="1" applyAlignment="1">
      <alignment horizontal="center"/>
    </xf>
    <xf numFmtId="0" fontId="18" fillId="0" borderId="0" xfId="6" applyFont="1" applyFill="1" applyBorder="1" applyAlignment="1"/>
    <xf numFmtId="0" fontId="13" fillId="0" borderId="0" xfId="0" applyFont="1" applyAlignment="1">
      <alignment horizontal="left" wrapText="1"/>
    </xf>
    <xf numFmtId="165" fontId="19" fillId="0" borderId="4" xfId="2" applyNumberFormat="1" applyFont="1" applyFill="1" applyBorder="1" applyAlignment="1">
      <alignment horizontal="center" vertical="center"/>
    </xf>
    <xf numFmtId="165" fontId="0" fillId="0" borderId="7" xfId="2" applyNumberFormat="1" applyFont="1" applyBorder="1"/>
    <xf numFmtId="165" fontId="19" fillId="0" borderId="7" xfId="2" applyNumberFormat="1" applyFont="1" applyFill="1" applyBorder="1" applyAlignment="1">
      <alignment horizontal="center" vertical="center"/>
    </xf>
    <xf numFmtId="0" fontId="7" fillId="8" borderId="12" xfId="0" applyFont="1" applyFill="1" applyBorder="1" applyAlignment="1">
      <alignment horizontal="center" vertical="center"/>
    </xf>
    <xf numFmtId="165" fontId="7" fillId="8" borderId="4" xfId="2" applyNumberFormat="1" applyFont="1" applyFill="1" applyBorder="1" applyAlignment="1">
      <alignment horizontal="center" vertical="center"/>
    </xf>
    <xf numFmtId="165" fontId="7" fillId="8" borderId="6" xfId="2" applyNumberFormat="1" applyFont="1" applyFill="1" applyBorder="1" applyAlignment="1">
      <alignment horizontal="center" vertical="center"/>
    </xf>
    <xf numFmtId="165" fontId="0" fillId="0" borderId="4" xfId="2" applyNumberFormat="1" applyFont="1" applyBorder="1" applyAlignment="1">
      <alignment horizontal="center" vertical="center"/>
    </xf>
    <xf numFmtId="165" fontId="0" fillId="0" borderId="6" xfId="2" applyNumberFormat="1" applyFont="1" applyBorder="1" applyAlignment="1">
      <alignment horizontal="center" vertical="center"/>
    </xf>
    <xf numFmtId="0" fontId="7" fillId="8" borderId="13" xfId="0" applyFont="1" applyFill="1" applyBorder="1" applyAlignment="1">
      <alignment horizontal="center" vertical="center"/>
    </xf>
    <xf numFmtId="165" fontId="0" fillId="0" borderId="7" xfId="2" applyNumberFormat="1" applyFont="1" applyBorder="1" applyAlignment="1">
      <alignment horizontal="center" vertical="center"/>
    </xf>
    <xf numFmtId="165" fontId="0" fillId="0" borderId="8" xfId="2" applyNumberFormat="1" applyFont="1" applyBorder="1" applyAlignment="1">
      <alignment horizontal="center" vertical="center"/>
    </xf>
    <xf numFmtId="165" fontId="0" fillId="0" borderId="0" xfId="2" applyNumberFormat="1" applyFont="1" applyAlignment="1">
      <alignment horizontal="center" vertical="center"/>
    </xf>
    <xf numFmtId="0" fontId="7" fillId="8" borderId="9" xfId="0" applyFont="1" applyFill="1" applyBorder="1" applyAlignment="1">
      <alignment horizontal="center"/>
    </xf>
    <xf numFmtId="0" fontId="7" fillId="8" borderId="10" xfId="0" applyFont="1" applyFill="1" applyBorder="1" applyAlignment="1">
      <alignment horizontal="center"/>
    </xf>
    <xf numFmtId="0" fontId="7" fillId="8" borderId="12" xfId="0" applyFont="1" applyFill="1" applyBorder="1" applyAlignment="1">
      <alignment horizontal="center"/>
    </xf>
    <xf numFmtId="0" fontId="7" fillId="8" borderId="13" xfId="0" applyFont="1" applyFill="1" applyBorder="1" applyAlignment="1">
      <alignment horizontal="center"/>
    </xf>
    <xf numFmtId="0" fontId="7" fillId="8" borderId="17" xfId="0" applyFont="1" applyFill="1" applyBorder="1" applyAlignment="1">
      <alignment horizontal="center"/>
    </xf>
    <xf numFmtId="0" fontId="7" fillId="8" borderId="18" xfId="0" applyFont="1" applyFill="1" applyBorder="1" applyAlignment="1">
      <alignment horizontal="center"/>
    </xf>
    <xf numFmtId="0" fontId="0" fillId="0" borderId="6" xfId="0" applyBorder="1"/>
    <xf numFmtId="0" fontId="0" fillId="0" borderId="7" xfId="0" applyBorder="1"/>
    <xf numFmtId="0" fontId="0" fillId="0" borderId="8" xfId="0" applyBorder="1"/>
    <xf numFmtId="0" fontId="2" fillId="4" borderId="3" xfId="1" applyFill="1" applyBorder="1" applyAlignment="1">
      <alignment horizontal="center" vertical="center"/>
    </xf>
    <xf numFmtId="0" fontId="2" fillId="4" borderId="1" xfId="1" applyFill="1" applyBorder="1" applyAlignment="1">
      <alignment wrapText="1"/>
    </xf>
    <xf numFmtId="0" fontId="2" fillId="4" borderId="3" xfId="1" applyFill="1" applyBorder="1" applyAlignment="1">
      <alignment horizontal="center"/>
    </xf>
    <xf numFmtId="0" fontId="0" fillId="0" borderId="0" xfId="0" applyAlignment="1">
      <alignment vertical="center" wrapText="1"/>
    </xf>
    <xf numFmtId="0" fontId="2" fillId="0" borderId="0" xfId="1" applyAlignment="1">
      <alignment vertical="center"/>
    </xf>
    <xf numFmtId="0" fontId="0" fillId="0" borderId="0" xfId="0" applyAlignment="1">
      <alignment horizontal="center" vertical="center" wrapText="1"/>
    </xf>
    <xf numFmtId="167" fontId="0" fillId="0" borderId="0" xfId="0" applyNumberFormat="1" applyAlignment="1">
      <alignment horizontal="left" vertical="center" wrapText="1"/>
    </xf>
    <xf numFmtId="0" fontId="7" fillId="0" borderId="10" xfId="0" applyFont="1" applyBorder="1" applyAlignment="1">
      <alignment horizontal="center" vertical="center"/>
    </xf>
    <xf numFmtId="0" fontId="8" fillId="0" borderId="19" xfId="0" applyFont="1" applyFill="1" applyBorder="1" applyAlignment="1">
      <alignment horizontal="center" vertical="center" wrapText="1"/>
    </xf>
    <xf numFmtId="0" fontId="7" fillId="0" borderId="0" xfId="0" applyFont="1"/>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alignment horizontal="left" vertical="center" wrapText="1"/>
    </xf>
    <xf numFmtId="0" fontId="0" fillId="0" borderId="0" xfId="0" applyAlignment="1">
      <alignment horizontal="left" vertical="center"/>
    </xf>
    <xf numFmtId="0" fontId="7" fillId="0" borderId="4" xfId="0" applyFont="1" applyBorder="1"/>
    <xf numFmtId="0" fontId="7" fillId="0" borderId="10" xfId="0" applyFont="1" applyBorder="1" applyAlignment="1">
      <alignment horizontal="center" vertical="center"/>
    </xf>
    <xf numFmtId="165" fontId="0" fillId="0" borderId="4" xfId="2" applyNumberFormat="1" applyFont="1" applyBorder="1"/>
    <xf numFmtId="165" fontId="0" fillId="0" borderId="6" xfId="2" applyNumberFormat="1" applyFont="1" applyBorder="1"/>
    <xf numFmtId="0" fontId="8"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68" fontId="8" fillId="0" borderId="4"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0" fillId="0" borderId="0" xfId="0" applyFont="1" applyFill="1" applyBorder="1"/>
    <xf numFmtId="0" fontId="0" fillId="0" borderId="0" xfId="0" applyFont="1" applyFill="1" applyBorder="1" applyAlignment="1">
      <alignment wrapText="1"/>
    </xf>
    <xf numFmtId="14" fontId="0" fillId="0" borderId="0" xfId="0" applyNumberFormat="1" applyFont="1" applyFill="1" applyBorder="1"/>
    <xf numFmtId="0" fontId="0" fillId="0" borderId="0" xfId="0" applyFill="1" applyBorder="1"/>
    <xf numFmtId="0" fontId="1" fillId="3" borderId="21" xfId="0" applyFont="1" applyFill="1" applyBorder="1" applyAlignment="1">
      <alignment horizontal="center" vertical="center" wrapText="1"/>
    </xf>
    <xf numFmtId="0" fontId="1" fillId="3" borderId="21" xfId="0" applyFont="1" applyFill="1" applyBorder="1"/>
    <xf numFmtId="0" fontId="1" fillId="3" borderId="22" xfId="0" applyFont="1" applyFill="1" applyBorder="1"/>
    <xf numFmtId="0" fontId="0" fillId="0" borderId="0" xfId="0" applyAlignment="1">
      <alignment horizontal="right" vertical="center"/>
    </xf>
    <xf numFmtId="167" fontId="0" fillId="0" borderId="0" xfId="0" applyNumberFormat="1" applyAlignment="1">
      <alignment horizontal="right" vertical="center"/>
    </xf>
    <xf numFmtId="0" fontId="8" fillId="0" borderId="2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0" fillId="0" borderId="23" xfId="0" applyBorder="1"/>
    <xf numFmtId="0" fontId="0" fillId="0" borderId="24" xfId="0" applyBorder="1"/>
    <xf numFmtId="166" fontId="10" fillId="0" borderId="0" xfId="3" applyNumberFormat="1" applyFont="1" applyAlignment="1">
      <alignment horizontal="left" vertical="top" wrapText="1"/>
    </xf>
    <xf numFmtId="0" fontId="5" fillId="0" borderId="0" xfId="0" applyFont="1" applyAlignment="1">
      <alignment horizontal="left" wrapText="1"/>
    </xf>
    <xf numFmtId="0" fontId="0" fillId="0" borderId="0" xfId="0" applyAlignment="1">
      <alignment horizontal="left" wrapText="1"/>
    </xf>
    <xf numFmtId="0" fontId="7" fillId="0" borderId="4" xfId="0" applyFont="1" applyBorder="1" applyAlignment="1">
      <alignment horizontal="center" vertical="center"/>
    </xf>
    <xf numFmtId="2" fontId="0" fillId="0" borderId="0" xfId="0" applyNumberFormat="1"/>
    <xf numFmtId="49" fontId="0" fillId="0" borderId="0" xfId="0" applyNumberFormat="1"/>
    <xf numFmtId="167" fontId="0" fillId="0" borderId="0" xfId="0" applyNumberFormat="1" applyAlignment="1">
      <alignment horizontal="left"/>
    </xf>
    <xf numFmtId="0" fontId="7" fillId="0" borderId="0" xfId="0" applyFont="1" applyAlignment="1">
      <alignment wrapText="1"/>
    </xf>
    <xf numFmtId="0" fontId="8" fillId="0" borderId="0" xfId="0" applyFont="1" applyFill="1" applyBorder="1" applyAlignment="1">
      <alignment wrapText="1"/>
    </xf>
    <xf numFmtId="0" fontId="16" fillId="0" borderId="0" xfId="0" applyFont="1" applyFill="1" applyBorder="1" applyAlignment="1">
      <alignment wrapText="1"/>
    </xf>
    <xf numFmtId="0" fontId="16" fillId="0" borderId="0" xfId="0" applyFont="1" applyFill="1" applyBorder="1" applyAlignment="1">
      <alignment horizontal="left" vertical="center" wrapText="1"/>
    </xf>
    <xf numFmtId="0" fontId="20" fillId="0" borderId="0" xfId="5" applyFont="1" applyFill="1" applyBorder="1" applyAlignment="1">
      <alignment wrapText="1"/>
    </xf>
    <xf numFmtId="0" fontId="18" fillId="0" borderId="0" xfId="5" applyFont="1" applyFill="1" applyBorder="1" applyAlignment="1">
      <alignment wrapText="1"/>
    </xf>
    <xf numFmtId="0" fontId="8" fillId="0" borderId="5" xfId="0" applyFont="1" applyFill="1" applyBorder="1" applyAlignment="1">
      <alignment horizontal="center" vertical="center" wrapText="1"/>
    </xf>
    <xf numFmtId="0" fontId="0" fillId="0" borderId="0" xfId="0" applyAlignment="1">
      <alignment horizontal="center"/>
    </xf>
    <xf numFmtId="165" fontId="0" fillId="0" borderId="4" xfId="2" applyNumberFormat="1" applyFont="1" applyBorder="1" applyAlignment="1">
      <alignment horizontal="center"/>
    </xf>
    <xf numFmtId="0" fontId="0" fillId="0" borderId="0" xfId="0" applyAlignment="1">
      <alignment horizontal="left" vertical="center" wrapText="1"/>
    </xf>
    <xf numFmtId="17" fontId="0" fillId="0" borderId="0" xfId="0" applyNumberFormat="1" applyAlignment="1">
      <alignment horizontal="right"/>
    </xf>
    <xf numFmtId="0" fontId="7" fillId="0" borderId="4" xfId="0" applyFont="1" applyBorder="1" applyAlignment="1">
      <alignment horizontal="center" vertical="center"/>
    </xf>
    <xf numFmtId="49" fontId="8" fillId="0" borderId="4" xfId="3" applyNumberFormat="1" applyFont="1" applyBorder="1"/>
    <xf numFmtId="0" fontId="8" fillId="0" borderId="5" xfId="0" applyFont="1" applyFill="1" applyBorder="1" applyAlignment="1">
      <alignment horizontal="center" vertical="center"/>
    </xf>
    <xf numFmtId="0" fontId="8" fillId="0" borderId="14" xfId="0" applyFont="1" applyFill="1" applyBorder="1" applyAlignment="1">
      <alignment vertical="center" wrapText="1"/>
    </xf>
    <xf numFmtId="0" fontId="8" fillId="0" borderId="20" xfId="0" applyFont="1" applyFill="1" applyBorder="1" applyAlignment="1">
      <alignment vertical="center" wrapText="1"/>
    </xf>
    <xf numFmtId="0" fontId="8" fillId="0" borderId="25" xfId="0" applyFont="1" applyFill="1" applyBorder="1" applyAlignment="1">
      <alignment horizontal="center" vertical="center" wrapText="1"/>
    </xf>
    <xf numFmtId="0" fontId="7" fillId="8" borderId="26" xfId="0" applyFont="1" applyFill="1" applyBorder="1" applyAlignment="1">
      <alignment horizontal="center" vertical="center"/>
    </xf>
    <xf numFmtId="0" fontId="2" fillId="9" borderId="3" xfId="1" applyFill="1" applyBorder="1" applyAlignment="1">
      <alignment horizontal="center" vertical="center"/>
    </xf>
    <xf numFmtId="0" fontId="2" fillId="9" borderId="1" xfId="1" applyFont="1" applyFill="1" applyBorder="1" applyAlignment="1">
      <alignment wrapText="1"/>
    </xf>
    <xf numFmtId="0" fontId="1" fillId="3" borderId="0" xfId="0" applyFont="1" applyFill="1" applyBorder="1" applyAlignment="1">
      <alignment horizontal="center" vertical="center" wrapText="1"/>
    </xf>
    <xf numFmtId="0" fontId="1" fillId="3" borderId="2" xfId="0" applyFont="1" applyFill="1" applyBorder="1" applyAlignment="1">
      <alignment horizontal="center" vertical="center"/>
    </xf>
    <xf numFmtId="167" fontId="1" fillId="3" borderId="2" xfId="0" applyNumberFormat="1" applyFont="1" applyFill="1" applyBorder="1" applyAlignment="1">
      <alignment horizontal="center" vertical="center"/>
    </xf>
    <xf numFmtId="9" fontId="0" fillId="0" borderId="4" xfId="0" applyNumberFormat="1" applyFill="1" applyBorder="1" applyAlignment="1">
      <alignment horizontal="center"/>
    </xf>
    <xf numFmtId="9" fontId="0" fillId="0" borderId="4" xfId="0" applyNumberFormat="1" applyFill="1" applyBorder="1" applyAlignment="1">
      <alignment horizontal="center" vertical="center"/>
    </xf>
    <xf numFmtId="10" fontId="0" fillId="0" borderId="4" xfId="3" applyNumberFormat="1" applyFont="1" applyFill="1" applyBorder="1" applyAlignment="1">
      <alignment horizontal="center"/>
    </xf>
    <xf numFmtId="10" fontId="0" fillId="0" borderId="4" xfId="0" applyNumberFormat="1" applyFill="1" applyBorder="1" applyAlignment="1">
      <alignment horizontal="center" vertical="center"/>
    </xf>
    <xf numFmtId="0" fontId="21" fillId="0" borderId="27" xfId="0" applyFont="1" applyFill="1" applyBorder="1" applyAlignment="1">
      <alignment vertical="top"/>
    </xf>
    <xf numFmtId="0" fontId="21" fillId="0" borderId="28" xfId="0" applyFont="1" applyFill="1" applyBorder="1" applyAlignment="1">
      <alignment vertical="top"/>
    </xf>
    <xf numFmtId="169" fontId="21" fillId="0" borderId="28" xfId="0" applyNumberFormat="1" applyFont="1" applyFill="1" applyBorder="1" applyAlignment="1">
      <alignment vertical="top"/>
    </xf>
    <xf numFmtId="3" fontId="21" fillId="0" borderId="28" xfId="0" applyNumberFormat="1" applyFont="1" applyFill="1" applyBorder="1" applyAlignment="1">
      <alignment vertical="top"/>
    </xf>
    <xf numFmtId="0" fontId="21" fillId="0" borderId="28" xfId="0" applyFont="1" applyFill="1" applyBorder="1"/>
    <xf numFmtId="169" fontId="21" fillId="0" borderId="28" xfId="0" applyNumberFormat="1" applyFont="1" applyFill="1" applyBorder="1" applyAlignment="1">
      <alignment horizontal="left" vertical="top"/>
    </xf>
    <xf numFmtId="170" fontId="21" fillId="0" borderId="28" xfId="0" applyNumberFormat="1" applyFont="1" applyFill="1" applyBorder="1" applyAlignment="1">
      <alignment vertical="top"/>
    </xf>
    <xf numFmtId="0" fontId="8" fillId="0" borderId="20" xfId="0" applyFont="1" applyFill="1" applyBorder="1" applyAlignment="1">
      <alignment horizontal="center" vertical="center" wrapText="1"/>
    </xf>
    <xf numFmtId="0" fontId="0" fillId="0" borderId="4" xfId="0" applyBorder="1" applyAlignment="1">
      <alignment wrapText="1"/>
    </xf>
    <xf numFmtId="0" fontId="0" fillId="0" borderId="0" xfId="0" applyFont="1" applyAlignment="1">
      <alignment vertical="center"/>
    </xf>
    <xf numFmtId="0" fontId="0" fillId="0" borderId="29" xfId="0" applyBorder="1"/>
    <xf numFmtId="0" fontId="0" fillId="0" borderId="22" xfId="0" applyBorder="1"/>
    <xf numFmtId="0" fontId="0" fillId="0" borderId="30" xfId="0" applyBorder="1"/>
    <xf numFmtId="0" fontId="0" fillId="0" borderId="31" xfId="0" applyBorder="1"/>
    <xf numFmtId="0" fontId="0" fillId="0" borderId="25" xfId="0" applyBorder="1"/>
    <xf numFmtId="0" fontId="7" fillId="0" borderId="10" xfId="0" applyFont="1" applyBorder="1"/>
    <xf numFmtId="0" fontId="7" fillId="0" borderId="17" xfId="0" applyFont="1" applyBorder="1"/>
    <xf numFmtId="0" fontId="7" fillId="0" borderId="32" xfId="0" applyFont="1" applyBorder="1"/>
    <xf numFmtId="0" fontId="7" fillId="0" borderId="22" xfId="0" applyFont="1" applyBorder="1"/>
    <xf numFmtId="0" fontId="7" fillId="0" borderId="33" xfId="0" applyFont="1" applyBorder="1" applyAlignment="1">
      <alignment horizontal="center" vertical="center"/>
    </xf>
    <xf numFmtId="0" fontId="7" fillId="0" borderId="34" xfId="0" applyFont="1" applyFill="1" applyBorder="1" applyAlignment="1">
      <alignment horizontal="center" vertical="center"/>
    </xf>
    <xf numFmtId="0" fontId="0" fillId="10" borderId="4" xfId="0" applyFill="1" applyBorder="1"/>
    <xf numFmtId="0" fontId="7" fillId="11" borderId="4" xfId="0" applyFont="1" applyFill="1" applyBorder="1" applyAlignment="1">
      <alignment horizontal="center"/>
    </xf>
    <xf numFmtId="165" fontId="0" fillId="0" borderId="4" xfId="2" applyNumberFormat="1" applyFont="1" applyFill="1" applyBorder="1"/>
    <xf numFmtId="165" fontId="0" fillId="0" borderId="4" xfId="2" applyNumberFormat="1" applyFont="1" applyFill="1" applyBorder="1" applyAlignment="1">
      <alignment horizontal="center" vertical="center"/>
    </xf>
    <xf numFmtId="165" fontId="0" fillId="0" borderId="7" xfId="2" applyNumberFormat="1" applyFont="1" applyFill="1" applyBorder="1" applyAlignment="1">
      <alignment horizontal="center" vertical="center"/>
    </xf>
    <xf numFmtId="165" fontId="0" fillId="0" borderId="8" xfId="2" applyNumberFormat="1" applyFont="1" applyBorder="1"/>
    <xf numFmtId="0" fontId="0" fillId="0" borderId="4" xfId="0" quotePrefix="1" applyBorder="1" applyAlignment="1">
      <alignment horizontal="center"/>
    </xf>
    <xf numFmtId="0" fontId="0" fillId="0" borderId="6" xfId="0" quotePrefix="1" applyBorder="1" applyAlignment="1">
      <alignment horizontal="center"/>
    </xf>
    <xf numFmtId="165" fontId="0" fillId="0" borderId="0" xfId="0" applyNumberFormat="1"/>
    <xf numFmtId="43" fontId="0" fillId="0" borderId="35" xfId="0" applyNumberFormat="1" applyBorder="1"/>
    <xf numFmtId="43" fontId="0" fillId="0" borderId="36" xfId="0" applyNumberFormat="1" applyBorder="1"/>
    <xf numFmtId="43" fontId="0" fillId="0" borderId="37" xfId="0" applyNumberFormat="1" applyBorder="1"/>
    <xf numFmtId="43" fontId="0" fillId="0" borderId="4" xfId="2" applyFont="1" applyFill="1" applyBorder="1"/>
    <xf numFmtId="43" fontId="0" fillId="0" borderId="7" xfId="2" applyFont="1" applyFill="1" applyBorder="1"/>
    <xf numFmtId="0" fontId="0" fillId="0" borderId="4" xfId="0" applyBorder="1" applyAlignment="1">
      <alignment horizontal="center"/>
    </xf>
    <xf numFmtId="0" fontId="0" fillId="0" borderId="9" xfId="0" applyBorder="1"/>
    <xf numFmtId="0" fontId="0" fillId="0" borderId="10" xfId="0" applyBorder="1" applyAlignment="1">
      <alignment horizontal="center"/>
    </xf>
    <xf numFmtId="0" fontId="0" fillId="10" borderId="10" xfId="0" applyFill="1" applyBorder="1"/>
    <xf numFmtId="0" fontId="7" fillId="11" borderId="10" xfId="0" applyFont="1" applyFill="1" applyBorder="1" applyAlignment="1">
      <alignment horizontal="center"/>
    </xf>
    <xf numFmtId="0" fontId="0" fillId="0" borderId="11" xfId="0" applyFont="1" applyBorder="1" applyAlignment="1">
      <alignment horizontal="center" wrapText="1"/>
    </xf>
    <xf numFmtId="0" fontId="0" fillId="0" borderId="12" xfId="0" applyBorder="1"/>
    <xf numFmtId="0" fontId="0" fillId="0" borderId="6" xfId="0" applyFont="1" applyBorder="1" applyAlignment="1">
      <alignment horizontal="center" wrapText="1"/>
    </xf>
    <xf numFmtId="0" fontId="16" fillId="0" borderId="13" xfId="0" applyFont="1" applyFill="1" applyBorder="1" applyAlignment="1">
      <alignment horizontal="left" vertical="center" wrapText="1"/>
    </xf>
    <xf numFmtId="0" fontId="16" fillId="0" borderId="7" xfId="0" applyFont="1" applyFill="1" applyBorder="1" applyAlignment="1">
      <alignment horizontal="center" vertical="center"/>
    </xf>
    <xf numFmtId="0" fontId="7" fillId="11" borderId="7" xfId="0" applyFont="1" applyFill="1" applyBorder="1" applyAlignment="1">
      <alignment horizontal="center"/>
    </xf>
    <xf numFmtId="0" fontId="16" fillId="0" borderId="8" xfId="0" applyFont="1" applyFill="1" applyBorder="1" applyAlignment="1">
      <alignment horizontal="center" vertical="center" wrapText="1"/>
    </xf>
    <xf numFmtId="0" fontId="7" fillId="0" borderId="4" xfId="0" applyFont="1" applyBorder="1" applyAlignment="1">
      <alignment horizontal="center" vertical="center"/>
    </xf>
    <xf numFmtId="0" fontId="8" fillId="0" borderId="24" xfId="0" applyFont="1" applyFill="1" applyBorder="1" applyAlignment="1">
      <alignment horizontal="center" vertical="center" wrapText="1"/>
    </xf>
    <xf numFmtId="0" fontId="0" fillId="0" borderId="24" xfId="0" applyFont="1" applyFill="1" applyBorder="1" applyAlignment="1">
      <alignment horizontal="center"/>
    </xf>
    <xf numFmtId="0" fontId="11" fillId="0" borderId="4" xfId="0" applyFont="1" applyBorder="1"/>
    <xf numFmtId="0" fontId="0" fillId="0" borderId="4" xfId="0" applyFill="1" applyBorder="1" applyAlignment="1">
      <alignment horizontal="center"/>
    </xf>
    <xf numFmtId="14" fontId="0" fillId="0" borderId="0" xfId="0" applyNumberFormat="1" applyFont="1" applyBorder="1" applyAlignment="1">
      <alignment horizontal="center" vertical="center"/>
    </xf>
    <xf numFmtId="14" fontId="0" fillId="0" borderId="0" xfId="0" applyNumberFormat="1" applyFont="1" applyBorder="1" applyAlignment="1">
      <alignment horizontal="center" vertical="center" wrapText="1"/>
    </xf>
    <xf numFmtId="167" fontId="0" fillId="0" borderId="0" xfId="0" applyNumberFormat="1" applyAlignment="1">
      <alignment horizontal="center" vertical="center"/>
    </xf>
    <xf numFmtId="14" fontId="0" fillId="0" borderId="0" xfId="0" quotePrefix="1" applyNumberFormat="1" applyAlignment="1">
      <alignment horizontal="center" vertical="center"/>
    </xf>
    <xf numFmtId="0" fontId="2" fillId="0" borderId="0" xfId="1" applyAlignment="1">
      <alignment horizontal="center" vertical="center"/>
    </xf>
    <xf numFmtId="0" fontId="1" fillId="3"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14" fontId="0" fillId="0" borderId="0" xfId="0" applyNumberFormat="1" applyBorder="1" applyAlignment="1">
      <alignment horizontal="center" vertical="center"/>
    </xf>
    <xf numFmtId="167" fontId="0" fillId="0" borderId="0" xfId="0" applyNumberFormat="1" applyAlignment="1">
      <alignment horizontal="right"/>
    </xf>
    <xf numFmtId="0" fontId="22" fillId="0" borderId="0" xfId="0" applyFont="1" applyAlignment="1">
      <alignment vertical="center" wrapText="1"/>
    </xf>
    <xf numFmtId="0" fontId="22" fillId="0" borderId="0" xfId="0" applyFont="1" applyAlignment="1">
      <alignment horizontal="center"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2" fillId="0" borderId="0" xfId="0" applyFont="1" applyAlignment="1">
      <alignment vertical="center"/>
    </xf>
    <xf numFmtId="0" fontId="22" fillId="0" borderId="0" xfId="0" applyFont="1" applyBorder="1" applyAlignment="1">
      <alignment horizontal="center" vertical="center"/>
    </xf>
    <xf numFmtId="0" fontId="21" fillId="0" borderId="0" xfId="0" applyFont="1" applyFill="1" applyBorder="1" applyAlignment="1">
      <alignment vertical="top"/>
    </xf>
    <xf numFmtId="169" fontId="21" fillId="0" borderId="0" xfId="0" applyNumberFormat="1" applyFont="1" applyFill="1" applyBorder="1" applyAlignment="1">
      <alignment vertical="top"/>
    </xf>
    <xf numFmtId="3" fontId="21" fillId="0" borderId="0" xfId="0" applyNumberFormat="1" applyFont="1" applyFill="1" applyBorder="1" applyAlignment="1">
      <alignment vertical="top"/>
    </xf>
    <xf numFmtId="0" fontId="21" fillId="0" borderId="0" xfId="0" applyFont="1" applyFill="1" applyBorder="1"/>
    <xf numFmtId="169" fontId="21" fillId="0" borderId="0" xfId="0" applyNumberFormat="1" applyFont="1" applyFill="1" applyBorder="1" applyAlignment="1">
      <alignment horizontal="left" vertical="top"/>
    </xf>
    <xf numFmtId="14" fontId="16" fillId="0" borderId="0" xfId="0" applyNumberFormat="1" applyFont="1" applyAlignment="1">
      <alignment horizontal="left"/>
    </xf>
    <xf numFmtId="17" fontId="0" fillId="0" borderId="0" xfId="0" applyNumberFormat="1" applyAlignment="1">
      <alignment horizontal="left"/>
    </xf>
    <xf numFmtId="0" fontId="0" fillId="0" borderId="0" xfId="0" applyAlignment="1"/>
    <xf numFmtId="0" fontId="23" fillId="0" borderId="4"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2" xfId="0" applyFont="1" applyBorder="1" applyAlignment="1">
      <alignment horizontal="center" vertical="center" wrapText="1"/>
    </xf>
    <xf numFmtId="0" fontId="0" fillId="0" borderId="4" xfId="0" applyBorder="1" applyAlignment="1">
      <alignment horizontal="center" vertical="center"/>
    </xf>
    <xf numFmtId="0" fontId="0" fillId="0" borderId="40" xfId="0" applyBorder="1" applyAlignment="1">
      <alignment horizontal="center"/>
    </xf>
    <xf numFmtId="0" fontId="23" fillId="0" borderId="13" xfId="0" applyFont="1" applyBorder="1" applyAlignment="1">
      <alignment horizontal="center" vertical="center" wrapText="1"/>
    </xf>
    <xf numFmtId="0" fontId="0" fillId="0" borderId="7" xfId="0"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23" fillId="0" borderId="6" xfId="0" applyFont="1" applyBorder="1" applyAlignment="1">
      <alignment horizontal="center" vertical="center" wrapText="1"/>
    </xf>
    <xf numFmtId="0" fontId="24" fillId="0" borderId="12" xfId="0" applyFont="1" applyBorder="1" applyAlignment="1">
      <alignment horizontal="center" vertical="center"/>
    </xf>
    <xf numFmtId="3" fontId="24" fillId="0" borderId="4" xfId="0" applyNumberFormat="1" applyFont="1" applyBorder="1" applyAlignment="1">
      <alignment horizontal="center" vertical="center"/>
    </xf>
    <xf numFmtId="0" fontId="24" fillId="0" borderId="13" xfId="0" applyFont="1" applyBorder="1" applyAlignment="1">
      <alignment horizontal="center" vertical="center"/>
    </xf>
    <xf numFmtId="3" fontId="24" fillId="0" borderId="7" xfId="0" applyNumberFormat="1" applyFont="1" applyBorder="1" applyAlignment="1">
      <alignment horizontal="center" vertical="center"/>
    </xf>
    <xf numFmtId="3" fontId="19" fillId="0" borderId="4" xfId="0" applyNumberFormat="1" applyFont="1" applyBorder="1" applyAlignment="1">
      <alignment horizontal="center" vertical="center"/>
    </xf>
    <xf numFmtId="0" fontId="19" fillId="0" borderId="4" xfId="0" applyFont="1" applyBorder="1" applyAlignment="1">
      <alignment horizontal="center" vertical="center"/>
    </xf>
    <xf numFmtId="3" fontId="19" fillId="0" borderId="6" xfId="0" applyNumberFormat="1" applyFont="1" applyBorder="1" applyAlignment="1">
      <alignment horizontal="center" vertical="center"/>
    </xf>
    <xf numFmtId="3" fontId="19" fillId="0" borderId="7" xfId="0" applyNumberFormat="1" applyFont="1" applyBorder="1" applyAlignment="1">
      <alignment horizontal="center" vertical="center"/>
    </xf>
    <xf numFmtId="3" fontId="19" fillId="0" borderId="8" xfId="0" applyNumberFormat="1" applyFont="1" applyBorder="1" applyAlignment="1">
      <alignment horizontal="center" vertical="center"/>
    </xf>
    <xf numFmtId="0" fontId="0" fillId="2" borderId="0" xfId="0" applyFont="1" applyFill="1" applyBorder="1" applyAlignment="1">
      <alignment horizontal="center"/>
    </xf>
    <xf numFmtId="0" fontId="0" fillId="2" borderId="0" xfId="0" applyFont="1" applyFill="1" applyBorder="1" applyAlignment="1">
      <alignment horizont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7" fillId="0" borderId="1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5" fillId="0" borderId="0" xfId="0" applyFont="1" applyAlignment="1">
      <alignment horizontal="center" vertical="center" wrapText="1"/>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7" fillId="0" borderId="25" xfId="0" applyFont="1" applyBorder="1" applyAlignment="1">
      <alignment horizontal="center" vertical="center"/>
    </xf>
    <xf numFmtId="0" fontId="12" fillId="6" borderId="0" xfId="0" applyFont="1" applyFill="1" applyAlignment="1">
      <alignment horizontal="center" vertical="center"/>
    </xf>
    <xf numFmtId="166" fontId="10" fillId="0" borderId="0" xfId="3" applyNumberFormat="1" applyFont="1" applyAlignment="1">
      <alignment horizontal="left" vertical="center" wrapText="1"/>
    </xf>
    <xf numFmtId="0" fontId="5" fillId="0" borderId="0" xfId="0" applyFont="1" applyAlignment="1">
      <alignment horizontal="left" wrapText="1"/>
    </xf>
    <xf numFmtId="0" fontId="5" fillId="0" borderId="0" xfId="0" applyFont="1" applyFill="1" applyBorder="1" applyAlignment="1">
      <alignment horizontal="left" wrapText="1"/>
    </xf>
    <xf numFmtId="0" fontId="8" fillId="0" borderId="20"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0" fillId="0" borderId="0" xfId="0" applyAlignment="1">
      <alignment horizontal="left"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13" fillId="0" borderId="0" xfId="0" applyFont="1" applyAlignment="1">
      <alignment horizontal="left" wrapText="1"/>
    </xf>
    <xf numFmtId="166" fontId="10" fillId="0" borderId="4" xfId="3"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Border="1" applyAlignment="1">
      <alignment wrapText="1"/>
    </xf>
    <xf numFmtId="0" fontId="7" fillId="8" borderId="14" xfId="0" applyFont="1" applyFill="1" applyBorder="1" applyAlignment="1">
      <alignment horizontal="center"/>
    </xf>
    <xf numFmtId="0" fontId="7" fillId="8" borderId="15" xfId="0" applyFont="1" applyFill="1" applyBorder="1" applyAlignment="1">
      <alignment horizontal="center"/>
    </xf>
    <xf numFmtId="0" fontId="7" fillId="8" borderId="16" xfId="0" applyFont="1" applyFill="1" applyBorder="1" applyAlignment="1">
      <alignment horizontal="center"/>
    </xf>
    <xf numFmtId="0" fontId="7" fillId="8" borderId="9" xfId="0" applyFont="1" applyFill="1" applyBorder="1" applyAlignment="1">
      <alignment horizontal="center" vertical="center"/>
    </xf>
    <xf numFmtId="0" fontId="7" fillId="8" borderId="10" xfId="0" applyFont="1" applyFill="1" applyBorder="1" applyAlignment="1">
      <alignment horizontal="center" vertical="center"/>
    </xf>
    <xf numFmtId="0" fontId="7" fillId="8" borderId="11" xfId="0" applyFont="1" applyFill="1" applyBorder="1" applyAlignment="1">
      <alignment horizontal="center" vertical="center"/>
    </xf>
    <xf numFmtId="0" fontId="23" fillId="0" borderId="3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cellXfs>
  <cellStyles count="7">
    <cellStyle name="Comma" xfId="2" builtinId="3"/>
    <cellStyle name="Hyperlink" xfId="1" builtinId="8"/>
    <cellStyle name="Normal" xfId="0" builtinId="0"/>
    <cellStyle name="Normal 12" xfId="4"/>
    <cellStyle name="Normal_Cancelled" xfId="5"/>
    <cellStyle name="Normal_Sheet1" xfId="6"/>
    <cellStyle name="Percent" xfId="3" builtinId="5"/>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9"/>
  <sheetViews>
    <sheetView tabSelected="1" workbookViewId="0">
      <selection activeCell="B6" sqref="B6"/>
    </sheetView>
  </sheetViews>
  <sheetFormatPr defaultRowHeight="15" x14ac:dyDescent="0.25"/>
  <cols>
    <col min="1" max="1" width="15.5703125" customWidth="1"/>
    <col min="2" max="2" width="50.140625" bestFit="1" customWidth="1"/>
    <col min="3" max="3" width="16.28515625" bestFit="1" customWidth="1"/>
    <col min="4" max="4" width="30.42578125" style="16" bestFit="1" customWidth="1"/>
  </cols>
  <sheetData>
    <row r="1" spans="1:4" ht="30" x14ac:dyDescent="0.25">
      <c r="A1" s="121" t="s">
        <v>19</v>
      </c>
      <c r="B1" s="122" t="s">
        <v>20</v>
      </c>
      <c r="C1" s="122" t="s">
        <v>23</v>
      </c>
      <c r="D1" s="123" t="s">
        <v>53</v>
      </c>
    </row>
    <row r="2" spans="1:4" x14ac:dyDescent="0.25">
      <c r="A2" s="224" t="s">
        <v>0</v>
      </c>
      <c r="B2" s="224"/>
      <c r="C2" s="224"/>
      <c r="D2" s="224"/>
    </row>
    <row r="3" spans="1:4" x14ac:dyDescent="0.25">
      <c r="A3" s="3" t="s">
        <v>1</v>
      </c>
      <c r="B3" s="18" t="s">
        <v>2</v>
      </c>
      <c r="C3" t="s">
        <v>60</v>
      </c>
      <c r="D3" s="16">
        <f>IF('Start Cases'!B1= "","N/A",'Start Cases'!B1)</f>
        <v>43544</v>
      </c>
    </row>
    <row r="4" spans="1:4" x14ac:dyDescent="0.25">
      <c r="A4" s="4" t="s">
        <v>3</v>
      </c>
      <c r="B4" s="20" t="s">
        <v>4</v>
      </c>
      <c r="C4" t="str">
        <f>'RPG Projects Backed out'!B2</f>
        <v>Final</v>
      </c>
      <c r="D4" s="190" t="str">
        <f>IF('RPG Projects Backed out'!B1 ="","N/A",'RPG Projects Backed out'!B1)</f>
        <v>Tuesday, June 4,2019</v>
      </c>
    </row>
    <row r="5" spans="1:4" x14ac:dyDescent="0.25">
      <c r="A5" s="56" t="s">
        <v>3</v>
      </c>
      <c r="B5" s="19" t="s">
        <v>81</v>
      </c>
      <c r="C5" s="25" t="str">
        <f>'Recently approved RPG project'!B2</f>
        <v>Final</v>
      </c>
      <c r="D5" s="16">
        <f>IF('Recently approved RPG project'!B1= "","N/A",'Recently approved RPG project'!B1)</f>
        <v>43735</v>
      </c>
    </row>
    <row r="6" spans="1:4" x14ac:dyDescent="0.25">
      <c r="A6" s="4" t="s">
        <v>3</v>
      </c>
      <c r="B6" s="20" t="s">
        <v>5</v>
      </c>
      <c r="C6" t="str">
        <f>'Model updates &amp; corrections'!B2</f>
        <v>Final</v>
      </c>
      <c r="D6" s="16">
        <f>IF('Model updates &amp; corrections'!B1= "","N/A",'Model updates &amp; corrections'!B1)</f>
        <v>43808</v>
      </c>
    </row>
    <row r="7" spans="1:4" x14ac:dyDescent="0.25">
      <c r="A7" s="3" t="s">
        <v>6</v>
      </c>
      <c r="B7" s="18" t="s">
        <v>7</v>
      </c>
      <c r="C7" t="str">
        <f>'Transmission &amp; Gen Outages'!B2</f>
        <v>Final</v>
      </c>
      <c r="D7" s="16">
        <f>IF('Transmission &amp; Gen Outages'!B1= "","N/A",'Transmission &amp; Gen Outages'!B1)</f>
        <v>43584</v>
      </c>
    </row>
    <row r="8" spans="1:4" x14ac:dyDescent="0.25">
      <c r="A8" s="4" t="s">
        <v>35</v>
      </c>
      <c r="B8" s="20" t="s">
        <v>25</v>
      </c>
      <c r="C8" t="str">
        <f>'Temp. for Dynamic Ratings'!B2</f>
        <v>Final</v>
      </c>
      <c r="D8" s="16">
        <f>IF('Temp. for Dynamic Ratings'!B1 ="","N/A",'Temp. for Dynamic Ratings'!B1)</f>
        <v>43473</v>
      </c>
    </row>
    <row r="9" spans="1:4" x14ac:dyDescent="0.25">
      <c r="A9" s="225" t="s">
        <v>8</v>
      </c>
      <c r="B9" s="225"/>
      <c r="C9" s="225"/>
      <c r="D9" s="225"/>
    </row>
    <row r="10" spans="1:4" x14ac:dyDescent="0.25">
      <c r="A10" s="3" t="s">
        <v>9</v>
      </c>
      <c r="B10" s="18" t="s">
        <v>67</v>
      </c>
      <c r="C10" t="str">
        <f>'Gen add, ret. and mothball'!B2</f>
        <v>Final</v>
      </c>
      <c r="D10" s="16">
        <f>IF('Gen add, ret. and mothball'!B1= "","N/A",'Gen add, ret. and mothball'!B1)</f>
        <v>43738</v>
      </c>
    </row>
    <row r="11" spans="1:4" x14ac:dyDescent="0.25">
      <c r="A11" s="4" t="s">
        <v>10</v>
      </c>
      <c r="B11" s="20" t="s">
        <v>66</v>
      </c>
      <c r="C11" t="s">
        <v>60</v>
      </c>
      <c r="D11" s="16">
        <f>IF('Renewable Generation Dispatch'!B1= "","N/A",'Renewable Generation Dispatch'!B1)</f>
        <v>43544</v>
      </c>
    </row>
    <row r="12" spans="1:4" x14ac:dyDescent="0.25">
      <c r="A12" s="3" t="s">
        <v>11</v>
      </c>
      <c r="B12" s="19" t="s">
        <v>80</v>
      </c>
      <c r="C12" t="str">
        <f>'Switchable Generation'!B2</f>
        <v>Final</v>
      </c>
      <c r="D12" s="16">
        <f>IF('Switchable Generation'!B1= "","N/A",'Switchable Generation'!B1)</f>
        <v>43580</v>
      </c>
    </row>
    <row r="13" spans="1:4" x14ac:dyDescent="0.25">
      <c r="A13" s="4" t="s">
        <v>12</v>
      </c>
      <c r="B13" s="20" t="s">
        <v>65</v>
      </c>
      <c r="C13" t="s">
        <v>60</v>
      </c>
      <c r="D13" s="16">
        <f>IF('DC Tie modeling &amp; dispatch'!B1= "","N/A",'DC Tie modeling &amp; dispatch'!B1)</f>
        <v>43544</v>
      </c>
    </row>
    <row r="14" spans="1:4" x14ac:dyDescent="0.25">
      <c r="A14" s="3" t="s">
        <v>13</v>
      </c>
      <c r="B14" s="18" t="s">
        <v>14</v>
      </c>
      <c r="C14" t="s">
        <v>60</v>
      </c>
      <c r="D14" s="16">
        <f>IF('Reserve Requirement'!B1= "","N/A",'Reserve Requirement'!B1)</f>
        <v>43544</v>
      </c>
    </row>
    <row r="15" spans="1:4" x14ac:dyDescent="0.25">
      <c r="A15" s="4" t="s">
        <v>15</v>
      </c>
      <c r="B15" s="20" t="s">
        <v>16</v>
      </c>
      <c r="C15" t="str">
        <f>'Fuel Price Assumptions'!B2</f>
        <v>Final</v>
      </c>
      <c r="D15" s="16">
        <f>IF('Fuel Price Assumptions'!B1= "","N/A",'Fuel Price Assumptions'!B1)</f>
        <v>43615</v>
      </c>
    </row>
    <row r="16" spans="1:4" x14ac:dyDescent="0.25">
      <c r="A16" s="224" t="s">
        <v>18</v>
      </c>
      <c r="B16" s="224"/>
      <c r="C16" s="224"/>
      <c r="D16" s="224"/>
    </row>
    <row r="17" spans="1:4" ht="90" x14ac:dyDescent="0.25">
      <c r="A17" s="119">
        <v>3.3</v>
      </c>
      <c r="B17" s="120" t="s">
        <v>17</v>
      </c>
      <c r="C17" s="71" t="str">
        <f>'Reliability Case-Load Forecast'!B2</f>
        <v>Final</v>
      </c>
      <c r="D17" s="88">
        <f>IF('Reliability Case-Load Forecast'!B1= "","N/A",'Reliability Case-Load Forecast'!B1)</f>
        <v>43739</v>
      </c>
    </row>
    <row r="18" spans="1:4" x14ac:dyDescent="0.25">
      <c r="A18" s="224" t="s">
        <v>115</v>
      </c>
      <c r="B18" s="224"/>
      <c r="C18" s="224"/>
      <c r="D18" s="224"/>
    </row>
    <row r="19" spans="1:4" x14ac:dyDescent="0.25">
      <c r="A19" s="54" t="s">
        <v>117</v>
      </c>
      <c r="B19" s="55" t="s">
        <v>116</v>
      </c>
      <c r="C19" s="17" t="str">
        <f>'Sensitivity Analysis'!B2</f>
        <v>Final</v>
      </c>
      <c r="D19" s="190">
        <f>IF('Sensitivity Analysis'!B1 ="","N/A",'Sensitivity Analysis'!B1)</f>
        <v>43787</v>
      </c>
    </row>
  </sheetData>
  <mergeCells count="4">
    <mergeCell ref="A2:D2"/>
    <mergeCell ref="A9:D9"/>
    <mergeCell ref="A16:D16"/>
    <mergeCell ref="A18:D18"/>
  </mergeCells>
  <hyperlinks>
    <hyperlink ref="A3" location="'Start Cases'!A1" display="3.1.1"/>
    <hyperlink ref="A4" location="'RPG Projects Backed out'!A1" display="3.1.2"/>
    <hyperlink ref="A5" location="'Recently approved RPG project'!A1" display="3.1.2"/>
    <hyperlink ref="A6" location="'Model updates &amp; corrections'!A1" display="3.1.2"/>
    <hyperlink ref="A6:B6" location="'Model updates &amp; corrections'!A1" display="3.1.2"/>
    <hyperlink ref="A5:B5" location="'Recently approved RPG project'!A1" display="3.1.2"/>
    <hyperlink ref="A4:B4" location="'RPG Projects Backed out'!A1" display="3.1.2"/>
    <hyperlink ref="A3:B3" location="'Start Cases'!A1" display="3.1.1"/>
    <hyperlink ref="A7:B7" location="'Transmission &amp; Gen Outages'!A1" display="3.1.3"/>
    <hyperlink ref="A10:B10" location="'Gen add, ret. and mothball'!A1" display="3.2.1"/>
    <hyperlink ref="A11:B11" location="'Renewable Generation Dispatch'!A1" display="3.2.2"/>
    <hyperlink ref="A12:B12" location="'Switchable Generation'!A1" display="3.2.3"/>
    <hyperlink ref="A13:B13" location="'DC Tie modeling &amp; dispatch'!A1" display="3.2.4"/>
    <hyperlink ref="A14:B14" location="'Reserve Requirement'!A1" display="3.2.5"/>
    <hyperlink ref="A15:B15" location="'Fuel Price Assumptions'!A1" display="3.2.6"/>
    <hyperlink ref="A17:B17" location="'Reliability case-Load Forecast'!A1" display="'Reliability case-Load Forecast'!A1"/>
    <hyperlink ref="B8" location="'Temp. for Dynamic Ratings'!A1" display="Temperatures used in Dynamic Rating Calculation"/>
    <hyperlink ref="B12" location="'Switchable Generation'!A1" display="Switchable Generation "/>
    <hyperlink ref="A19:B19" location="'Sensitivity Analysis'!A1" display="5.2.2"/>
    <hyperlink ref="B5" location="'Recently approved RPG project'!A1" display="Recently approved RPG projects"/>
    <hyperlink ref="A17" location="'Reliability Case-Load Forecast'!A1" display="'Reliability Case-Load Forecast'!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20"/>
  <sheetViews>
    <sheetView workbookViewId="0"/>
  </sheetViews>
  <sheetFormatPr defaultRowHeight="15" x14ac:dyDescent="0.25"/>
  <cols>
    <col min="1" max="1" width="49.140625" bestFit="1" customWidth="1"/>
    <col min="2" max="2" width="27.140625" bestFit="1" customWidth="1"/>
    <col min="3" max="3" width="14.28515625" customWidth="1"/>
  </cols>
  <sheetData>
    <row r="1" spans="1:16" x14ac:dyDescent="0.25">
      <c r="A1" t="s">
        <v>21</v>
      </c>
      <c r="B1" s="100">
        <v>43580</v>
      </c>
      <c r="G1" s="2" t="s">
        <v>22</v>
      </c>
    </row>
    <row r="2" spans="1:16" x14ac:dyDescent="0.25">
      <c r="A2" t="s">
        <v>23</v>
      </c>
      <c r="B2" t="s">
        <v>60</v>
      </c>
    </row>
    <row r="3" spans="1:16" s="25" customFormat="1" x14ac:dyDescent="0.25"/>
    <row r="4" spans="1:16" ht="15.75" thickBot="1" x14ac:dyDescent="0.3">
      <c r="A4" t="s">
        <v>51</v>
      </c>
    </row>
    <row r="5" spans="1:16" s="25" customFormat="1" ht="30.75" thickBot="1" x14ac:dyDescent="0.3">
      <c r="A5" s="115" t="s">
        <v>45</v>
      </c>
      <c r="B5" s="116" t="s">
        <v>46</v>
      </c>
      <c r="C5" s="135" t="s">
        <v>47</v>
      </c>
      <c r="D5" s="135" t="s">
        <v>48</v>
      </c>
      <c r="E5" s="135" t="s">
        <v>49</v>
      </c>
      <c r="F5" s="135" t="s">
        <v>50</v>
      </c>
      <c r="G5" s="135">
        <v>2019</v>
      </c>
      <c r="H5" s="135">
        <v>2020</v>
      </c>
      <c r="I5" s="135">
        <v>2021</v>
      </c>
      <c r="J5" s="135">
        <v>2022</v>
      </c>
      <c r="K5" s="135">
        <v>2023</v>
      </c>
      <c r="L5" s="135">
        <v>2024</v>
      </c>
      <c r="M5" s="135">
        <v>2025</v>
      </c>
      <c r="N5" s="135">
        <v>2026</v>
      </c>
      <c r="O5" s="135">
        <v>2027</v>
      </c>
      <c r="P5" s="117">
        <v>2028</v>
      </c>
    </row>
    <row r="6" spans="1:16" s="25" customFormat="1" x14ac:dyDescent="0.25">
      <c r="A6" s="138" t="s">
        <v>291</v>
      </c>
      <c r="B6" s="138" t="s">
        <v>292</v>
      </c>
      <c r="C6" s="138" t="s">
        <v>293</v>
      </c>
      <c r="D6" s="138" t="s">
        <v>277</v>
      </c>
      <c r="E6" s="138" t="s">
        <v>122</v>
      </c>
      <c r="F6" s="138">
        <v>2017</v>
      </c>
      <c r="G6" s="138">
        <v>54.6</v>
      </c>
      <c r="H6" s="138">
        <v>54.6</v>
      </c>
      <c r="I6" s="138">
        <v>54.6</v>
      </c>
      <c r="J6" s="138">
        <v>54.6</v>
      </c>
      <c r="K6" s="138">
        <v>54.6</v>
      </c>
      <c r="L6" s="138">
        <v>54.6</v>
      </c>
      <c r="M6" s="138">
        <v>54.6</v>
      </c>
      <c r="N6" s="138">
        <v>54.6</v>
      </c>
      <c r="O6" s="138">
        <v>54.6</v>
      </c>
      <c r="P6" s="138">
        <v>54.6</v>
      </c>
    </row>
    <row r="7" spans="1:16" s="25" customFormat="1" x14ac:dyDescent="0.25">
      <c r="A7" s="15" t="s">
        <v>294</v>
      </c>
      <c r="B7" s="15" t="s">
        <v>295</v>
      </c>
      <c r="C7" s="15" t="s">
        <v>293</v>
      </c>
      <c r="D7" s="15" t="s">
        <v>277</v>
      </c>
      <c r="E7" s="15" t="s">
        <v>122</v>
      </c>
      <c r="F7" s="15">
        <v>2017</v>
      </c>
      <c r="G7" s="15">
        <v>54.6</v>
      </c>
      <c r="H7" s="15">
        <v>54.6</v>
      </c>
      <c r="I7" s="15">
        <v>54.6</v>
      </c>
      <c r="J7" s="15">
        <v>54.6</v>
      </c>
      <c r="K7" s="15">
        <v>54.6</v>
      </c>
      <c r="L7" s="15">
        <v>54.6</v>
      </c>
      <c r="M7" s="15">
        <v>54.6</v>
      </c>
      <c r="N7" s="15">
        <v>54.6</v>
      </c>
      <c r="O7" s="15">
        <v>54.6</v>
      </c>
      <c r="P7" s="15">
        <v>54.6</v>
      </c>
    </row>
    <row r="8" spans="1:16" s="25" customFormat="1" x14ac:dyDescent="0.25">
      <c r="A8" s="136" t="s">
        <v>296</v>
      </c>
      <c r="B8" s="136" t="s">
        <v>297</v>
      </c>
      <c r="C8" s="136" t="s">
        <v>293</v>
      </c>
      <c r="D8" s="136" t="s">
        <v>277</v>
      </c>
      <c r="E8" s="15" t="s">
        <v>122</v>
      </c>
      <c r="F8" s="15">
        <v>2017</v>
      </c>
      <c r="G8" s="15">
        <v>0</v>
      </c>
      <c r="H8" s="15">
        <v>54.6</v>
      </c>
      <c r="I8" s="15">
        <v>54.6</v>
      </c>
      <c r="J8" s="15">
        <v>54.6</v>
      </c>
      <c r="K8" s="15">
        <v>54.6</v>
      </c>
      <c r="L8" s="15">
        <v>54.6</v>
      </c>
      <c r="M8" s="15">
        <v>54.6</v>
      </c>
      <c r="N8" s="15">
        <v>54.6</v>
      </c>
      <c r="O8" s="15">
        <v>54.6</v>
      </c>
      <c r="P8" s="15">
        <v>54.6</v>
      </c>
    </row>
    <row r="9" spans="1:16" s="25" customFormat="1" x14ac:dyDescent="0.25">
      <c r="A9" s="136" t="s">
        <v>298</v>
      </c>
      <c r="B9" s="136" t="s">
        <v>299</v>
      </c>
      <c r="C9" s="136" t="s">
        <v>293</v>
      </c>
      <c r="D9" s="136" t="s">
        <v>277</v>
      </c>
      <c r="E9" s="15" t="s">
        <v>122</v>
      </c>
      <c r="F9" s="15">
        <v>2017</v>
      </c>
      <c r="G9" s="15">
        <v>190</v>
      </c>
      <c r="H9" s="15">
        <v>190</v>
      </c>
      <c r="I9" s="15">
        <v>190</v>
      </c>
      <c r="J9" s="15">
        <v>190</v>
      </c>
      <c r="K9" s="15">
        <v>190</v>
      </c>
      <c r="L9" s="15">
        <v>190</v>
      </c>
      <c r="M9" s="15">
        <v>190</v>
      </c>
      <c r="N9" s="15">
        <v>190</v>
      </c>
      <c r="O9" s="15">
        <v>190</v>
      </c>
      <c r="P9" s="15">
        <v>190</v>
      </c>
    </row>
    <row r="10" spans="1:16" s="25" customFormat="1" x14ac:dyDescent="0.25">
      <c r="A10" s="136" t="s">
        <v>300</v>
      </c>
      <c r="B10" s="136" t="s">
        <v>301</v>
      </c>
      <c r="C10" s="136" t="s">
        <v>293</v>
      </c>
      <c r="D10" s="136" t="s">
        <v>277</v>
      </c>
      <c r="E10" s="15" t="s">
        <v>122</v>
      </c>
      <c r="F10" s="15">
        <v>2017</v>
      </c>
      <c r="G10" s="15">
        <v>190</v>
      </c>
      <c r="H10" s="15">
        <v>190</v>
      </c>
      <c r="I10" s="15">
        <v>190</v>
      </c>
      <c r="J10" s="15">
        <v>190</v>
      </c>
      <c r="K10" s="15">
        <v>190</v>
      </c>
      <c r="L10" s="15">
        <v>190</v>
      </c>
      <c r="M10" s="15">
        <v>190</v>
      </c>
      <c r="N10" s="15">
        <v>190</v>
      </c>
      <c r="O10" s="15">
        <v>190</v>
      </c>
      <c r="P10" s="15">
        <v>190</v>
      </c>
    </row>
    <row r="11" spans="1:16" s="25" customFormat="1" x14ac:dyDescent="0.25">
      <c r="A11" s="136" t="s">
        <v>307</v>
      </c>
      <c r="B11" s="136" t="s">
        <v>302</v>
      </c>
      <c r="C11" s="136" t="s">
        <v>303</v>
      </c>
      <c r="D11" s="136" t="s">
        <v>277</v>
      </c>
      <c r="E11" s="15" t="s">
        <v>123</v>
      </c>
      <c r="F11" s="15">
        <v>2016</v>
      </c>
      <c r="G11" s="15">
        <v>400</v>
      </c>
      <c r="H11" s="15">
        <v>400</v>
      </c>
      <c r="I11" s="15">
        <v>0</v>
      </c>
      <c r="J11" s="15">
        <v>0</v>
      </c>
      <c r="K11" s="15">
        <v>0</v>
      </c>
      <c r="L11" s="15">
        <v>0</v>
      </c>
      <c r="M11" s="15">
        <v>0</v>
      </c>
      <c r="N11" s="15">
        <v>0</v>
      </c>
      <c r="O11" s="15">
        <v>0</v>
      </c>
      <c r="P11" s="15">
        <v>0</v>
      </c>
    </row>
    <row r="12" spans="1:16" s="25" customFormat="1" ht="15.75" thickBot="1" x14ac:dyDescent="0.3">
      <c r="A12" s="139"/>
      <c r="B12" s="139"/>
      <c r="C12" s="139"/>
      <c r="D12" s="139"/>
      <c r="E12" s="139"/>
      <c r="F12" s="139"/>
      <c r="G12" s="139"/>
      <c r="H12" s="139"/>
      <c r="I12" s="139"/>
      <c r="J12" s="139"/>
      <c r="K12" s="139"/>
      <c r="L12" s="139"/>
      <c r="M12" s="139"/>
      <c r="N12" s="139"/>
      <c r="O12" s="139"/>
      <c r="P12" s="139"/>
    </row>
    <row r="13" spans="1:16" s="25" customFormat="1" ht="15.75" thickBot="1" x14ac:dyDescent="0.3">
      <c r="A13" s="140" t="s">
        <v>304</v>
      </c>
      <c r="B13" s="141" t="s">
        <v>305</v>
      </c>
      <c r="C13" s="141"/>
      <c r="D13" s="141" t="s">
        <v>277</v>
      </c>
      <c r="E13" s="141"/>
      <c r="F13" s="141"/>
      <c r="G13" s="141">
        <f>100-SUM(G6:G11)</f>
        <v>-789.2</v>
      </c>
      <c r="H13" s="141">
        <f>100-SUM(H6:H11)</f>
        <v>-843.8</v>
      </c>
      <c r="I13" s="141">
        <f t="shared" ref="I13:P13" si="0">-SUM(I6:I11)</f>
        <v>-543.79999999999995</v>
      </c>
      <c r="J13" s="141">
        <f t="shared" si="0"/>
        <v>-543.79999999999995</v>
      </c>
      <c r="K13" s="141">
        <f t="shared" si="0"/>
        <v>-543.79999999999995</v>
      </c>
      <c r="L13" s="141">
        <f t="shared" si="0"/>
        <v>-543.79999999999995</v>
      </c>
      <c r="M13" s="141">
        <f t="shared" si="0"/>
        <v>-543.79999999999995</v>
      </c>
      <c r="N13" s="141">
        <f t="shared" si="0"/>
        <v>-543.79999999999995</v>
      </c>
      <c r="O13" s="141">
        <f t="shared" si="0"/>
        <v>-543.79999999999995</v>
      </c>
      <c r="P13" s="142">
        <f t="shared" si="0"/>
        <v>-543.79999999999995</v>
      </c>
    </row>
    <row r="14" spans="1:16" s="25" customFormat="1" x14ac:dyDescent="0.25"/>
    <row r="15" spans="1:16" s="25" customFormat="1" x14ac:dyDescent="0.25"/>
    <row r="16" spans="1:16" s="25" customFormat="1" x14ac:dyDescent="0.25"/>
    <row r="17" spans="1:4" s="25" customFormat="1" ht="15" customHeight="1" x14ac:dyDescent="0.25">
      <c r="A17" s="242" t="s">
        <v>306</v>
      </c>
      <c r="B17" s="242"/>
      <c r="C17" s="242"/>
      <c r="D17" s="242"/>
    </row>
    <row r="18" spans="1:4" s="25" customFormat="1" x14ac:dyDescent="0.25">
      <c r="A18" s="242"/>
      <c r="B18" s="242"/>
      <c r="C18" s="242"/>
      <c r="D18" s="242"/>
    </row>
    <row r="19" spans="1:4" s="25" customFormat="1" ht="13.5" customHeight="1" x14ac:dyDescent="0.25">
      <c r="A19" s="242"/>
      <c r="B19" s="242"/>
      <c r="C19" s="242"/>
      <c r="D19" s="242"/>
    </row>
    <row r="20" spans="1:4" ht="11.25" customHeight="1" x14ac:dyDescent="0.25">
      <c r="A20" s="242"/>
      <c r="B20" s="242"/>
      <c r="C20" s="242"/>
      <c r="D20" s="242"/>
    </row>
  </sheetData>
  <mergeCells count="1">
    <mergeCell ref="A17:D20"/>
  </mergeCells>
  <hyperlinks>
    <hyperlink ref="G1" location="Index!A1" display="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14"/>
  <sheetViews>
    <sheetView workbookViewId="0">
      <selection activeCell="B1" sqref="B1"/>
    </sheetView>
  </sheetViews>
  <sheetFormatPr defaultRowHeight="15" x14ac:dyDescent="0.25"/>
  <cols>
    <col min="1" max="1" width="17.85546875" bestFit="1" customWidth="1"/>
    <col min="2" max="2" width="28" customWidth="1"/>
    <col min="3" max="3" width="23.28515625" bestFit="1" customWidth="1"/>
  </cols>
  <sheetData>
    <row r="1" spans="1:7" x14ac:dyDescent="0.25">
      <c r="A1" t="s">
        <v>21</v>
      </c>
      <c r="B1" s="100">
        <v>43544</v>
      </c>
      <c r="C1" s="16"/>
      <c r="G1" s="2" t="s">
        <v>22</v>
      </c>
    </row>
    <row r="2" spans="1:7" x14ac:dyDescent="0.25">
      <c r="A2" t="s">
        <v>23</v>
      </c>
      <c r="B2" s="27" t="s">
        <v>60</v>
      </c>
    </row>
    <row r="4" spans="1:7" s="25" customFormat="1" ht="15.75" thickBot="1" x14ac:dyDescent="0.3">
      <c r="A4" s="63" t="s">
        <v>120</v>
      </c>
    </row>
    <row r="5" spans="1:7" x14ac:dyDescent="0.25">
      <c r="A5" s="243" t="s">
        <v>114</v>
      </c>
      <c r="B5" s="244"/>
      <c r="C5" s="245"/>
    </row>
    <row r="6" spans="1:7" x14ac:dyDescent="0.25">
      <c r="A6" s="64" t="s">
        <v>54</v>
      </c>
      <c r="B6" s="15">
        <v>600</v>
      </c>
      <c r="C6" s="51" t="s">
        <v>125</v>
      </c>
    </row>
    <row r="7" spans="1:7" x14ac:dyDescent="0.25">
      <c r="A7" s="64" t="s">
        <v>55</v>
      </c>
      <c r="B7" s="15">
        <v>220</v>
      </c>
      <c r="C7" s="51" t="s">
        <v>125</v>
      </c>
    </row>
    <row r="8" spans="1:7" x14ac:dyDescent="0.25">
      <c r="A8" s="64" t="s">
        <v>56</v>
      </c>
      <c r="B8" s="15">
        <v>100</v>
      </c>
      <c r="C8" s="51" t="s">
        <v>126</v>
      </c>
    </row>
    <row r="9" spans="1:7" x14ac:dyDescent="0.25">
      <c r="A9" s="64" t="s">
        <v>57</v>
      </c>
      <c r="B9" s="15">
        <v>300</v>
      </c>
      <c r="C9" s="51" t="s">
        <v>126</v>
      </c>
    </row>
    <row r="10" spans="1:7" ht="15.75" thickBot="1" x14ac:dyDescent="0.3">
      <c r="A10" s="65" t="s">
        <v>58</v>
      </c>
      <c r="B10" s="52">
        <v>30</v>
      </c>
      <c r="C10" s="53" t="s">
        <v>126</v>
      </c>
    </row>
    <row r="12" spans="1:7" ht="15" customHeight="1" x14ac:dyDescent="0.25">
      <c r="A12" s="246" t="s">
        <v>59</v>
      </c>
      <c r="B12" s="246"/>
      <c r="C12" s="246"/>
      <c r="D12" s="32"/>
    </row>
    <row r="13" spans="1:7" x14ac:dyDescent="0.25">
      <c r="A13" s="246"/>
      <c r="B13" s="246"/>
      <c r="C13" s="246"/>
      <c r="D13" s="32"/>
    </row>
    <row r="14" spans="1:7" x14ac:dyDescent="0.25">
      <c r="A14" s="246"/>
      <c r="B14" s="246"/>
      <c r="C14" s="246"/>
      <c r="D14" s="32"/>
    </row>
  </sheetData>
  <mergeCells count="2">
    <mergeCell ref="A5:C5"/>
    <mergeCell ref="A12:C14"/>
  </mergeCells>
  <hyperlinks>
    <hyperlink ref="G1" location="Index!A1" display="Back"/>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G10"/>
  <sheetViews>
    <sheetView workbookViewId="0">
      <selection activeCell="B1" sqref="B1"/>
    </sheetView>
  </sheetViews>
  <sheetFormatPr defaultRowHeight="15" x14ac:dyDescent="0.25"/>
  <cols>
    <col min="1" max="1" width="18.140625" customWidth="1"/>
    <col min="2" max="2" width="32.85546875" customWidth="1"/>
    <col min="3" max="3" width="23.28515625" bestFit="1" customWidth="1"/>
  </cols>
  <sheetData>
    <row r="1" spans="1:7" x14ac:dyDescent="0.25">
      <c r="A1" t="s">
        <v>21</v>
      </c>
      <c r="B1" s="100">
        <v>43544</v>
      </c>
      <c r="G1" s="2" t="s">
        <v>22</v>
      </c>
    </row>
    <row r="2" spans="1:7" x14ac:dyDescent="0.25">
      <c r="A2" t="s">
        <v>23</v>
      </c>
      <c r="B2" s="27" t="s">
        <v>60</v>
      </c>
    </row>
    <row r="4" spans="1:7" s="25" customFormat="1" x14ac:dyDescent="0.25"/>
    <row r="5" spans="1:7" ht="15" customHeight="1" x14ac:dyDescent="0.25">
      <c r="A5" s="72" t="s">
        <v>124</v>
      </c>
      <c r="B5" s="15" t="s">
        <v>150</v>
      </c>
      <c r="C5" s="25"/>
      <c r="D5" s="25"/>
      <c r="E5" s="25"/>
      <c r="F5" s="25"/>
      <c r="G5" s="25"/>
    </row>
    <row r="6" spans="1:7" ht="7.5" customHeight="1" x14ac:dyDescent="0.25">
      <c r="A6" s="247" t="s">
        <v>151</v>
      </c>
      <c r="B6" s="248"/>
      <c r="C6" s="249"/>
      <c r="D6" s="249"/>
      <c r="E6" s="249"/>
      <c r="F6" s="249"/>
      <c r="G6" s="249"/>
    </row>
    <row r="7" spans="1:7" ht="7.5" customHeight="1" x14ac:dyDescent="0.25">
      <c r="A7" s="248"/>
      <c r="B7" s="248"/>
      <c r="C7" s="249"/>
      <c r="D7" s="249"/>
      <c r="E7" s="249"/>
      <c r="F7" s="249"/>
      <c r="G7" s="249"/>
    </row>
    <row r="8" spans="1:7" s="25" customFormat="1" ht="7.5" customHeight="1" x14ac:dyDescent="0.25">
      <c r="A8" s="248"/>
      <c r="B8" s="248"/>
      <c r="C8" s="249"/>
      <c r="D8" s="249"/>
      <c r="E8" s="249"/>
      <c r="F8" s="249"/>
      <c r="G8" s="249"/>
    </row>
    <row r="9" spans="1:7" s="25" customFormat="1" ht="7.5" customHeight="1" x14ac:dyDescent="0.25">
      <c r="A9" s="248"/>
      <c r="B9" s="248"/>
      <c r="C9" s="249"/>
      <c r="D9" s="249"/>
      <c r="E9" s="249"/>
      <c r="F9" s="249"/>
      <c r="G9" s="249"/>
    </row>
    <row r="10" spans="1:7" x14ac:dyDescent="0.25">
      <c r="C10" s="25"/>
      <c r="D10" s="25"/>
      <c r="E10" s="25"/>
      <c r="F10" s="25"/>
      <c r="G10" s="25"/>
    </row>
  </sheetData>
  <mergeCells count="1">
    <mergeCell ref="A6:G9"/>
  </mergeCells>
  <hyperlinks>
    <hyperlink ref="G1" location="Index!A1" display="Back"/>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22"/>
  <sheetViews>
    <sheetView workbookViewId="0">
      <selection activeCell="B1" sqref="B1"/>
    </sheetView>
  </sheetViews>
  <sheetFormatPr defaultRowHeight="15" x14ac:dyDescent="0.25"/>
  <cols>
    <col min="1" max="1" width="18.140625" customWidth="1"/>
    <col min="2" max="2" width="25.28515625" customWidth="1"/>
    <col min="3" max="13" width="8.7109375" customWidth="1"/>
  </cols>
  <sheetData>
    <row r="1" spans="1:14" x14ac:dyDescent="0.25">
      <c r="A1" t="s">
        <v>21</v>
      </c>
      <c r="B1" s="100">
        <v>43615</v>
      </c>
      <c r="C1" s="13"/>
      <c r="G1" s="2" t="s">
        <v>22</v>
      </c>
    </row>
    <row r="2" spans="1:14" x14ac:dyDescent="0.25">
      <c r="A2" t="s">
        <v>23</v>
      </c>
      <c r="B2" s="27" t="s">
        <v>60</v>
      </c>
    </row>
    <row r="3" spans="1:14" ht="15.75" customHeight="1" x14ac:dyDescent="0.25">
      <c r="A3" t="s">
        <v>79</v>
      </c>
      <c r="B3" s="24" t="s">
        <v>364</v>
      </c>
      <c r="C3" s="24"/>
      <c r="D3" s="24"/>
      <c r="E3" s="24"/>
      <c r="F3" s="24"/>
      <c r="G3" s="24"/>
      <c r="H3" s="24"/>
      <c r="I3" s="24"/>
      <c r="J3" s="24"/>
      <c r="K3" s="24"/>
      <c r="L3" s="24"/>
      <c r="M3" s="24"/>
    </row>
    <row r="4" spans="1:14" s="22" customFormat="1" ht="15.75" thickBot="1" x14ac:dyDescent="0.3">
      <c r="B4" s="23"/>
      <c r="C4" s="23"/>
      <c r="D4" s="23"/>
      <c r="E4" s="23"/>
      <c r="F4" s="23"/>
      <c r="G4" s="23"/>
      <c r="H4" s="23"/>
      <c r="I4" s="23"/>
      <c r="J4" s="23"/>
      <c r="K4" s="23"/>
      <c r="L4" s="23"/>
      <c r="M4" s="23"/>
    </row>
    <row r="5" spans="1:14" ht="15.75" thickBot="1" x14ac:dyDescent="0.3">
      <c r="B5" s="250" t="s">
        <v>113</v>
      </c>
      <c r="C5" s="251"/>
      <c r="D5" s="251"/>
      <c r="E5" s="251"/>
      <c r="F5" s="251"/>
      <c r="G5" s="251"/>
      <c r="H5" s="251"/>
      <c r="I5" s="251"/>
      <c r="J5" s="251"/>
      <c r="K5" s="251"/>
      <c r="L5" s="251"/>
      <c r="M5" s="252"/>
    </row>
    <row r="6" spans="1:14" x14ac:dyDescent="0.25">
      <c r="A6" s="45" t="s">
        <v>96</v>
      </c>
      <c r="B6" s="46" t="s">
        <v>101</v>
      </c>
      <c r="C6" s="46" t="s">
        <v>102</v>
      </c>
      <c r="D6" s="46" t="s">
        <v>103</v>
      </c>
      <c r="E6" s="46" t="s">
        <v>104</v>
      </c>
      <c r="F6" s="46" t="s">
        <v>105</v>
      </c>
      <c r="G6" s="46" t="s">
        <v>106</v>
      </c>
      <c r="H6" s="46" t="s">
        <v>107</v>
      </c>
      <c r="I6" s="46" t="s">
        <v>108</v>
      </c>
      <c r="J6" s="46" t="s">
        <v>109</v>
      </c>
      <c r="K6" s="46" t="s">
        <v>110</v>
      </c>
      <c r="L6" s="46" t="s">
        <v>111</v>
      </c>
      <c r="M6" s="49" t="s">
        <v>112</v>
      </c>
      <c r="N6" s="50" t="s">
        <v>82</v>
      </c>
    </row>
    <row r="7" spans="1:14" x14ac:dyDescent="0.25">
      <c r="A7" s="47">
        <v>2019</v>
      </c>
      <c r="B7" s="161">
        <v>3.1874073115471986</v>
      </c>
      <c r="C7" s="161">
        <v>2.6809266966061429</v>
      </c>
      <c r="D7" s="161">
        <v>2.6069152181666504</v>
      </c>
      <c r="E7" s="161">
        <v>2.6801731923250314</v>
      </c>
      <c r="F7" s="161">
        <v>2.7584683953666436</v>
      </c>
      <c r="G7" s="161">
        <v>2.930770742858813</v>
      </c>
      <c r="H7" s="161">
        <v>2.9808764171574786</v>
      </c>
      <c r="I7" s="161">
        <v>2.9725503799130468</v>
      </c>
      <c r="J7" s="161">
        <v>3.0200074118276787</v>
      </c>
      <c r="K7" s="161">
        <v>2.9701000115265486</v>
      </c>
      <c r="L7" s="161">
        <v>2.9981758511201488</v>
      </c>
      <c r="M7" s="161">
        <v>3.0113363715846142</v>
      </c>
      <c r="N7" s="158">
        <f>AVERAGE(B7:M7)</f>
        <v>2.8998089999999994</v>
      </c>
    </row>
    <row r="8" spans="1:14" x14ac:dyDescent="0.25">
      <c r="A8" s="47">
        <f>+A7+1</f>
        <v>2020</v>
      </c>
      <c r="B8" s="161">
        <v>3.188224001071398</v>
      </c>
      <c r="C8" s="161">
        <v>2.6816136137567477</v>
      </c>
      <c r="D8" s="161">
        <v>2.6075831718170797</v>
      </c>
      <c r="E8" s="161">
        <v>2.6808599164099269</v>
      </c>
      <c r="F8" s="161">
        <v>2.7591751805437905</v>
      </c>
      <c r="G8" s="161">
        <v>2.9315216759933551</v>
      </c>
      <c r="H8" s="161">
        <v>2.9816401885568871</v>
      </c>
      <c r="I8" s="161">
        <v>2.9733120179837869</v>
      </c>
      <c r="J8" s="161">
        <v>3.0207812095181432</v>
      </c>
      <c r="K8" s="161">
        <v>2.9708610217546583</v>
      </c>
      <c r="L8" s="161">
        <v>2.9989440550457802</v>
      </c>
      <c r="M8" s="161">
        <v>3.0121079475484405</v>
      </c>
      <c r="N8" s="159">
        <f>AVERAGE(B8:M8)</f>
        <v>2.9005519999999998</v>
      </c>
    </row>
    <row r="9" spans="1:14" x14ac:dyDescent="0.25">
      <c r="A9" s="47">
        <f t="shared" ref="A9:A13" si="0">+A8+1</f>
        <v>2021</v>
      </c>
      <c r="B9" s="161">
        <v>3.0904213086296384</v>
      </c>
      <c r="C9" s="161">
        <v>2.5993518180279183</v>
      </c>
      <c r="D9" s="161">
        <v>2.5275923509450733</v>
      </c>
      <c r="E9" s="161">
        <v>2.5986212412741865</v>
      </c>
      <c r="F9" s="161">
        <v>2.6745340883605011</v>
      </c>
      <c r="G9" s="161">
        <v>2.8415936430925361</v>
      </c>
      <c r="H9" s="161">
        <v>2.8901747086422316</v>
      </c>
      <c r="I9" s="161">
        <v>2.88210201494431</v>
      </c>
      <c r="J9" s="161">
        <v>2.9281150306458095</v>
      </c>
      <c r="K9" s="161">
        <v>2.8797262060389994</v>
      </c>
      <c r="L9" s="161">
        <v>2.906947757744486</v>
      </c>
      <c r="M9" s="161">
        <v>2.9197078316543057</v>
      </c>
      <c r="N9" s="159">
        <f t="shared" ref="N9:N12" si="1">AVERAGE(B9:M9)</f>
        <v>2.8115739999999998</v>
      </c>
    </row>
    <row r="10" spans="1:14" x14ac:dyDescent="0.25">
      <c r="A10" s="47">
        <f t="shared" si="0"/>
        <v>2022</v>
      </c>
      <c r="B10" s="161">
        <v>3.1035982588531974</v>
      </c>
      <c r="C10" s="161">
        <v>2.6104349442748243</v>
      </c>
      <c r="D10" s="161">
        <v>2.5383695089011256</v>
      </c>
      <c r="E10" s="161">
        <v>2.6097012524851291</v>
      </c>
      <c r="F10" s="161">
        <v>2.6859377770598791</v>
      </c>
      <c r="G10" s="161">
        <v>2.8537096409618412</v>
      </c>
      <c r="H10" s="161">
        <v>2.9024978466450739</v>
      </c>
      <c r="I10" s="161">
        <v>2.8943907325648146</v>
      </c>
      <c r="J10" s="161">
        <v>2.9405999387390631</v>
      </c>
      <c r="K10" s="161">
        <v>2.8920047936763851</v>
      </c>
      <c r="L10" s="161">
        <v>2.919342412738394</v>
      </c>
      <c r="M10" s="161">
        <v>2.9321568931002688</v>
      </c>
      <c r="N10" s="159">
        <f t="shared" si="1"/>
        <v>2.8235619999999995</v>
      </c>
    </row>
    <row r="11" spans="1:14" x14ac:dyDescent="0.25">
      <c r="A11" s="47">
        <f t="shared" si="0"/>
        <v>2023</v>
      </c>
      <c r="B11" s="161">
        <v>3.267563794538757</v>
      </c>
      <c r="C11" s="161">
        <v>2.7483462743863711</v>
      </c>
      <c r="D11" s="161">
        <v>2.672473565412826</v>
      </c>
      <c r="E11" s="161">
        <v>2.7475738210826877</v>
      </c>
      <c r="F11" s="161">
        <v>2.8278379811785772</v>
      </c>
      <c r="G11" s="161">
        <v>3.0044733645322528</v>
      </c>
      <c r="H11" s="161">
        <v>3.055839089473066</v>
      </c>
      <c r="I11" s="161">
        <v>3.0473036701831226</v>
      </c>
      <c r="J11" s="161">
        <v>3.0959541450435979</v>
      </c>
      <c r="K11" s="161">
        <v>3.0447916802676835</v>
      </c>
      <c r="L11" s="161">
        <v>3.0735735672342397</v>
      </c>
      <c r="M11" s="161">
        <v>3.0870650466668135</v>
      </c>
      <c r="N11" s="159">
        <f t="shared" si="1"/>
        <v>2.9727329999999998</v>
      </c>
    </row>
    <row r="12" spans="1:14" x14ac:dyDescent="0.25">
      <c r="A12" s="47">
        <f t="shared" si="0"/>
        <v>2024</v>
      </c>
      <c r="B12" s="161">
        <v>3.5087938749410852</v>
      </c>
      <c r="C12" s="161">
        <v>2.9512447744406751</v>
      </c>
      <c r="D12" s="161">
        <v>2.8697707120316984</v>
      </c>
      <c r="E12" s="161">
        <v>2.9504152942557211</v>
      </c>
      <c r="F12" s="161">
        <v>3.0366050096003616</v>
      </c>
      <c r="G12" s="161">
        <v>3.2262806181516352</v>
      </c>
      <c r="H12" s="161">
        <v>3.2814384520569639</v>
      </c>
      <c r="I12" s="161">
        <v>3.2722728997348751</v>
      </c>
      <c r="J12" s="161">
        <v>3.324515028408451</v>
      </c>
      <c r="K12" s="161">
        <v>3.2695754604855063</v>
      </c>
      <c r="L12" s="161">
        <v>3.3004821894884064</v>
      </c>
      <c r="M12" s="161">
        <v>3.314969686404619</v>
      </c>
      <c r="N12" s="159">
        <f t="shared" si="1"/>
        <v>3.1921969999999997</v>
      </c>
    </row>
    <row r="13" spans="1:14" ht="15.75" thickBot="1" x14ac:dyDescent="0.3">
      <c r="A13" s="48">
        <f t="shared" si="0"/>
        <v>2025</v>
      </c>
      <c r="B13" s="162">
        <v>3.8108821638041888</v>
      </c>
      <c r="C13" s="162">
        <v>3.2053310832130677</v>
      </c>
      <c r="D13" s="162">
        <v>3.1168425420466956</v>
      </c>
      <c r="E13" s="162">
        <v>3.2044301892435914</v>
      </c>
      <c r="F13" s="162">
        <v>3.2980403757113743</v>
      </c>
      <c r="G13" s="162">
        <v>3.5040460344361661</v>
      </c>
      <c r="H13" s="162">
        <v>3.5639526613044716</v>
      </c>
      <c r="I13" s="162">
        <v>3.5539980042027497</v>
      </c>
      <c r="J13" s="162">
        <v>3.6107378992940893</v>
      </c>
      <c r="K13" s="162">
        <v>3.5510683299358226</v>
      </c>
      <c r="L13" s="162">
        <v>3.584635962146951</v>
      </c>
      <c r="M13" s="162">
        <v>3.6003707546608288</v>
      </c>
      <c r="N13" s="160">
        <f>AVERAGE(B13:M13)</f>
        <v>3.4670280000000004</v>
      </c>
    </row>
    <row r="14" spans="1:14" x14ac:dyDescent="0.25">
      <c r="B14" s="25"/>
      <c r="C14" s="25"/>
      <c r="D14" s="22"/>
      <c r="E14" s="22"/>
      <c r="F14" s="22"/>
      <c r="G14" s="22"/>
      <c r="H14" s="22"/>
      <c r="I14" s="22"/>
      <c r="J14" s="22"/>
      <c r="K14" s="22"/>
      <c r="L14" s="22"/>
      <c r="M14" s="22"/>
    </row>
    <row r="15" spans="1:14" x14ac:dyDescent="0.25">
      <c r="B15" s="25"/>
      <c r="C15" s="25"/>
    </row>
    <row r="16" spans="1:14" x14ac:dyDescent="0.25">
      <c r="B16" s="25"/>
      <c r="C16" s="25"/>
    </row>
    <row r="17" spans="2:3" x14ac:dyDescent="0.25">
      <c r="B17" s="25"/>
      <c r="C17" s="25"/>
    </row>
    <row r="18" spans="2:3" x14ac:dyDescent="0.25">
      <c r="B18" s="25"/>
      <c r="C18" s="25"/>
    </row>
    <row r="19" spans="2:3" x14ac:dyDescent="0.25">
      <c r="B19" s="25"/>
      <c r="C19" s="25"/>
    </row>
    <row r="20" spans="2:3" x14ac:dyDescent="0.25">
      <c r="B20" s="25"/>
      <c r="C20" s="25"/>
    </row>
    <row r="21" spans="2:3" x14ac:dyDescent="0.25">
      <c r="B21" s="25"/>
      <c r="C21" s="25"/>
    </row>
    <row r="22" spans="2:3" x14ac:dyDescent="0.25">
      <c r="B22" s="25"/>
      <c r="C22" s="25"/>
    </row>
  </sheetData>
  <mergeCells count="1">
    <mergeCell ref="B5:M5"/>
  </mergeCells>
  <hyperlinks>
    <hyperlink ref="G1" location="Index!A1" display="Back"/>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45"/>
  <sheetViews>
    <sheetView workbookViewId="0">
      <selection activeCell="B1" sqref="B1"/>
    </sheetView>
  </sheetViews>
  <sheetFormatPr defaultRowHeight="15" x14ac:dyDescent="0.25"/>
  <cols>
    <col min="1" max="1" width="17.28515625" bestFit="1" customWidth="1"/>
    <col min="2" max="2" width="28.28515625" customWidth="1"/>
    <col min="3" max="3" width="14.7109375" customWidth="1"/>
    <col min="4" max="4" width="14" customWidth="1"/>
    <col min="5" max="5" width="14.85546875" customWidth="1"/>
    <col min="6" max="6" width="15.42578125" customWidth="1"/>
    <col min="7" max="7" width="14.5703125" bestFit="1" customWidth="1"/>
    <col min="8" max="8" width="14.42578125" customWidth="1"/>
    <col min="9" max="9" width="16.7109375" customWidth="1"/>
    <col min="10" max="10" width="31.42578125" customWidth="1"/>
  </cols>
  <sheetData>
    <row r="1" spans="1:10" x14ac:dyDescent="0.25">
      <c r="A1" s="108" t="s">
        <v>180</v>
      </c>
      <c r="B1" s="100">
        <v>43739</v>
      </c>
      <c r="C1" s="13"/>
      <c r="G1" s="2" t="s">
        <v>22</v>
      </c>
    </row>
    <row r="2" spans="1:10" x14ac:dyDescent="0.25">
      <c r="A2" t="s">
        <v>23</v>
      </c>
      <c r="B2" s="27" t="s">
        <v>60</v>
      </c>
    </row>
    <row r="3" spans="1:10" ht="15.75" thickBot="1" x14ac:dyDescent="0.3"/>
    <row r="4" spans="1:10" x14ac:dyDescent="0.25">
      <c r="A4" s="253" t="s">
        <v>202</v>
      </c>
      <c r="B4" s="254"/>
      <c r="C4" s="254"/>
      <c r="D4" s="254"/>
      <c r="E4" s="254"/>
      <c r="F4" s="254"/>
      <c r="G4" s="254"/>
      <c r="H4" s="254"/>
      <c r="I4" s="254"/>
      <c r="J4" s="255"/>
    </row>
    <row r="5" spans="1:10" x14ac:dyDescent="0.25">
      <c r="A5" s="36" t="s">
        <v>96</v>
      </c>
      <c r="B5" s="37" t="s">
        <v>27</v>
      </c>
      <c r="C5" s="37" t="s">
        <v>28</v>
      </c>
      <c r="D5" s="37" t="s">
        <v>29</v>
      </c>
      <c r="E5" s="37" t="s">
        <v>31</v>
      </c>
      <c r="F5" s="37" t="s">
        <v>30</v>
      </c>
      <c r="G5" s="37" t="s">
        <v>32</v>
      </c>
      <c r="H5" s="37" t="s">
        <v>97</v>
      </c>
      <c r="I5" s="37" t="s">
        <v>34</v>
      </c>
      <c r="J5" s="38" t="s">
        <v>98</v>
      </c>
    </row>
    <row r="6" spans="1:10" s="25" customFormat="1" x14ac:dyDescent="0.25">
      <c r="A6" s="36">
        <v>2020</v>
      </c>
      <c r="B6" s="109">
        <v>24007.609999999982</v>
      </c>
      <c r="C6" s="74">
        <v>2872.9799999999987</v>
      </c>
      <c r="D6" s="74">
        <v>5652.7300000000059</v>
      </c>
      <c r="E6" s="74">
        <v>1630.2499999999991</v>
      </c>
      <c r="F6" s="74">
        <v>25165.259999999991</v>
      </c>
      <c r="G6" s="74">
        <v>13267.709999999995</v>
      </c>
      <c r="H6" s="74">
        <v>6316.0900000000038</v>
      </c>
      <c r="I6" s="74">
        <v>2195.4099999999994</v>
      </c>
      <c r="J6" s="75">
        <v>81108.039999999979</v>
      </c>
    </row>
    <row r="7" spans="1:10" x14ac:dyDescent="0.25">
      <c r="A7" s="36">
        <v>2021</v>
      </c>
      <c r="B7" s="39">
        <v>24437.260000000002</v>
      </c>
      <c r="C7" s="39">
        <v>2884.5599999999986</v>
      </c>
      <c r="D7" s="39">
        <v>6050.0000000000091</v>
      </c>
      <c r="E7" s="39">
        <v>2055.2599999999998</v>
      </c>
      <c r="F7" s="39">
        <v>25543.470000000019</v>
      </c>
      <c r="G7" s="39">
        <v>13545.130000000008</v>
      </c>
      <c r="H7" s="39">
        <v>6490.3200000000006</v>
      </c>
      <c r="I7" s="39">
        <v>2209.6299999999978</v>
      </c>
      <c r="J7" s="40">
        <v>83215.630000000048</v>
      </c>
    </row>
    <row r="8" spans="1:10" x14ac:dyDescent="0.25">
      <c r="A8" s="36">
        <v>2022</v>
      </c>
      <c r="B8" s="39">
        <v>24617.030000000013</v>
      </c>
      <c r="C8" s="39">
        <v>2902.6399999999981</v>
      </c>
      <c r="D8" s="39">
        <v>6261.2600000000139</v>
      </c>
      <c r="E8" s="39">
        <v>2063.5599999999995</v>
      </c>
      <c r="F8" s="39">
        <v>25871.789999999954</v>
      </c>
      <c r="G8" s="39">
        <v>13801.630000000008</v>
      </c>
      <c r="H8" s="39">
        <v>6724.9499999999989</v>
      </c>
      <c r="I8" s="39">
        <v>2220.6999999999985</v>
      </c>
      <c r="J8" s="40">
        <v>84463.559999999983</v>
      </c>
    </row>
    <row r="9" spans="1:10" s="25" customFormat="1" x14ac:dyDescent="0.25">
      <c r="A9" s="36">
        <v>2023</v>
      </c>
      <c r="B9" s="39">
        <v>24768.150000000034</v>
      </c>
      <c r="C9" s="39">
        <v>2940.5900000000011</v>
      </c>
      <c r="D9" s="39">
        <v>6403.6400000000067</v>
      </c>
      <c r="E9" s="39">
        <v>2069.35</v>
      </c>
      <c r="F9" s="39">
        <v>26271.539999999979</v>
      </c>
      <c r="G9" s="39">
        <v>14010.190000000011</v>
      </c>
      <c r="H9" s="39">
        <v>7082.3700000000026</v>
      </c>
      <c r="I9" s="39">
        <v>2237.1899999999978</v>
      </c>
      <c r="J9" s="40">
        <v>85783.020000000048</v>
      </c>
    </row>
    <row r="10" spans="1:10" x14ac:dyDescent="0.25">
      <c r="A10" s="118">
        <v>2024</v>
      </c>
      <c r="B10" s="39">
        <v>24909.439999999981</v>
      </c>
      <c r="C10" s="39">
        <v>2966.090000000002</v>
      </c>
      <c r="D10" s="39">
        <v>6510.4300000000039</v>
      </c>
      <c r="E10" s="39">
        <v>2083.0699999999993</v>
      </c>
      <c r="F10" s="39">
        <v>26648.299999999992</v>
      </c>
      <c r="G10" s="39">
        <v>14074.450000000003</v>
      </c>
      <c r="H10" s="39">
        <v>7203.6800000000021</v>
      </c>
      <c r="I10" s="39">
        <v>2244.2099999999996</v>
      </c>
      <c r="J10" s="40">
        <v>86639.67</v>
      </c>
    </row>
    <row r="11" spans="1:10" ht="15.75" thickBot="1" x14ac:dyDescent="0.3">
      <c r="A11" s="41">
        <v>2025</v>
      </c>
      <c r="B11" s="42">
        <v>25088.890000000018</v>
      </c>
      <c r="C11" s="42">
        <v>3002.34</v>
      </c>
      <c r="D11" s="42">
        <v>6625.3300000000027</v>
      </c>
      <c r="E11" s="42">
        <v>2099.9399999999991</v>
      </c>
      <c r="F11" s="42">
        <v>27061.369999999995</v>
      </c>
      <c r="G11" s="42">
        <v>14440.10999999999</v>
      </c>
      <c r="H11" s="42">
        <v>7302.100000000004</v>
      </c>
      <c r="I11" s="42">
        <v>2267.3199999999993</v>
      </c>
      <c r="J11" s="43">
        <v>87887.400000000009</v>
      </c>
    </row>
    <row r="12" spans="1:10" ht="15.75" thickBot="1" x14ac:dyDescent="0.3">
      <c r="A12" s="21"/>
      <c r="B12" s="44"/>
      <c r="C12" s="44"/>
      <c r="D12" s="44"/>
      <c r="E12" s="44"/>
      <c r="F12" s="44"/>
      <c r="G12" s="44"/>
      <c r="H12" s="44"/>
      <c r="I12" s="44"/>
      <c r="J12" s="44"/>
    </row>
    <row r="13" spans="1:10" x14ac:dyDescent="0.25">
      <c r="A13" s="253" t="s">
        <v>100</v>
      </c>
      <c r="B13" s="254"/>
      <c r="C13" s="254"/>
      <c r="D13" s="254"/>
      <c r="E13" s="254"/>
      <c r="F13" s="254"/>
      <c r="G13" s="254"/>
      <c r="H13" s="254"/>
      <c r="I13" s="254"/>
      <c r="J13" s="255"/>
    </row>
    <row r="14" spans="1:10" x14ac:dyDescent="0.25">
      <c r="A14" s="36" t="s">
        <v>96</v>
      </c>
      <c r="B14" s="37" t="s">
        <v>27</v>
      </c>
      <c r="C14" s="37" t="s">
        <v>28</v>
      </c>
      <c r="D14" s="37" t="s">
        <v>29</v>
      </c>
      <c r="E14" s="37" t="s">
        <v>31</v>
      </c>
      <c r="F14" s="37" t="s">
        <v>30</v>
      </c>
      <c r="G14" s="37" t="s">
        <v>32</v>
      </c>
      <c r="H14" s="37" t="s">
        <v>97</v>
      </c>
      <c r="I14" s="37" t="s">
        <v>34</v>
      </c>
      <c r="J14" s="38" t="s">
        <v>98</v>
      </c>
    </row>
    <row r="15" spans="1:10" s="25" customFormat="1" x14ac:dyDescent="0.25">
      <c r="A15" s="36">
        <v>2020</v>
      </c>
      <c r="B15" s="151">
        <v>22619.577375450001</v>
      </c>
      <c r="C15" s="151">
        <v>3019.369820121</v>
      </c>
      <c r="D15" s="151">
        <v>4422.7291606119998</v>
      </c>
      <c r="E15" s="151">
        <v>1898.2903557239999</v>
      </c>
      <c r="F15" s="151">
        <v>26996.53852269</v>
      </c>
      <c r="G15" s="151">
        <v>13693.035901890002</v>
      </c>
      <c r="H15" s="151">
        <v>6337.4399036189998</v>
      </c>
      <c r="I15" s="151">
        <v>2323.7279795600002</v>
      </c>
      <c r="J15" s="75">
        <v>81310.709019666014</v>
      </c>
    </row>
    <row r="16" spans="1:10" x14ac:dyDescent="0.25">
      <c r="A16" s="36">
        <v>2021</v>
      </c>
      <c r="B16" s="33">
        <v>23113.408698269999</v>
      </c>
      <c r="C16" s="33">
        <v>3043.66820508</v>
      </c>
      <c r="D16" s="33">
        <v>4693.8904029079995</v>
      </c>
      <c r="E16" s="33">
        <v>2398.7536255479999</v>
      </c>
      <c r="F16" s="152">
        <v>27292.359185190002</v>
      </c>
      <c r="G16" s="152">
        <v>13931.82941611</v>
      </c>
      <c r="H16" s="152">
        <v>6513.2690041980004</v>
      </c>
      <c r="I16" s="33">
        <v>2384.16918584</v>
      </c>
      <c r="J16" s="75">
        <v>83371.347723144005</v>
      </c>
    </row>
    <row r="17" spans="1:10" x14ac:dyDescent="0.25">
      <c r="A17" s="36">
        <v>2022</v>
      </c>
      <c r="B17" s="33">
        <v>23612.698720709999</v>
      </c>
      <c r="C17" s="33">
        <v>3076.388864001</v>
      </c>
      <c r="D17" s="33">
        <v>4966.9461159359998</v>
      </c>
      <c r="E17" s="33">
        <v>2407.701577197</v>
      </c>
      <c r="F17" s="152">
        <v>27602.174507489999</v>
      </c>
      <c r="G17" s="152">
        <v>14184.60618035</v>
      </c>
      <c r="H17" s="152">
        <v>6698.4852684420002</v>
      </c>
      <c r="I17" s="152">
        <v>2449.0917069840002</v>
      </c>
      <c r="J17" s="75">
        <v>84998.092941110008</v>
      </c>
    </row>
    <row r="18" spans="1:10" s="25" customFormat="1" x14ac:dyDescent="0.25">
      <c r="A18" s="36">
        <v>2023</v>
      </c>
      <c r="B18" s="33">
        <v>24115.637573280001</v>
      </c>
      <c r="C18" s="33">
        <v>3103.7173749120007</v>
      </c>
      <c r="D18" s="33">
        <v>5239.2350509939997</v>
      </c>
      <c r="E18" s="33">
        <v>2416.7842457709999</v>
      </c>
      <c r="F18" s="152">
        <v>27916.646879880002</v>
      </c>
      <c r="G18" s="152">
        <v>14439.23034367</v>
      </c>
      <c r="H18" s="152">
        <v>6892.5267148319999</v>
      </c>
      <c r="I18" s="152">
        <v>2515.5606324160003</v>
      </c>
      <c r="J18" s="75">
        <v>86639.338815755007</v>
      </c>
    </row>
    <row r="19" spans="1:10" x14ac:dyDescent="0.25">
      <c r="A19" s="118">
        <v>2024</v>
      </c>
      <c r="B19" s="33">
        <v>24612.270419879998</v>
      </c>
      <c r="C19" s="33">
        <v>3130.9887312569999</v>
      </c>
      <c r="D19" s="33">
        <v>5504.3736286139992</v>
      </c>
      <c r="E19" s="33">
        <v>2425.6422159270001</v>
      </c>
      <c r="F19" s="152">
        <v>28225.566187829998</v>
      </c>
      <c r="G19" s="152">
        <v>14687.14493054</v>
      </c>
      <c r="H19" s="152">
        <v>7083.6974629739998</v>
      </c>
      <c r="I19" s="152">
        <v>2579.7184897120001</v>
      </c>
      <c r="J19" s="75">
        <v>88249.402066733994</v>
      </c>
    </row>
    <row r="20" spans="1:10" ht="15.75" thickBot="1" x14ac:dyDescent="0.3">
      <c r="A20" s="41">
        <v>2025</v>
      </c>
      <c r="B20" s="35">
        <v>25106.19888249</v>
      </c>
      <c r="C20" s="35">
        <v>3156.8907452040003</v>
      </c>
      <c r="D20" s="35">
        <v>5770.996023744</v>
      </c>
      <c r="E20" s="35">
        <v>2434.3860672249998</v>
      </c>
      <c r="F20" s="153">
        <v>28534.705946009999</v>
      </c>
      <c r="G20" s="153">
        <v>14931.927050889999</v>
      </c>
      <c r="H20" s="153">
        <v>7276.0028427899997</v>
      </c>
      <c r="I20" s="153">
        <v>2643.187918176</v>
      </c>
      <c r="J20" s="154">
        <v>89854.295476528991</v>
      </c>
    </row>
    <row r="21" spans="1:10" ht="15.75" thickBot="1" x14ac:dyDescent="0.3">
      <c r="A21" s="21"/>
      <c r="B21" s="44"/>
      <c r="C21" s="44"/>
      <c r="D21" s="44"/>
      <c r="E21" s="44"/>
      <c r="F21" s="44"/>
      <c r="G21" s="44"/>
      <c r="H21" s="44"/>
      <c r="I21" s="44"/>
      <c r="J21" s="44"/>
    </row>
    <row r="22" spans="1:10" x14ac:dyDescent="0.25">
      <c r="A22" s="253" t="s">
        <v>361</v>
      </c>
      <c r="B22" s="254"/>
      <c r="C22" s="254"/>
      <c r="D22" s="254"/>
      <c r="E22" s="254"/>
      <c r="F22" s="254"/>
      <c r="G22" s="254"/>
      <c r="H22" s="254"/>
      <c r="I22" s="254"/>
      <c r="J22" s="255"/>
    </row>
    <row r="23" spans="1:10" x14ac:dyDescent="0.25">
      <c r="A23" s="36" t="s">
        <v>96</v>
      </c>
      <c r="B23" s="37" t="s">
        <v>27</v>
      </c>
      <c r="C23" s="37" t="s">
        <v>28</v>
      </c>
      <c r="D23" s="37" t="s">
        <v>29</v>
      </c>
      <c r="E23" s="37" t="s">
        <v>31</v>
      </c>
      <c r="F23" s="37" t="s">
        <v>30</v>
      </c>
      <c r="G23" s="37" t="s">
        <v>32</v>
      </c>
      <c r="H23" s="37" t="s">
        <v>97</v>
      </c>
      <c r="I23" s="37" t="s">
        <v>34</v>
      </c>
      <c r="J23" s="38" t="s">
        <v>99</v>
      </c>
    </row>
    <row r="24" spans="1:10" s="25" customFormat="1" x14ac:dyDescent="0.25">
      <c r="A24" s="36">
        <v>2020</v>
      </c>
      <c r="B24" s="155" t="s">
        <v>342</v>
      </c>
      <c r="C24" s="155" t="s">
        <v>342</v>
      </c>
      <c r="D24" s="155" t="s">
        <v>342</v>
      </c>
      <c r="E24" s="155" t="s">
        <v>342</v>
      </c>
      <c r="F24" s="155" t="s">
        <v>342</v>
      </c>
      <c r="G24" s="155" t="s">
        <v>342</v>
      </c>
      <c r="H24" s="155" t="s">
        <v>342</v>
      </c>
      <c r="I24" s="155" t="s">
        <v>342</v>
      </c>
      <c r="J24" s="156" t="s">
        <v>342</v>
      </c>
    </row>
    <row r="25" spans="1:10" x14ac:dyDescent="0.25">
      <c r="A25" s="36">
        <v>2021</v>
      </c>
      <c r="B25" s="39">
        <v>27781.040000000037</v>
      </c>
      <c r="C25" s="39">
        <v>2928</v>
      </c>
      <c r="D25" s="39">
        <v>5689.9800000000059</v>
      </c>
      <c r="E25" s="39">
        <v>2220.7700000000004</v>
      </c>
      <c r="F25" s="39">
        <v>26750</v>
      </c>
      <c r="G25" s="39">
        <v>13658.160000000009</v>
      </c>
      <c r="H25" s="39">
        <v>7126</v>
      </c>
      <c r="I25" s="39">
        <v>2430.8500000000004</v>
      </c>
      <c r="J25" s="40">
        <f>SUM(B25:I25)</f>
        <v>88584.800000000047</v>
      </c>
    </row>
    <row r="26" spans="1:10" x14ac:dyDescent="0.25">
      <c r="A26" s="36">
        <v>2022</v>
      </c>
      <c r="B26" s="39">
        <v>28297.46999999999</v>
      </c>
      <c r="C26" s="39">
        <v>2945.7299999999977</v>
      </c>
      <c r="D26" s="39">
        <v>5865.3900000000049</v>
      </c>
      <c r="E26" s="39">
        <v>2229.02</v>
      </c>
      <c r="F26" s="39">
        <v>27041</v>
      </c>
      <c r="G26" s="39">
        <v>13905.979999999998</v>
      </c>
      <c r="H26" s="39">
        <v>7456</v>
      </c>
      <c r="I26" s="39">
        <v>2493.27</v>
      </c>
      <c r="J26" s="40">
        <f>SUM(B26:I26)</f>
        <v>90233.859999999986</v>
      </c>
    </row>
    <row r="27" spans="1:10" s="25" customFormat="1" x14ac:dyDescent="0.25">
      <c r="A27" s="36">
        <v>2023</v>
      </c>
      <c r="B27" s="155" t="s">
        <v>342</v>
      </c>
      <c r="C27" s="155" t="s">
        <v>342</v>
      </c>
      <c r="D27" s="155" t="s">
        <v>342</v>
      </c>
      <c r="E27" s="155" t="s">
        <v>342</v>
      </c>
      <c r="F27" s="155" t="s">
        <v>342</v>
      </c>
      <c r="G27" s="155" t="s">
        <v>342</v>
      </c>
      <c r="H27" s="155" t="s">
        <v>342</v>
      </c>
      <c r="I27" s="155" t="s">
        <v>342</v>
      </c>
      <c r="J27" s="156" t="s">
        <v>342</v>
      </c>
    </row>
    <row r="28" spans="1:10" x14ac:dyDescent="0.25">
      <c r="A28" s="118">
        <v>2024</v>
      </c>
      <c r="B28" s="39">
        <v>28864.58</v>
      </c>
      <c r="C28" s="39">
        <v>3009.1200000000022</v>
      </c>
      <c r="D28" s="39">
        <v>6151.4300000000048</v>
      </c>
      <c r="E28" s="39">
        <v>2245.56</v>
      </c>
      <c r="F28" s="39">
        <v>27652</v>
      </c>
      <c r="G28" s="39">
        <v>14398.720000000014</v>
      </c>
      <c r="H28" s="39">
        <v>7991</v>
      </c>
      <c r="I28" s="39">
        <v>2619.0899999999992</v>
      </c>
      <c r="J28" s="40">
        <f>SUM(B28:I28)</f>
        <v>92931.500000000015</v>
      </c>
    </row>
    <row r="29" spans="1:10" ht="15.75" thickBot="1" x14ac:dyDescent="0.3">
      <c r="A29" s="41">
        <v>2025</v>
      </c>
      <c r="B29" s="42">
        <v>29045.540000000041</v>
      </c>
      <c r="C29" s="42">
        <v>3045.28</v>
      </c>
      <c r="D29" s="42">
        <v>6256.2900000000018</v>
      </c>
      <c r="E29" s="42">
        <v>2253.6700000000005</v>
      </c>
      <c r="F29" s="42">
        <v>27955</v>
      </c>
      <c r="G29" s="42">
        <v>14638.699999999986</v>
      </c>
      <c r="H29" s="42">
        <v>8232</v>
      </c>
      <c r="I29" s="42">
        <v>2680.130000000001</v>
      </c>
      <c r="J29" s="43">
        <f>SUM(B29:I29)</f>
        <v>94106.61000000003</v>
      </c>
    </row>
    <row r="30" spans="1:10" ht="15.75" thickBot="1" x14ac:dyDescent="0.3"/>
    <row r="31" spans="1:10" x14ac:dyDescent="0.25">
      <c r="A31" s="253" t="s">
        <v>203</v>
      </c>
      <c r="B31" s="254"/>
      <c r="C31" s="254"/>
      <c r="D31" s="254"/>
      <c r="E31" s="254"/>
      <c r="F31" s="254"/>
      <c r="G31" s="254"/>
      <c r="H31" s="254"/>
      <c r="I31" s="254"/>
      <c r="J31" s="255"/>
    </row>
    <row r="32" spans="1:10" x14ac:dyDescent="0.25">
      <c r="A32" s="36" t="s">
        <v>96</v>
      </c>
      <c r="B32" s="37" t="s">
        <v>27</v>
      </c>
      <c r="C32" s="37" t="s">
        <v>28</v>
      </c>
      <c r="D32" s="37" t="s">
        <v>29</v>
      </c>
      <c r="E32" s="37" t="s">
        <v>31</v>
      </c>
      <c r="F32" s="37" t="s">
        <v>30</v>
      </c>
      <c r="G32" s="37" t="s">
        <v>32</v>
      </c>
      <c r="H32" s="37" t="s">
        <v>97</v>
      </c>
      <c r="I32" s="37" t="s">
        <v>34</v>
      </c>
      <c r="J32" s="38" t="s">
        <v>99</v>
      </c>
    </row>
    <row r="33" spans="1:10" ht="15.75" thickBot="1" x14ac:dyDescent="0.3">
      <c r="A33" s="41">
        <v>2022</v>
      </c>
      <c r="B33" s="34">
        <v>13799.54</v>
      </c>
      <c r="C33" s="34">
        <v>1104.99</v>
      </c>
      <c r="D33" s="34">
        <v>2983.91</v>
      </c>
      <c r="E33" s="34">
        <v>765.97</v>
      </c>
      <c r="F33" s="34">
        <v>8366</v>
      </c>
      <c r="G33" s="34">
        <v>4849.83</v>
      </c>
      <c r="H33" s="34">
        <v>3353</v>
      </c>
      <c r="I33" s="34">
        <v>1086.72</v>
      </c>
      <c r="J33" s="43">
        <f>SUM(B33:I33)</f>
        <v>36309.960000000006</v>
      </c>
    </row>
    <row r="35" spans="1:10" x14ac:dyDescent="0.25">
      <c r="I35" s="157"/>
    </row>
    <row r="36" spans="1:10" x14ac:dyDescent="0.25">
      <c r="B36" s="25"/>
      <c r="C36" s="25"/>
    </row>
    <row r="37" spans="1:10" x14ac:dyDescent="0.25">
      <c r="B37" s="25"/>
      <c r="C37" s="25"/>
    </row>
    <row r="38" spans="1:10" x14ac:dyDescent="0.25">
      <c r="B38" s="25"/>
      <c r="C38" s="25"/>
    </row>
    <row r="39" spans="1:10" x14ac:dyDescent="0.25">
      <c r="B39" s="25"/>
      <c r="C39" s="25"/>
    </row>
    <row r="40" spans="1:10" x14ac:dyDescent="0.25">
      <c r="B40" s="25"/>
      <c r="C40" s="25"/>
    </row>
    <row r="41" spans="1:10" x14ac:dyDescent="0.25">
      <c r="B41" s="25"/>
      <c r="C41" s="25"/>
    </row>
    <row r="42" spans="1:10" x14ac:dyDescent="0.25">
      <c r="B42" s="25"/>
      <c r="C42" s="25"/>
    </row>
    <row r="43" spans="1:10" x14ac:dyDescent="0.25">
      <c r="B43" s="25"/>
      <c r="C43" s="25"/>
    </row>
    <row r="44" spans="1:10" x14ac:dyDescent="0.25">
      <c r="B44" s="25"/>
      <c r="C44" s="25"/>
    </row>
    <row r="45" spans="1:10" x14ac:dyDescent="0.25">
      <c r="B45" s="25"/>
      <c r="C45" s="25"/>
    </row>
  </sheetData>
  <mergeCells count="4">
    <mergeCell ref="A4:J4"/>
    <mergeCell ref="A13:J13"/>
    <mergeCell ref="A22:J22"/>
    <mergeCell ref="A31:J31"/>
  </mergeCells>
  <conditionalFormatting sqref="B16:E16 I16">
    <cfRule type="expression" dxfId="3" priority="5">
      <formula>B16&gt;#REF!</formula>
    </cfRule>
  </conditionalFormatting>
  <conditionalFormatting sqref="E17:E20">
    <cfRule type="expression" dxfId="2" priority="3">
      <formula>E17&gt;#REF!</formula>
    </cfRule>
  </conditionalFormatting>
  <conditionalFormatting sqref="B17:C20">
    <cfRule type="expression" dxfId="1" priority="2">
      <formula>B17&gt;#REF!</formula>
    </cfRule>
  </conditionalFormatting>
  <conditionalFormatting sqref="D17:D20">
    <cfRule type="expression" dxfId="0" priority="1">
      <formula>D17&gt;#REF!</formula>
    </cfRule>
  </conditionalFormatting>
  <hyperlinks>
    <hyperlink ref="G1" location="Index!A1" display="Back"/>
  </hyperlinks>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22"/>
  <sheetViews>
    <sheetView workbookViewId="0">
      <selection activeCell="B26" sqref="B26"/>
    </sheetView>
  </sheetViews>
  <sheetFormatPr defaultRowHeight="15" x14ac:dyDescent="0.25"/>
  <cols>
    <col min="1" max="1" width="20.5703125" style="25" bestFit="1" customWidth="1"/>
    <col min="2" max="2" width="26.42578125" style="25" customWidth="1"/>
    <col min="3" max="5" width="11" style="25" customWidth="1"/>
    <col min="6" max="7" width="14.5703125" style="25" bestFit="1" customWidth="1"/>
    <col min="8" max="9" width="11" style="25" customWidth="1"/>
    <col min="10" max="10" width="11" style="25" bestFit="1" customWidth="1"/>
    <col min="11" max="16384" width="9.140625" style="25"/>
  </cols>
  <sheetData>
    <row r="1" spans="1:9" x14ac:dyDescent="0.25">
      <c r="A1" s="25" t="s">
        <v>21</v>
      </c>
      <c r="B1" s="100">
        <v>43787</v>
      </c>
      <c r="G1" s="2" t="s">
        <v>22</v>
      </c>
    </row>
    <row r="2" spans="1:9" x14ac:dyDescent="0.25">
      <c r="A2" s="25" t="s">
        <v>23</v>
      </c>
      <c r="B2" s="25" t="s">
        <v>60</v>
      </c>
    </row>
    <row r="5" spans="1:9" x14ac:dyDescent="0.25">
      <c r="A5" s="25" t="s">
        <v>572</v>
      </c>
      <c r="B5" s="25" t="s">
        <v>573</v>
      </c>
    </row>
    <row r="7" spans="1:9" ht="15" customHeight="1" x14ac:dyDescent="0.25">
      <c r="A7" s="256"/>
      <c r="B7" s="257"/>
      <c r="C7" s="257"/>
      <c r="D7" s="257"/>
      <c r="E7" s="258"/>
      <c r="F7" s="204"/>
      <c r="G7" s="204"/>
      <c r="H7" s="204"/>
      <c r="I7" s="204"/>
    </row>
    <row r="8" spans="1:9" ht="15" customHeight="1" x14ac:dyDescent="0.25">
      <c r="A8" s="259" t="s">
        <v>96</v>
      </c>
      <c r="B8" s="260" t="s">
        <v>574</v>
      </c>
      <c r="C8" s="260"/>
      <c r="D8" s="260"/>
      <c r="E8" s="260"/>
      <c r="F8" s="260" t="s">
        <v>575</v>
      </c>
      <c r="G8" s="260"/>
      <c r="H8" s="260"/>
      <c r="I8" s="261"/>
    </row>
    <row r="9" spans="1:9" x14ac:dyDescent="0.25">
      <c r="A9" s="259"/>
      <c r="B9" s="205" t="s">
        <v>366</v>
      </c>
      <c r="C9" s="205" t="s">
        <v>367</v>
      </c>
      <c r="D9" s="205" t="s">
        <v>369</v>
      </c>
      <c r="E9" s="205" t="s">
        <v>368</v>
      </c>
      <c r="F9" s="205" t="s">
        <v>366</v>
      </c>
      <c r="G9" s="205" t="s">
        <v>367</v>
      </c>
      <c r="H9" s="205" t="s">
        <v>369</v>
      </c>
      <c r="I9" s="206" t="s">
        <v>368</v>
      </c>
    </row>
    <row r="10" spans="1:9" x14ac:dyDescent="0.25">
      <c r="A10" s="207">
        <v>2021</v>
      </c>
      <c r="B10" s="208">
        <v>21</v>
      </c>
      <c r="C10" s="208">
        <v>588</v>
      </c>
      <c r="D10" s="208">
        <v>564</v>
      </c>
      <c r="E10" s="208">
        <v>1341</v>
      </c>
      <c r="F10" s="163" t="s">
        <v>342</v>
      </c>
      <c r="G10" s="163">
        <v>108</v>
      </c>
      <c r="H10" s="163">
        <v>110</v>
      </c>
      <c r="I10" s="209">
        <v>236</v>
      </c>
    </row>
    <row r="11" spans="1:9" ht="15.75" thickBot="1" x14ac:dyDescent="0.3">
      <c r="A11" s="210">
        <v>2024</v>
      </c>
      <c r="B11" s="211">
        <v>21</v>
      </c>
      <c r="C11" s="211">
        <v>588</v>
      </c>
      <c r="D11" s="211">
        <v>576</v>
      </c>
      <c r="E11" s="211">
        <v>1341</v>
      </c>
      <c r="F11" s="212" t="s">
        <v>342</v>
      </c>
      <c r="G11" s="212">
        <v>108</v>
      </c>
      <c r="H11" s="212">
        <v>110</v>
      </c>
      <c r="I11" s="213">
        <v>236</v>
      </c>
    </row>
    <row r="13" spans="1:9" x14ac:dyDescent="0.25">
      <c r="A13" s="25" t="s">
        <v>576</v>
      </c>
      <c r="B13" s="25" t="s">
        <v>577</v>
      </c>
    </row>
    <row r="14" spans="1:9" ht="15.75" thickBot="1" x14ac:dyDescent="0.3"/>
    <row r="15" spans="1:9" ht="15" customHeight="1" x14ac:dyDescent="0.25">
      <c r="A15" s="262" t="s">
        <v>75</v>
      </c>
      <c r="B15" s="263" t="s">
        <v>578</v>
      </c>
      <c r="C15" s="263" t="s">
        <v>579</v>
      </c>
      <c r="D15" s="263" t="s">
        <v>580</v>
      </c>
      <c r="E15" s="263"/>
      <c r="F15" s="263"/>
      <c r="G15" s="264"/>
    </row>
    <row r="16" spans="1:9" x14ac:dyDescent="0.25">
      <c r="A16" s="259"/>
      <c r="B16" s="260"/>
      <c r="C16" s="260"/>
      <c r="D16" s="205" t="s">
        <v>33</v>
      </c>
      <c r="E16" s="205" t="s">
        <v>70</v>
      </c>
      <c r="F16" s="205" t="s">
        <v>34</v>
      </c>
      <c r="G16" s="205" t="s">
        <v>31</v>
      </c>
      <c r="H16" s="205" t="s">
        <v>581</v>
      </c>
      <c r="I16" s="214" t="s">
        <v>99</v>
      </c>
    </row>
    <row r="17" spans="1:9" x14ac:dyDescent="0.25">
      <c r="A17" s="215" t="s">
        <v>582</v>
      </c>
      <c r="B17" s="216">
        <v>36311</v>
      </c>
      <c r="C17" s="216">
        <v>-340</v>
      </c>
      <c r="D17" s="219">
        <v>1409</v>
      </c>
      <c r="E17" s="219">
        <v>1376</v>
      </c>
      <c r="F17" s="219">
        <v>6043</v>
      </c>
      <c r="G17" s="220" t="s">
        <v>593</v>
      </c>
      <c r="H17" s="219">
        <v>2575</v>
      </c>
      <c r="I17" s="221">
        <v>12053</v>
      </c>
    </row>
    <row r="18" spans="1:9" ht="15.75" thickBot="1" x14ac:dyDescent="0.3">
      <c r="A18" s="217" t="s">
        <v>583</v>
      </c>
      <c r="B18" s="218">
        <v>37159</v>
      </c>
      <c r="C18" s="218">
        <v>1250</v>
      </c>
      <c r="D18" s="222">
        <v>2695</v>
      </c>
      <c r="E18" s="222">
        <v>4014</v>
      </c>
      <c r="F18" s="222">
        <v>12919</v>
      </c>
      <c r="G18" s="222">
        <v>1197</v>
      </c>
      <c r="H18" s="222">
        <v>5058</v>
      </c>
      <c r="I18" s="223">
        <v>25883</v>
      </c>
    </row>
    <row r="22" spans="1:9" x14ac:dyDescent="0.25">
      <c r="A22" s="25" t="s">
        <v>594</v>
      </c>
    </row>
  </sheetData>
  <mergeCells count="8">
    <mergeCell ref="A7:E7"/>
    <mergeCell ref="A8:A9"/>
    <mergeCell ref="B8:E8"/>
    <mergeCell ref="F8:I8"/>
    <mergeCell ref="A15:A16"/>
    <mergeCell ref="B15:B16"/>
    <mergeCell ref="C15:C16"/>
    <mergeCell ref="D15:G15"/>
  </mergeCells>
  <hyperlinks>
    <hyperlink ref="G1" location="Index!A1" display="Back"/>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3"/>
  <sheetViews>
    <sheetView workbookViewId="0"/>
  </sheetViews>
  <sheetFormatPr defaultRowHeight="15" x14ac:dyDescent="0.25"/>
  <cols>
    <col min="1" max="1" width="41.5703125" style="25" bestFit="1" customWidth="1"/>
    <col min="2" max="2" width="25.85546875" style="27" bestFit="1" customWidth="1"/>
    <col min="3" max="3" width="9.140625" style="25" customWidth="1"/>
    <col min="4" max="16384" width="9.140625" style="25"/>
  </cols>
  <sheetData>
    <row r="1" spans="1:4" x14ac:dyDescent="0.25">
      <c r="A1" s="25" t="s">
        <v>21</v>
      </c>
      <c r="B1" s="100">
        <v>43544</v>
      </c>
      <c r="D1" s="2" t="s">
        <v>22</v>
      </c>
    </row>
    <row r="2" spans="1:4" x14ac:dyDescent="0.25">
      <c r="A2" s="25" t="s">
        <v>23</v>
      </c>
      <c r="B2" s="27" t="s">
        <v>60</v>
      </c>
    </row>
    <row r="4" spans="1:4" ht="30" x14ac:dyDescent="0.25">
      <c r="A4" s="17" t="s">
        <v>63</v>
      </c>
      <c r="B4" s="96" t="s">
        <v>184</v>
      </c>
    </row>
    <row r="6" spans="1:4" x14ac:dyDescent="0.25">
      <c r="A6" s="25" t="s">
        <v>61</v>
      </c>
    </row>
    <row r="7" spans="1:4" x14ac:dyDescent="0.25">
      <c r="A7" s="25" t="s">
        <v>188</v>
      </c>
    </row>
    <row r="8" spans="1:4" x14ac:dyDescent="0.25">
      <c r="A8" s="25" t="s">
        <v>187</v>
      </c>
    </row>
    <row r="9" spans="1:4" x14ac:dyDescent="0.25">
      <c r="A9" s="25" t="s">
        <v>186</v>
      </c>
    </row>
    <row r="10" spans="1:4" x14ac:dyDescent="0.25">
      <c r="A10" s="25" t="s">
        <v>185</v>
      </c>
    </row>
    <row r="12" spans="1:4" x14ac:dyDescent="0.25">
      <c r="A12" s="25" t="s">
        <v>62</v>
      </c>
    </row>
    <row r="13" spans="1:4" x14ac:dyDescent="0.25">
      <c r="A13" s="25" t="s">
        <v>189</v>
      </c>
    </row>
  </sheetData>
  <hyperlinks>
    <hyperlink ref="D1" location="Index!A1" display="Back"/>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2"/>
  <sheetViews>
    <sheetView workbookViewId="0"/>
  </sheetViews>
  <sheetFormatPr defaultRowHeight="15" x14ac:dyDescent="0.25"/>
  <cols>
    <col min="1" max="1" width="18" customWidth="1"/>
    <col min="2" max="2" width="24.28515625" customWidth="1"/>
  </cols>
  <sheetData>
    <row r="1" spans="1:14" x14ac:dyDescent="0.25">
      <c r="A1" t="s">
        <v>21</v>
      </c>
      <c r="B1" s="16">
        <v>43473</v>
      </c>
      <c r="D1" s="2" t="s">
        <v>22</v>
      </c>
    </row>
    <row r="2" spans="1:14" x14ac:dyDescent="0.25">
      <c r="A2" t="s">
        <v>23</v>
      </c>
      <c r="B2" t="s">
        <v>60</v>
      </c>
    </row>
    <row r="4" spans="1:14" ht="30" x14ac:dyDescent="0.25">
      <c r="A4" t="s">
        <v>26</v>
      </c>
      <c r="B4" s="1" t="s">
        <v>64</v>
      </c>
    </row>
    <row r="5" spans="1:14" x14ac:dyDescent="0.25">
      <c r="A5" t="s">
        <v>27</v>
      </c>
      <c r="B5" s="25">
        <v>100</v>
      </c>
      <c r="C5" s="7"/>
      <c r="D5" s="7"/>
      <c r="E5" s="7"/>
      <c r="F5" s="7"/>
      <c r="G5" s="7"/>
      <c r="J5" s="28"/>
      <c r="K5" s="28"/>
      <c r="L5" s="28"/>
      <c r="M5" s="28"/>
      <c r="N5" s="28"/>
    </row>
    <row r="6" spans="1:14" x14ac:dyDescent="0.25">
      <c r="A6" t="s">
        <v>28</v>
      </c>
      <c r="B6" s="25">
        <v>105</v>
      </c>
      <c r="C6" s="7"/>
      <c r="D6" s="7"/>
      <c r="E6" s="7"/>
      <c r="F6" s="7"/>
      <c r="G6" s="7"/>
      <c r="J6" s="28"/>
      <c r="K6" s="28"/>
      <c r="L6" s="28"/>
      <c r="M6" s="28"/>
      <c r="N6" s="28"/>
    </row>
    <row r="7" spans="1:14" x14ac:dyDescent="0.25">
      <c r="A7" t="s">
        <v>29</v>
      </c>
      <c r="B7" s="25">
        <v>110</v>
      </c>
      <c r="J7" s="28"/>
      <c r="K7" s="28"/>
      <c r="L7" s="28"/>
      <c r="M7" s="28"/>
      <c r="N7" s="28"/>
    </row>
    <row r="8" spans="1:14" x14ac:dyDescent="0.25">
      <c r="A8" t="s">
        <v>30</v>
      </c>
      <c r="B8" s="25">
        <v>110</v>
      </c>
      <c r="J8" s="28"/>
      <c r="K8" s="28"/>
      <c r="L8" s="28"/>
      <c r="M8" s="28"/>
      <c r="N8" s="28"/>
    </row>
    <row r="9" spans="1:14" x14ac:dyDescent="0.25">
      <c r="A9" t="s">
        <v>31</v>
      </c>
      <c r="B9" s="25">
        <v>110</v>
      </c>
      <c r="J9" s="28"/>
      <c r="K9" s="28"/>
      <c r="L9" s="28"/>
      <c r="M9" s="28"/>
      <c r="N9" s="28"/>
    </row>
    <row r="10" spans="1:14" x14ac:dyDescent="0.25">
      <c r="A10" t="s">
        <v>32</v>
      </c>
      <c r="B10" s="28">
        <v>105</v>
      </c>
      <c r="J10" s="28"/>
      <c r="K10" s="28"/>
      <c r="L10" s="28"/>
      <c r="M10" s="28"/>
      <c r="N10" s="28"/>
    </row>
    <row r="11" spans="1:14" x14ac:dyDescent="0.25">
      <c r="A11" t="s">
        <v>33</v>
      </c>
      <c r="B11" s="28">
        <v>105</v>
      </c>
      <c r="J11" s="28"/>
      <c r="K11" s="28"/>
      <c r="L11" s="28"/>
      <c r="M11" s="28"/>
    </row>
    <row r="12" spans="1:14" x14ac:dyDescent="0.25">
      <c r="A12" t="s">
        <v>34</v>
      </c>
      <c r="B12" s="28">
        <v>105</v>
      </c>
      <c r="J12" s="28"/>
      <c r="K12" s="28"/>
      <c r="L12" s="28"/>
      <c r="M12" s="28"/>
    </row>
    <row r="13" spans="1:14" ht="18" x14ac:dyDescent="0.25">
      <c r="A13" s="5"/>
      <c r="B13" s="6"/>
      <c r="J13" s="28"/>
      <c r="K13" s="28"/>
      <c r="L13" s="28"/>
      <c r="M13" s="28"/>
    </row>
    <row r="14" spans="1:14" x14ac:dyDescent="0.25">
      <c r="J14" s="28"/>
      <c r="K14" s="28"/>
      <c r="L14" s="28"/>
      <c r="M14" s="28"/>
    </row>
    <row r="15" spans="1:14" x14ac:dyDescent="0.25">
      <c r="A15" s="8"/>
      <c r="J15" s="28"/>
      <c r="K15" s="28"/>
      <c r="L15" s="28"/>
      <c r="M15" s="28"/>
    </row>
    <row r="16" spans="1:14" x14ac:dyDescent="0.25">
      <c r="A16" s="8"/>
      <c r="J16" s="28"/>
      <c r="K16" s="28"/>
      <c r="L16" s="28"/>
      <c r="M16" s="28"/>
    </row>
    <row r="17" spans="10:14" x14ac:dyDescent="0.25">
      <c r="J17" s="28"/>
      <c r="K17" s="28"/>
      <c r="L17" s="28"/>
      <c r="M17" s="28"/>
    </row>
    <row r="18" spans="10:14" x14ac:dyDescent="0.25">
      <c r="J18" s="28"/>
      <c r="K18" s="28"/>
      <c r="L18" s="28"/>
      <c r="M18" s="28"/>
    </row>
    <row r="19" spans="10:14" x14ac:dyDescent="0.25">
      <c r="J19" s="28"/>
      <c r="K19" s="28"/>
      <c r="L19" s="28"/>
      <c r="M19" s="28"/>
      <c r="N19" s="28"/>
    </row>
    <row r="20" spans="10:14" x14ac:dyDescent="0.25">
      <c r="J20" s="28"/>
      <c r="K20" s="28"/>
      <c r="L20" s="28"/>
      <c r="M20" s="28"/>
      <c r="N20" s="28"/>
    </row>
    <row r="21" spans="10:14" x14ac:dyDescent="0.25">
      <c r="J21" s="28"/>
      <c r="K21" s="28"/>
      <c r="L21" s="28"/>
      <c r="M21" s="28"/>
      <c r="N21" s="28"/>
    </row>
    <row r="22" spans="10:14" x14ac:dyDescent="0.25">
      <c r="J22" s="28"/>
      <c r="K22" s="28"/>
      <c r="L22" s="28"/>
      <c r="M22" s="28"/>
      <c r="N22" s="28"/>
    </row>
  </sheetData>
  <hyperlinks>
    <hyperlink ref="D1" location="Index!A1" display="Back"/>
  </hyperlink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31"/>
  <sheetViews>
    <sheetView zoomScale="70" zoomScaleNormal="70" workbookViewId="0">
      <selection activeCell="A2" sqref="A2"/>
    </sheetView>
  </sheetViews>
  <sheetFormatPr defaultRowHeight="15" x14ac:dyDescent="0.25"/>
  <cols>
    <col min="1" max="1" width="22" style="188" bestFit="1" customWidth="1"/>
    <col min="2" max="2" width="25.85546875" style="188" bestFit="1" customWidth="1"/>
    <col min="3" max="3" width="47.7109375" style="187" customWidth="1"/>
    <col min="4" max="4" width="37.7109375" style="188" customWidth="1"/>
    <col min="5" max="5" width="17.28515625" style="188" customWidth="1"/>
    <col min="6" max="6" width="14.85546875" style="188" customWidth="1"/>
    <col min="7" max="7" width="20.28515625" style="188" customWidth="1"/>
    <col min="8" max="8" width="35.28515625" style="188" customWidth="1"/>
    <col min="9" max="9" width="28.28515625" style="188" customWidth="1"/>
    <col min="10" max="10" width="45.140625" style="188" customWidth="1"/>
    <col min="11" max="11" width="36.140625" style="188" customWidth="1"/>
    <col min="12" max="12" width="17.42578125" style="188" customWidth="1"/>
    <col min="13" max="13" width="22.140625" style="188" customWidth="1"/>
    <col min="14" max="14" width="34.5703125" style="188" customWidth="1"/>
    <col min="15" max="15" width="27.28515625" style="188" customWidth="1"/>
    <col min="16" max="16" width="37.85546875" style="188" bestFit="1" customWidth="1"/>
    <col min="17" max="17" width="31.42578125" style="188" customWidth="1"/>
    <col min="18" max="18" width="25.85546875" style="188" customWidth="1"/>
    <col min="19" max="19" width="16.140625" style="188" customWidth="1"/>
    <col min="20" max="20" width="22.140625" style="188" customWidth="1"/>
    <col min="21" max="21" width="16.28515625" style="188" customWidth="1"/>
    <col min="22" max="16384" width="9.140625" style="188"/>
  </cols>
  <sheetData>
    <row r="1" spans="1:20" s="21" customFormat="1" ht="24.75" customHeight="1" x14ac:dyDescent="0.25">
      <c r="A1" s="21" t="s">
        <v>21</v>
      </c>
      <c r="B1" s="182" t="s">
        <v>512</v>
      </c>
      <c r="C1" s="59"/>
      <c r="D1" s="184" t="s">
        <v>22</v>
      </c>
    </row>
    <row r="2" spans="1:20" s="21" customFormat="1" x14ac:dyDescent="0.25">
      <c r="A2" s="21" t="s">
        <v>23</v>
      </c>
      <c r="B2" s="21" t="s">
        <v>60</v>
      </c>
      <c r="C2" s="59"/>
    </row>
    <row r="3" spans="1:20" s="21" customFormat="1" x14ac:dyDescent="0.25">
      <c r="A3" s="21" t="s">
        <v>24</v>
      </c>
      <c r="B3" s="183">
        <v>43374</v>
      </c>
      <c r="C3" s="59"/>
    </row>
    <row r="4" spans="1:20" s="21" customFormat="1" x14ac:dyDescent="0.25">
      <c r="B4" s="183"/>
      <c r="C4" s="59"/>
    </row>
    <row r="5" spans="1:20" s="187" customFormat="1" ht="45" x14ac:dyDescent="0.25">
      <c r="A5" s="84" t="s">
        <v>129</v>
      </c>
      <c r="B5" s="84" t="s">
        <v>130</v>
      </c>
      <c r="C5" s="84" t="s">
        <v>131</v>
      </c>
      <c r="D5" s="84" t="s">
        <v>132</v>
      </c>
      <c r="E5" s="84" t="s">
        <v>133</v>
      </c>
      <c r="F5" s="84" t="s">
        <v>134</v>
      </c>
      <c r="G5" s="84" t="s">
        <v>135</v>
      </c>
      <c r="H5" s="84" t="s">
        <v>136</v>
      </c>
      <c r="I5" s="84" t="s">
        <v>137</v>
      </c>
      <c r="J5" s="84" t="s">
        <v>138</v>
      </c>
      <c r="K5" s="84" t="s">
        <v>139</v>
      </c>
      <c r="L5" s="84" t="s">
        <v>140</v>
      </c>
      <c r="M5" s="84" t="s">
        <v>141</v>
      </c>
      <c r="N5" s="84" t="s">
        <v>142</v>
      </c>
      <c r="O5" s="84" t="s">
        <v>143</v>
      </c>
      <c r="P5" s="84" t="s">
        <v>144</v>
      </c>
      <c r="Q5" s="84" t="s">
        <v>145</v>
      </c>
      <c r="R5" s="84" t="s">
        <v>146</v>
      </c>
      <c r="S5" s="185" t="s">
        <v>147</v>
      </c>
      <c r="T5" s="186"/>
    </row>
    <row r="6" spans="1:20" ht="45" x14ac:dyDescent="0.25">
      <c r="A6" s="67">
        <v>4822</v>
      </c>
      <c r="B6" s="67" t="s">
        <v>370</v>
      </c>
      <c r="C6" s="67" t="s">
        <v>371</v>
      </c>
      <c r="D6" s="67" t="s">
        <v>372</v>
      </c>
      <c r="E6" s="67" t="s">
        <v>373</v>
      </c>
      <c r="F6" s="67"/>
      <c r="G6" s="67" t="s">
        <v>350</v>
      </c>
      <c r="H6" s="67" t="s">
        <v>374</v>
      </c>
      <c r="I6" s="67" t="s">
        <v>375</v>
      </c>
      <c r="J6" s="180">
        <v>43966</v>
      </c>
      <c r="K6" s="69">
        <v>138</v>
      </c>
      <c r="L6" s="188" t="s">
        <v>376</v>
      </c>
      <c r="P6" s="187" t="s">
        <v>377</v>
      </c>
      <c r="Q6" s="188" t="s">
        <v>378</v>
      </c>
      <c r="R6" s="188">
        <v>12428</v>
      </c>
      <c r="S6" s="188">
        <v>4822</v>
      </c>
    </row>
    <row r="7" spans="1:20" ht="45" x14ac:dyDescent="0.25">
      <c r="A7" s="67">
        <v>4834</v>
      </c>
      <c r="B7" s="67" t="s">
        <v>379</v>
      </c>
      <c r="C7" s="67" t="s">
        <v>380</v>
      </c>
      <c r="D7" s="67" t="s">
        <v>395</v>
      </c>
      <c r="E7" s="67" t="s">
        <v>396</v>
      </c>
      <c r="F7" s="67"/>
      <c r="G7" s="67" t="s">
        <v>350</v>
      </c>
      <c r="H7" s="67" t="s">
        <v>374</v>
      </c>
      <c r="I7" s="67" t="s">
        <v>408</v>
      </c>
      <c r="J7" s="180">
        <v>43966</v>
      </c>
      <c r="K7" s="69">
        <v>138</v>
      </c>
      <c r="L7" s="188" t="s">
        <v>416</v>
      </c>
      <c r="P7" s="187" t="s">
        <v>417</v>
      </c>
      <c r="Q7" s="188" t="s">
        <v>378</v>
      </c>
      <c r="R7" s="188">
        <v>12436</v>
      </c>
      <c r="S7" s="188">
        <v>4834</v>
      </c>
    </row>
    <row r="8" spans="1:20" ht="45" x14ac:dyDescent="0.25">
      <c r="A8" s="68">
        <v>5436</v>
      </c>
      <c r="B8" s="68" t="s">
        <v>381</v>
      </c>
      <c r="C8" s="68" t="s">
        <v>382</v>
      </c>
      <c r="D8" s="68" t="s">
        <v>397</v>
      </c>
      <c r="E8" s="68" t="s">
        <v>398</v>
      </c>
      <c r="F8" s="68"/>
      <c r="G8" s="69" t="s">
        <v>350</v>
      </c>
      <c r="H8" s="67" t="s">
        <v>374</v>
      </c>
      <c r="I8" s="69" t="s">
        <v>409</v>
      </c>
      <c r="J8" s="180">
        <v>45061</v>
      </c>
      <c r="K8" s="69">
        <v>138</v>
      </c>
      <c r="L8" s="188" t="s">
        <v>376</v>
      </c>
      <c r="P8" s="187" t="s">
        <v>418</v>
      </c>
      <c r="Q8" s="188" t="s">
        <v>378</v>
      </c>
      <c r="R8" s="188">
        <v>13139</v>
      </c>
      <c r="S8" s="188">
        <v>5436</v>
      </c>
    </row>
    <row r="9" spans="1:20" ht="45" x14ac:dyDescent="0.25">
      <c r="A9" s="68">
        <v>5467</v>
      </c>
      <c r="B9" s="68" t="s">
        <v>383</v>
      </c>
      <c r="C9" s="68" t="s">
        <v>384</v>
      </c>
      <c r="D9" s="68" t="s">
        <v>399</v>
      </c>
      <c r="E9" s="68" t="s">
        <v>400</v>
      </c>
      <c r="F9" s="68"/>
      <c r="G9" s="69" t="s">
        <v>350</v>
      </c>
      <c r="H9" s="67" t="s">
        <v>374</v>
      </c>
      <c r="I9" s="69" t="s">
        <v>410</v>
      </c>
      <c r="J9" s="180">
        <v>43966</v>
      </c>
      <c r="K9" s="69">
        <v>345</v>
      </c>
      <c r="L9" s="188" t="s">
        <v>416</v>
      </c>
      <c r="P9" s="187" t="s">
        <v>419</v>
      </c>
      <c r="Q9" s="188" t="s">
        <v>378</v>
      </c>
      <c r="R9" s="188">
        <v>13171</v>
      </c>
      <c r="S9" s="188">
        <v>5467</v>
      </c>
    </row>
    <row r="10" spans="1:20" ht="45" x14ac:dyDescent="0.25">
      <c r="A10" s="68">
        <v>5475</v>
      </c>
      <c r="B10" s="68" t="s">
        <v>385</v>
      </c>
      <c r="C10" s="68" t="s">
        <v>386</v>
      </c>
      <c r="D10" s="68" t="s">
        <v>401</v>
      </c>
      <c r="E10" s="68" t="s">
        <v>402</v>
      </c>
      <c r="F10" s="68"/>
      <c r="G10" s="67" t="s">
        <v>350</v>
      </c>
      <c r="H10" s="67" t="s">
        <v>374</v>
      </c>
      <c r="I10" s="67" t="s">
        <v>411</v>
      </c>
      <c r="J10" s="181">
        <v>43966</v>
      </c>
      <c r="K10" s="67">
        <v>345</v>
      </c>
      <c r="L10" s="188" t="s">
        <v>416</v>
      </c>
      <c r="P10" s="187" t="s">
        <v>420</v>
      </c>
      <c r="Q10" s="188" t="s">
        <v>378</v>
      </c>
      <c r="R10" s="188">
        <v>13180</v>
      </c>
      <c r="S10" s="188">
        <v>5475</v>
      </c>
    </row>
    <row r="11" spans="1:20" ht="49.5" customHeight="1" x14ac:dyDescent="0.25">
      <c r="A11" s="188">
        <v>5490</v>
      </c>
      <c r="B11" s="187" t="s">
        <v>387</v>
      </c>
      <c r="C11" s="187" t="s">
        <v>388</v>
      </c>
      <c r="D11" s="188" t="s">
        <v>403</v>
      </c>
      <c r="E11" s="188" t="s">
        <v>404</v>
      </c>
      <c r="G11" s="188" t="s">
        <v>350</v>
      </c>
      <c r="H11" s="187" t="s">
        <v>374</v>
      </c>
      <c r="I11" s="188" t="s">
        <v>412</v>
      </c>
      <c r="J11" s="189">
        <v>43966</v>
      </c>
      <c r="K11" s="188">
        <v>138</v>
      </c>
      <c r="L11" s="188" t="s">
        <v>376</v>
      </c>
      <c r="P11" s="187" t="s">
        <v>421</v>
      </c>
      <c r="Q11" s="188" t="s">
        <v>378</v>
      </c>
      <c r="R11" s="188">
        <v>13228</v>
      </c>
      <c r="S11" s="188">
        <v>5490</v>
      </c>
    </row>
    <row r="12" spans="1:20" ht="45" x14ac:dyDescent="0.25">
      <c r="A12" s="188">
        <v>5524</v>
      </c>
      <c r="B12" s="187" t="s">
        <v>389</v>
      </c>
      <c r="C12" s="187" t="s">
        <v>390</v>
      </c>
      <c r="D12" s="188" t="s">
        <v>405</v>
      </c>
      <c r="G12" s="188" t="s">
        <v>350</v>
      </c>
      <c r="H12" s="187" t="s">
        <v>374</v>
      </c>
      <c r="I12" s="188" t="s">
        <v>413</v>
      </c>
      <c r="J12" s="189">
        <v>43966</v>
      </c>
      <c r="K12" s="188">
        <v>345</v>
      </c>
      <c r="L12" s="188" t="s">
        <v>376</v>
      </c>
      <c r="P12" s="187" t="s">
        <v>422</v>
      </c>
      <c r="Q12" s="188" t="s">
        <v>378</v>
      </c>
      <c r="R12" s="188">
        <v>13251</v>
      </c>
      <c r="S12" s="188">
        <v>5524</v>
      </c>
    </row>
    <row r="13" spans="1:20" ht="45" x14ac:dyDescent="0.25">
      <c r="A13" s="188">
        <v>5526</v>
      </c>
      <c r="B13" s="187" t="s">
        <v>391</v>
      </c>
      <c r="C13" s="187" t="s">
        <v>392</v>
      </c>
      <c r="D13" s="188" t="s">
        <v>406</v>
      </c>
      <c r="G13" s="188" t="s">
        <v>350</v>
      </c>
      <c r="H13" s="187" t="s">
        <v>374</v>
      </c>
      <c r="I13" s="188" t="s">
        <v>414</v>
      </c>
      <c r="J13" s="189">
        <v>44331</v>
      </c>
      <c r="K13" s="188">
        <v>345</v>
      </c>
      <c r="L13" s="188" t="s">
        <v>376</v>
      </c>
      <c r="P13" s="187" t="s">
        <v>423</v>
      </c>
      <c r="Q13" s="188" t="s">
        <v>378</v>
      </c>
      <c r="R13" s="188">
        <v>13253</v>
      </c>
      <c r="S13" s="188">
        <v>5526</v>
      </c>
    </row>
    <row r="14" spans="1:20" ht="45" x14ac:dyDescent="0.25">
      <c r="A14" s="188">
        <v>5981</v>
      </c>
      <c r="B14" s="187" t="s">
        <v>393</v>
      </c>
      <c r="C14" s="187" t="s">
        <v>394</v>
      </c>
      <c r="D14" s="188" t="s">
        <v>407</v>
      </c>
      <c r="G14" s="188" t="s">
        <v>350</v>
      </c>
      <c r="H14" s="187" t="s">
        <v>374</v>
      </c>
      <c r="I14" s="188" t="s">
        <v>415</v>
      </c>
      <c r="J14" s="189">
        <v>43967</v>
      </c>
      <c r="K14" s="188">
        <v>345</v>
      </c>
      <c r="L14" s="188" t="s">
        <v>376</v>
      </c>
      <c r="P14" s="187" t="s">
        <v>424</v>
      </c>
      <c r="Q14" s="188" t="s">
        <v>378</v>
      </c>
      <c r="R14" s="188">
        <v>13696</v>
      </c>
      <c r="S14" s="188">
        <v>5981</v>
      </c>
    </row>
    <row r="15" spans="1:20" ht="49.5" customHeight="1" x14ac:dyDescent="0.25">
      <c r="A15" s="188">
        <v>6273</v>
      </c>
      <c r="B15" s="187" t="s">
        <v>425</v>
      </c>
      <c r="C15" s="187" t="s">
        <v>426</v>
      </c>
      <c r="D15" s="188" t="s">
        <v>427</v>
      </c>
      <c r="E15" s="188" t="s">
        <v>428</v>
      </c>
      <c r="G15" s="188" t="s">
        <v>350</v>
      </c>
      <c r="H15" s="187" t="s">
        <v>374</v>
      </c>
      <c r="I15" s="188" t="s">
        <v>429</v>
      </c>
      <c r="J15" s="189">
        <v>43966</v>
      </c>
      <c r="K15" s="188">
        <v>345</v>
      </c>
      <c r="L15" s="188" t="s">
        <v>416</v>
      </c>
      <c r="P15" s="187" t="s">
        <v>430</v>
      </c>
      <c r="Q15" s="188" t="s">
        <v>378</v>
      </c>
      <c r="R15" s="188">
        <v>14003</v>
      </c>
      <c r="S15" s="188">
        <v>6273</v>
      </c>
    </row>
    <row r="16" spans="1:20" ht="45" x14ac:dyDescent="0.25">
      <c r="A16" s="188">
        <v>6291</v>
      </c>
      <c r="B16" s="187" t="s">
        <v>431</v>
      </c>
      <c r="C16" s="187" t="s">
        <v>432</v>
      </c>
      <c r="D16" s="188" t="s">
        <v>436</v>
      </c>
      <c r="E16" s="188" t="s">
        <v>437</v>
      </c>
      <c r="G16" s="188" t="s">
        <v>350</v>
      </c>
      <c r="H16" s="187" t="s">
        <v>374</v>
      </c>
      <c r="I16" s="188" t="s">
        <v>442</v>
      </c>
      <c r="J16" s="189">
        <v>45061</v>
      </c>
      <c r="K16" s="188">
        <v>345</v>
      </c>
      <c r="L16" s="188" t="s">
        <v>376</v>
      </c>
      <c r="P16" s="187" t="s">
        <v>445</v>
      </c>
      <c r="Q16" s="188" t="s">
        <v>378</v>
      </c>
      <c r="R16" s="188">
        <v>14020</v>
      </c>
      <c r="S16" s="188">
        <v>6291</v>
      </c>
    </row>
    <row r="17" spans="1:19" ht="45" x14ac:dyDescent="0.25">
      <c r="A17" s="188">
        <v>6360</v>
      </c>
      <c r="B17" s="187" t="s">
        <v>433</v>
      </c>
      <c r="C17" s="187" t="s">
        <v>434</v>
      </c>
      <c r="D17" s="188" t="s">
        <v>438</v>
      </c>
      <c r="E17" s="188" t="s">
        <v>439</v>
      </c>
      <c r="G17" s="188" t="s">
        <v>350</v>
      </c>
      <c r="H17" s="187" t="s">
        <v>374</v>
      </c>
      <c r="I17" s="188" t="s">
        <v>443</v>
      </c>
      <c r="J17" s="189">
        <v>44696</v>
      </c>
      <c r="K17" s="188">
        <v>138</v>
      </c>
      <c r="L17" s="188" t="s">
        <v>416</v>
      </c>
      <c r="P17" s="187" t="s">
        <v>446</v>
      </c>
      <c r="Q17" s="188" t="s">
        <v>378</v>
      </c>
      <c r="R17" s="188">
        <v>14104</v>
      </c>
      <c r="S17" s="188">
        <v>6360</v>
      </c>
    </row>
    <row r="18" spans="1:19" ht="45" x14ac:dyDescent="0.25">
      <c r="A18" s="188">
        <v>6792</v>
      </c>
      <c r="B18" s="187" t="s">
        <v>435</v>
      </c>
      <c r="C18" s="187" t="s">
        <v>382</v>
      </c>
      <c r="D18" s="188" t="s">
        <v>440</v>
      </c>
      <c r="E18" s="188" t="s">
        <v>441</v>
      </c>
      <c r="G18" s="188" t="s">
        <v>350</v>
      </c>
      <c r="H18" s="187" t="s">
        <v>374</v>
      </c>
      <c r="I18" s="188" t="s">
        <v>444</v>
      </c>
      <c r="J18" s="189">
        <v>43966</v>
      </c>
      <c r="K18" s="188">
        <v>138</v>
      </c>
      <c r="L18" s="188" t="s">
        <v>376</v>
      </c>
      <c r="P18" s="187" t="s">
        <v>447</v>
      </c>
      <c r="Q18" s="188" t="s">
        <v>378</v>
      </c>
      <c r="R18" s="188">
        <v>14590</v>
      </c>
      <c r="S18" s="188">
        <v>6792</v>
      </c>
    </row>
    <row r="19" spans="1:19" ht="45" x14ac:dyDescent="0.25">
      <c r="A19" s="67">
        <v>5466</v>
      </c>
      <c r="B19" s="67" t="s">
        <v>451</v>
      </c>
      <c r="C19" s="67" t="s">
        <v>452</v>
      </c>
      <c r="D19" s="67" t="s">
        <v>400</v>
      </c>
      <c r="E19" s="67" t="s">
        <v>400</v>
      </c>
      <c r="F19" s="67"/>
      <c r="G19" s="67" t="s">
        <v>350</v>
      </c>
      <c r="H19" s="67" t="s">
        <v>374</v>
      </c>
      <c r="I19" s="67" t="s">
        <v>453</v>
      </c>
      <c r="J19" s="180">
        <v>43966</v>
      </c>
      <c r="K19" s="69">
        <v>345</v>
      </c>
      <c r="L19" s="67" t="s">
        <v>376</v>
      </c>
      <c r="M19" s="67"/>
      <c r="N19" s="67"/>
      <c r="O19" s="67"/>
      <c r="P19" s="67" t="s">
        <v>454</v>
      </c>
      <c r="Q19" s="67" t="s">
        <v>378</v>
      </c>
      <c r="R19" s="67">
        <v>13170</v>
      </c>
      <c r="S19" s="67">
        <v>5466</v>
      </c>
    </row>
    <row r="20" spans="1:19" ht="45" x14ac:dyDescent="0.25">
      <c r="A20" s="67">
        <v>5496</v>
      </c>
      <c r="B20" s="67" t="s">
        <v>455</v>
      </c>
      <c r="C20" s="67" t="s">
        <v>456</v>
      </c>
      <c r="D20" s="67" t="s">
        <v>436</v>
      </c>
      <c r="E20" s="67" t="s">
        <v>406</v>
      </c>
      <c r="F20" s="67"/>
      <c r="G20" s="67" t="s">
        <v>350</v>
      </c>
      <c r="H20" s="67" t="s">
        <v>374</v>
      </c>
      <c r="I20" s="67" t="s">
        <v>457</v>
      </c>
      <c r="J20" s="180">
        <v>43966</v>
      </c>
      <c r="K20" s="69">
        <v>345</v>
      </c>
      <c r="L20" s="67" t="s">
        <v>376</v>
      </c>
      <c r="M20" s="67"/>
      <c r="N20" s="67"/>
      <c r="O20" s="67"/>
      <c r="P20" s="67" t="s">
        <v>458</v>
      </c>
      <c r="Q20" s="67" t="s">
        <v>378</v>
      </c>
      <c r="R20" s="67">
        <v>13234</v>
      </c>
      <c r="S20" s="67">
        <v>5496</v>
      </c>
    </row>
    <row r="21" spans="1:19" ht="45" x14ac:dyDescent="0.25">
      <c r="A21" s="68">
        <v>6288</v>
      </c>
      <c r="B21" s="68" t="s">
        <v>459</v>
      </c>
      <c r="C21" s="68" t="s">
        <v>460</v>
      </c>
      <c r="D21" s="68" t="s">
        <v>461</v>
      </c>
      <c r="E21" s="68" t="s">
        <v>462</v>
      </c>
      <c r="F21" s="68"/>
      <c r="G21" s="69" t="s">
        <v>350</v>
      </c>
      <c r="H21" s="67" t="s">
        <v>374</v>
      </c>
      <c r="I21" s="69" t="s">
        <v>463</v>
      </c>
      <c r="J21" s="180">
        <v>43966</v>
      </c>
      <c r="K21" s="69">
        <v>345</v>
      </c>
      <c r="L21" s="68" t="s">
        <v>376</v>
      </c>
      <c r="M21" s="68"/>
      <c r="N21" s="68"/>
      <c r="O21" s="68"/>
      <c r="P21" s="68" t="s">
        <v>464</v>
      </c>
      <c r="Q21" s="68" t="s">
        <v>378</v>
      </c>
      <c r="R21" s="69">
        <v>14017</v>
      </c>
      <c r="S21" s="67">
        <v>6288</v>
      </c>
    </row>
    <row r="22" spans="1:19" ht="45" x14ac:dyDescent="0.25">
      <c r="A22" s="68">
        <v>7022</v>
      </c>
      <c r="B22" s="68" t="s">
        <v>465</v>
      </c>
      <c r="C22" s="68" t="s">
        <v>466</v>
      </c>
      <c r="D22" s="68" t="s">
        <v>406</v>
      </c>
      <c r="E22" s="68" t="s">
        <v>467</v>
      </c>
      <c r="F22" s="68"/>
      <c r="G22" s="69" t="s">
        <v>350</v>
      </c>
      <c r="H22" s="67" t="s">
        <v>374</v>
      </c>
      <c r="I22" s="69" t="s">
        <v>468</v>
      </c>
      <c r="J22" s="180">
        <v>43966</v>
      </c>
      <c r="K22" s="69">
        <v>345</v>
      </c>
      <c r="L22" s="68" t="s">
        <v>376</v>
      </c>
      <c r="M22" s="68"/>
      <c r="N22" s="68"/>
      <c r="O22" s="68"/>
      <c r="P22" s="68" t="s">
        <v>469</v>
      </c>
      <c r="Q22" s="68" t="s">
        <v>378</v>
      </c>
      <c r="R22" s="69">
        <v>14844</v>
      </c>
      <c r="S22" s="67">
        <v>7022</v>
      </c>
    </row>
    <row r="23" spans="1:19" ht="45" x14ac:dyDescent="0.25">
      <c r="A23" s="68">
        <v>6304</v>
      </c>
      <c r="B23" s="68" t="s">
        <v>470</v>
      </c>
      <c r="C23" s="68" t="s">
        <v>471</v>
      </c>
      <c r="D23" s="68" t="s">
        <v>407</v>
      </c>
      <c r="E23" s="68" t="s">
        <v>472</v>
      </c>
      <c r="F23" s="68"/>
      <c r="G23" s="67" t="s">
        <v>350</v>
      </c>
      <c r="H23" s="67" t="s">
        <v>374</v>
      </c>
      <c r="I23" s="67" t="s">
        <v>473</v>
      </c>
      <c r="J23" s="181">
        <v>43979</v>
      </c>
      <c r="K23" s="67">
        <v>345</v>
      </c>
      <c r="L23" s="68" t="s">
        <v>376</v>
      </c>
      <c r="M23" s="68"/>
      <c r="N23" s="68"/>
      <c r="O23" s="68"/>
      <c r="P23" s="68" t="s">
        <v>474</v>
      </c>
      <c r="Q23" s="68" t="s">
        <v>378</v>
      </c>
      <c r="R23" s="67">
        <v>14033</v>
      </c>
      <c r="S23" s="67">
        <v>6304</v>
      </c>
    </row>
    <row r="24" spans="1:19" ht="45" x14ac:dyDescent="0.25">
      <c r="A24" s="188">
        <v>5624</v>
      </c>
      <c r="B24" s="187" t="s">
        <v>475</v>
      </c>
      <c r="C24" s="187" t="s">
        <v>476</v>
      </c>
      <c r="D24" s="188" t="s">
        <v>477</v>
      </c>
      <c r="E24" s="188" t="s">
        <v>478</v>
      </c>
      <c r="G24" s="188" t="s">
        <v>350</v>
      </c>
      <c r="H24" s="187" t="s">
        <v>374</v>
      </c>
      <c r="I24" s="188" t="s">
        <v>479</v>
      </c>
      <c r="J24" s="189">
        <v>44331</v>
      </c>
      <c r="K24" s="188">
        <v>345</v>
      </c>
      <c r="L24" s="188" t="s">
        <v>376</v>
      </c>
      <c r="M24" s="187"/>
      <c r="N24" s="187"/>
      <c r="P24" s="188" t="s">
        <v>480</v>
      </c>
      <c r="Q24" s="188" t="s">
        <v>378</v>
      </c>
      <c r="R24" s="188">
        <v>13354</v>
      </c>
      <c r="S24" s="187">
        <v>5624</v>
      </c>
    </row>
    <row r="25" spans="1:19" ht="45" x14ac:dyDescent="0.25">
      <c r="A25" s="188">
        <v>5525</v>
      </c>
      <c r="B25" s="187" t="s">
        <v>481</v>
      </c>
      <c r="C25" s="187" t="s">
        <v>482</v>
      </c>
      <c r="D25" s="188" t="s">
        <v>406</v>
      </c>
      <c r="E25" s="188" t="s">
        <v>483</v>
      </c>
      <c r="G25" s="188" t="s">
        <v>350</v>
      </c>
      <c r="H25" s="187" t="s">
        <v>374</v>
      </c>
      <c r="I25" s="188" t="s">
        <v>484</v>
      </c>
      <c r="J25" s="189">
        <v>44332</v>
      </c>
      <c r="K25" s="188">
        <v>345</v>
      </c>
      <c r="L25" s="188" t="s">
        <v>416</v>
      </c>
      <c r="M25" s="187"/>
      <c r="N25" s="187"/>
      <c r="P25" s="188" t="s">
        <v>485</v>
      </c>
      <c r="Q25" s="188" t="s">
        <v>378</v>
      </c>
      <c r="R25" s="188">
        <v>13252</v>
      </c>
      <c r="S25" s="187">
        <v>5525</v>
      </c>
    </row>
    <row r="26" spans="1:19" ht="45" x14ac:dyDescent="0.25">
      <c r="A26" s="188">
        <v>5522</v>
      </c>
      <c r="B26" s="187" t="s">
        <v>486</v>
      </c>
      <c r="C26" s="187" t="s">
        <v>487</v>
      </c>
      <c r="D26" s="188" t="s">
        <v>483</v>
      </c>
      <c r="G26" s="188" t="s">
        <v>350</v>
      </c>
      <c r="H26" s="187" t="s">
        <v>374</v>
      </c>
      <c r="I26" s="188" t="s">
        <v>488</v>
      </c>
      <c r="J26" s="189">
        <v>44333</v>
      </c>
      <c r="K26" s="188">
        <v>345</v>
      </c>
      <c r="L26" s="188" t="s">
        <v>376</v>
      </c>
      <c r="M26" s="187"/>
      <c r="N26" s="187"/>
      <c r="P26" s="188" t="s">
        <v>489</v>
      </c>
      <c r="Q26" s="188" t="s">
        <v>378</v>
      </c>
      <c r="R26" s="188">
        <v>13249</v>
      </c>
      <c r="S26" s="187">
        <v>5522</v>
      </c>
    </row>
    <row r="27" spans="1:19" ht="45" x14ac:dyDescent="0.25">
      <c r="A27" s="67">
        <v>4829</v>
      </c>
      <c r="B27" s="67" t="s">
        <v>490</v>
      </c>
      <c r="C27" s="67" t="s">
        <v>491</v>
      </c>
      <c r="D27" s="67" t="s">
        <v>492</v>
      </c>
      <c r="E27" s="67"/>
      <c r="F27" s="67"/>
      <c r="G27" s="67" t="s">
        <v>350</v>
      </c>
      <c r="H27" s="67" t="s">
        <v>374</v>
      </c>
      <c r="I27" s="67" t="s">
        <v>493</v>
      </c>
      <c r="J27" s="180">
        <v>44696</v>
      </c>
      <c r="K27" s="69">
        <v>345</v>
      </c>
      <c r="L27" s="67" t="s">
        <v>376</v>
      </c>
      <c r="M27" s="67"/>
      <c r="N27" s="67"/>
      <c r="O27" s="67"/>
      <c r="P27" s="67" t="s">
        <v>494</v>
      </c>
      <c r="Q27" s="67" t="s">
        <v>378</v>
      </c>
      <c r="R27" s="67">
        <v>12435</v>
      </c>
      <c r="S27" s="67">
        <v>4829</v>
      </c>
    </row>
    <row r="28" spans="1:19" ht="45" x14ac:dyDescent="0.25">
      <c r="A28" s="67">
        <v>5479</v>
      </c>
      <c r="B28" s="67" t="s">
        <v>495</v>
      </c>
      <c r="C28" s="67" t="s">
        <v>496</v>
      </c>
      <c r="D28" s="67" t="s">
        <v>497</v>
      </c>
      <c r="E28" s="67" t="s">
        <v>498</v>
      </c>
      <c r="F28" s="67"/>
      <c r="G28" s="67" t="s">
        <v>350</v>
      </c>
      <c r="H28" s="67" t="s">
        <v>374</v>
      </c>
      <c r="I28" s="67" t="s">
        <v>499</v>
      </c>
      <c r="J28" s="180">
        <v>45061</v>
      </c>
      <c r="K28" s="69">
        <v>345</v>
      </c>
      <c r="L28" s="67" t="s">
        <v>376</v>
      </c>
      <c r="M28" s="67"/>
      <c r="N28" s="67"/>
      <c r="O28" s="67"/>
      <c r="P28" s="67" t="s">
        <v>500</v>
      </c>
      <c r="Q28" s="67" t="s">
        <v>378</v>
      </c>
      <c r="R28" s="67">
        <v>13184</v>
      </c>
      <c r="S28" s="67">
        <v>5479</v>
      </c>
    </row>
    <row r="29" spans="1:19" ht="45" x14ac:dyDescent="0.25">
      <c r="A29" s="68">
        <v>7023</v>
      </c>
      <c r="B29" s="68" t="s">
        <v>501</v>
      </c>
      <c r="C29" s="68" t="s">
        <v>502</v>
      </c>
      <c r="D29" s="68" t="s">
        <v>503</v>
      </c>
      <c r="E29" s="68" t="s">
        <v>504</v>
      </c>
      <c r="F29" s="68"/>
      <c r="G29" s="69" t="s">
        <v>350</v>
      </c>
      <c r="H29" s="67" t="s">
        <v>374</v>
      </c>
      <c r="I29" s="69" t="s">
        <v>468</v>
      </c>
      <c r="J29" s="180">
        <v>45061</v>
      </c>
      <c r="K29" s="69">
        <v>345</v>
      </c>
      <c r="L29" s="68" t="s">
        <v>376</v>
      </c>
      <c r="M29" s="68"/>
      <c r="N29" s="68"/>
      <c r="O29" s="68"/>
      <c r="P29" s="68" t="s">
        <v>505</v>
      </c>
      <c r="Q29" s="68" t="s">
        <v>378</v>
      </c>
      <c r="R29" s="69">
        <v>14845</v>
      </c>
      <c r="S29" s="67">
        <v>7023</v>
      </c>
    </row>
    <row r="30" spans="1:19" ht="45" x14ac:dyDescent="0.25">
      <c r="A30" s="68" t="s">
        <v>506</v>
      </c>
      <c r="B30" s="68" t="s">
        <v>507</v>
      </c>
      <c r="C30" s="68" t="s">
        <v>508</v>
      </c>
      <c r="D30" s="68" t="s">
        <v>509</v>
      </c>
      <c r="E30" s="68" t="s">
        <v>509</v>
      </c>
      <c r="F30" s="68"/>
      <c r="G30" s="69" t="s">
        <v>350</v>
      </c>
      <c r="H30" s="67" t="s">
        <v>374</v>
      </c>
      <c r="I30" s="69" t="s">
        <v>510</v>
      </c>
      <c r="J30" s="180">
        <v>45427</v>
      </c>
      <c r="K30" s="69">
        <v>345</v>
      </c>
      <c r="L30" s="68" t="s">
        <v>376</v>
      </c>
      <c r="M30" s="68"/>
      <c r="N30" s="68"/>
      <c r="O30" s="68"/>
      <c r="P30" s="68" t="s">
        <v>511</v>
      </c>
      <c r="Q30" s="68" t="s">
        <v>378</v>
      </c>
      <c r="R30" s="69">
        <v>10501</v>
      </c>
      <c r="S30" s="67">
        <v>3155</v>
      </c>
    </row>
    <row r="31" spans="1:19" ht="60" x14ac:dyDescent="0.25">
      <c r="A31" s="188">
        <v>4487</v>
      </c>
      <c r="B31" s="187" t="s">
        <v>538</v>
      </c>
      <c r="C31" s="187" t="s">
        <v>539</v>
      </c>
      <c r="D31" s="188" t="s">
        <v>540</v>
      </c>
      <c r="E31" s="188" t="s">
        <v>541</v>
      </c>
      <c r="F31" s="188" t="s">
        <v>542</v>
      </c>
      <c r="G31" s="188" t="s">
        <v>543</v>
      </c>
      <c r="H31" s="67" t="s">
        <v>544</v>
      </c>
      <c r="I31" s="188">
        <v>2903</v>
      </c>
      <c r="J31" s="180">
        <v>44134.041666666664</v>
      </c>
      <c r="K31" s="188">
        <v>138</v>
      </c>
      <c r="L31" s="188" t="s">
        <v>416</v>
      </c>
      <c r="P31" s="188" t="s">
        <v>545</v>
      </c>
      <c r="Q31" s="68" t="s">
        <v>378</v>
      </c>
      <c r="R31" s="188">
        <v>13570</v>
      </c>
      <c r="S31" s="188">
        <v>4487</v>
      </c>
    </row>
  </sheetData>
  <hyperlinks>
    <hyperlink ref="D1" location="Index!A1" display="Back"/>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12"/>
  <sheetViews>
    <sheetView workbookViewId="0">
      <selection activeCell="B1" sqref="B1"/>
    </sheetView>
  </sheetViews>
  <sheetFormatPr defaultRowHeight="15" x14ac:dyDescent="0.25"/>
  <cols>
    <col min="1" max="1" width="86.28515625" style="25" bestFit="1" customWidth="1"/>
    <col min="2" max="2" width="25.140625" style="25" bestFit="1" customWidth="1"/>
    <col min="3" max="3" width="13.28515625" style="25" bestFit="1" customWidth="1"/>
    <col min="4" max="4" width="44.28515625" style="25" customWidth="1"/>
    <col min="5" max="5" width="25.28515625" style="25" customWidth="1"/>
    <col min="6" max="6" width="22.85546875" style="25" customWidth="1"/>
    <col min="7" max="7" width="43" style="25" customWidth="1"/>
    <col min="8" max="8" width="35.7109375" style="25" customWidth="1"/>
    <col min="9" max="9" width="26.5703125" style="25" customWidth="1"/>
    <col min="10" max="10" width="22.5703125" style="25" customWidth="1"/>
    <col min="11" max="11" width="45.140625" style="25" customWidth="1"/>
    <col min="12" max="12" width="35.85546875" style="25" customWidth="1"/>
    <col min="13" max="13" width="32.85546875" style="25" customWidth="1"/>
    <col min="14" max="14" width="50.5703125" style="25" customWidth="1"/>
    <col min="15" max="15" width="17.42578125" style="25" customWidth="1"/>
    <col min="16" max="16" width="23.85546875" style="25" customWidth="1"/>
    <col min="17" max="17" width="51.85546875" style="25" customWidth="1"/>
    <col min="18" max="18" width="32" style="25" customWidth="1"/>
    <col min="19" max="19" width="52.140625" style="25" customWidth="1"/>
    <col min="20" max="20" width="53.42578125" style="25" customWidth="1"/>
    <col min="21" max="21" width="70.42578125" style="25" customWidth="1"/>
    <col min="22" max="22" width="22.140625" style="25" customWidth="1"/>
    <col min="23" max="23" width="50.28515625" style="25" customWidth="1"/>
    <col min="24" max="24" width="38.85546875" style="25" customWidth="1"/>
    <col min="25" max="25" width="45.28515625" style="25" customWidth="1"/>
    <col min="26" max="26" width="55.28515625" style="25" customWidth="1"/>
    <col min="27" max="27" width="47.140625" style="25" customWidth="1"/>
    <col min="28" max="28" width="22.5703125" style="25" customWidth="1"/>
    <col min="29" max="29" width="43" style="25" customWidth="1"/>
    <col min="30" max="30" width="17.85546875" style="25" customWidth="1"/>
    <col min="31" max="31" width="16.140625" style="25" customWidth="1"/>
    <col min="32" max="32" width="22" style="25" customWidth="1"/>
    <col min="33" max="16384" width="9.140625" style="25"/>
  </cols>
  <sheetData>
    <row r="1" spans="1:7" x14ac:dyDescent="0.25">
      <c r="A1" s="25" t="s">
        <v>21</v>
      </c>
      <c r="B1" s="88">
        <v>43735</v>
      </c>
      <c r="D1" s="2" t="s">
        <v>22</v>
      </c>
      <c r="G1"/>
    </row>
    <row r="2" spans="1:7" x14ac:dyDescent="0.25">
      <c r="A2" s="25" t="s">
        <v>23</v>
      </c>
      <c r="B2" s="87" t="s">
        <v>60</v>
      </c>
    </row>
    <row r="4" spans="1:7" x14ac:dyDescent="0.25">
      <c r="A4" s="85" t="s">
        <v>85</v>
      </c>
      <c r="B4" s="85" t="s">
        <v>148</v>
      </c>
      <c r="C4" s="86" t="s">
        <v>149</v>
      </c>
    </row>
    <row r="5" spans="1:7" x14ac:dyDescent="0.25">
      <c r="A5" s="83" t="s">
        <v>210</v>
      </c>
      <c r="B5" s="25" t="s">
        <v>211</v>
      </c>
      <c r="C5" s="13">
        <v>43344</v>
      </c>
    </row>
    <row r="6" spans="1:7" x14ac:dyDescent="0.25">
      <c r="A6" s="25" t="s">
        <v>449</v>
      </c>
      <c r="B6" s="83" t="s">
        <v>205</v>
      </c>
      <c r="C6" s="13">
        <v>43530</v>
      </c>
    </row>
    <row r="7" spans="1:7" x14ac:dyDescent="0.25">
      <c r="A7" s="83" t="s">
        <v>206</v>
      </c>
      <c r="B7" s="25" t="s">
        <v>205</v>
      </c>
      <c r="C7" s="13">
        <v>43543</v>
      </c>
    </row>
    <row r="8" spans="1:7" x14ac:dyDescent="0.25">
      <c r="A8" s="83" t="s">
        <v>284</v>
      </c>
      <c r="B8" s="83" t="s">
        <v>283</v>
      </c>
      <c r="C8" s="13">
        <v>43574</v>
      </c>
    </row>
    <row r="9" spans="1:7" x14ac:dyDescent="0.25">
      <c r="A9" s="83" t="s">
        <v>363</v>
      </c>
      <c r="B9" s="83" t="s">
        <v>362</v>
      </c>
      <c r="C9" s="13">
        <v>43592</v>
      </c>
    </row>
    <row r="10" spans="1:7" x14ac:dyDescent="0.25">
      <c r="A10" s="25" t="s">
        <v>529</v>
      </c>
      <c r="B10" s="83" t="s">
        <v>205</v>
      </c>
      <c r="C10" s="13">
        <v>43606</v>
      </c>
    </row>
    <row r="11" spans="1:7" x14ac:dyDescent="0.25">
      <c r="A11" s="25" t="s">
        <v>518</v>
      </c>
      <c r="B11" s="83" t="s">
        <v>205</v>
      </c>
      <c r="C11" s="13">
        <v>43634</v>
      </c>
    </row>
    <row r="12" spans="1:7" x14ac:dyDescent="0.25">
      <c r="A12" s="25" t="s">
        <v>561</v>
      </c>
      <c r="B12" s="83" t="s">
        <v>339</v>
      </c>
      <c r="C12" s="13">
        <v>43647</v>
      </c>
    </row>
  </sheetData>
  <sortState ref="A5:C12">
    <sortCondition ref="C5:C12"/>
  </sortState>
  <hyperlinks>
    <hyperlink ref="D1" location="Index!A1" display="Back"/>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8"/>
  <sheetViews>
    <sheetView workbookViewId="0">
      <selection activeCell="B2" sqref="B2"/>
    </sheetView>
  </sheetViews>
  <sheetFormatPr defaultRowHeight="15" x14ac:dyDescent="0.25"/>
  <cols>
    <col min="1" max="1" width="39.42578125" style="57" customWidth="1"/>
    <col min="2" max="2" width="31.85546875" style="17" customWidth="1"/>
    <col min="3" max="8" width="9.7109375" style="17" bestFit="1" customWidth="1"/>
    <col min="9" max="9" width="50.7109375" style="57" customWidth="1"/>
    <col min="10" max="16384" width="9.140625" style="17"/>
  </cols>
  <sheetData>
    <row r="1" spans="1:9" x14ac:dyDescent="0.25">
      <c r="A1" s="57" t="s">
        <v>21</v>
      </c>
      <c r="B1" s="60">
        <v>43808</v>
      </c>
      <c r="D1" s="58" t="s">
        <v>22</v>
      </c>
    </row>
    <row r="2" spans="1:9" x14ac:dyDescent="0.25">
      <c r="A2" s="57" t="s">
        <v>23</v>
      </c>
      <c r="B2" s="17" t="s">
        <v>60</v>
      </c>
    </row>
    <row r="4" spans="1:9" ht="21.75" thickBot="1" x14ac:dyDescent="0.3">
      <c r="A4" s="232" t="s">
        <v>204</v>
      </c>
      <c r="B4" s="232"/>
      <c r="C4" s="232"/>
      <c r="D4" s="232"/>
      <c r="E4" s="232"/>
      <c r="F4" s="232"/>
      <c r="G4" s="232"/>
      <c r="H4" s="232"/>
      <c r="I4" s="232"/>
    </row>
    <row r="5" spans="1:9" x14ac:dyDescent="0.25">
      <c r="A5" s="226" t="s">
        <v>73</v>
      </c>
      <c r="B5" s="228" t="s">
        <v>74</v>
      </c>
      <c r="C5" s="228" t="s">
        <v>75</v>
      </c>
      <c r="D5" s="228"/>
      <c r="E5" s="228"/>
      <c r="F5" s="228"/>
      <c r="G5" s="228"/>
      <c r="H5" s="228"/>
      <c r="I5" s="230" t="s">
        <v>76</v>
      </c>
    </row>
    <row r="6" spans="1:9" x14ac:dyDescent="0.25">
      <c r="A6" s="227"/>
      <c r="B6" s="229"/>
      <c r="C6" s="97" t="s">
        <v>72</v>
      </c>
      <c r="D6" s="112" t="s">
        <v>181</v>
      </c>
      <c r="E6" s="97" t="s">
        <v>198</v>
      </c>
      <c r="F6" s="97" t="s">
        <v>71</v>
      </c>
      <c r="G6" s="97" t="s">
        <v>179</v>
      </c>
      <c r="H6" s="97" t="s">
        <v>199</v>
      </c>
      <c r="I6" s="231"/>
    </row>
    <row r="7" spans="1:9" ht="30" x14ac:dyDescent="0.25">
      <c r="A7" s="57" t="s">
        <v>200</v>
      </c>
      <c r="B7" s="21" t="s">
        <v>182</v>
      </c>
      <c r="C7" s="21"/>
      <c r="D7" s="21" t="s">
        <v>128</v>
      </c>
      <c r="E7" s="21" t="s">
        <v>128</v>
      </c>
      <c r="F7" s="21" t="s">
        <v>128</v>
      </c>
      <c r="G7" s="21" t="s">
        <v>128</v>
      </c>
      <c r="H7" s="21" t="s">
        <v>128</v>
      </c>
      <c r="I7" s="110" t="s">
        <v>331</v>
      </c>
    </row>
    <row r="8" spans="1:9" ht="30" x14ac:dyDescent="0.25">
      <c r="A8" s="57" t="s">
        <v>209</v>
      </c>
      <c r="B8" s="21" t="s">
        <v>208</v>
      </c>
      <c r="C8" s="21"/>
      <c r="D8" s="21" t="s">
        <v>128</v>
      </c>
      <c r="E8" s="21" t="s">
        <v>128</v>
      </c>
      <c r="F8" s="21" t="s">
        <v>128</v>
      </c>
      <c r="G8" s="21" t="s">
        <v>128</v>
      </c>
      <c r="H8" s="21" t="s">
        <v>128</v>
      </c>
      <c r="I8" s="17" t="s">
        <v>330</v>
      </c>
    </row>
    <row r="9" spans="1:9" ht="45" x14ac:dyDescent="0.25">
      <c r="A9" s="57" t="s">
        <v>216</v>
      </c>
      <c r="B9" s="21" t="s">
        <v>211</v>
      </c>
      <c r="C9" s="21"/>
      <c r="D9" s="21" t="s">
        <v>128</v>
      </c>
      <c r="E9" s="21" t="s">
        <v>128</v>
      </c>
      <c r="F9" s="21" t="s">
        <v>128</v>
      </c>
      <c r="G9" s="21" t="s">
        <v>128</v>
      </c>
      <c r="H9" s="21" t="s">
        <v>128</v>
      </c>
      <c r="I9" s="17" t="s">
        <v>217</v>
      </c>
    </row>
    <row r="10" spans="1:9" ht="60" x14ac:dyDescent="0.25">
      <c r="A10" s="57" t="s">
        <v>285</v>
      </c>
      <c r="B10" s="21" t="s">
        <v>205</v>
      </c>
      <c r="C10" s="21"/>
      <c r="D10" s="21" t="s">
        <v>128</v>
      </c>
      <c r="E10" s="21" t="s">
        <v>128</v>
      </c>
      <c r="F10" s="21" t="s">
        <v>128</v>
      </c>
      <c r="G10" s="21" t="s">
        <v>128</v>
      </c>
      <c r="H10" s="21" t="s">
        <v>128</v>
      </c>
      <c r="I10" s="17" t="s">
        <v>286</v>
      </c>
    </row>
    <row r="11" spans="1:9" ht="45" x14ac:dyDescent="0.25">
      <c r="A11" s="57" t="s">
        <v>287</v>
      </c>
      <c r="B11" s="21" t="s">
        <v>205</v>
      </c>
      <c r="C11" s="21"/>
      <c r="D11" s="21" t="s">
        <v>128</v>
      </c>
      <c r="E11" s="21" t="s">
        <v>128</v>
      </c>
      <c r="F11" s="21" t="s">
        <v>128</v>
      </c>
      <c r="G11" s="21" t="s">
        <v>128</v>
      </c>
      <c r="H11" s="21" t="s">
        <v>128</v>
      </c>
      <c r="I11" s="17" t="s">
        <v>286</v>
      </c>
    </row>
    <row r="12" spans="1:9" ht="120" x14ac:dyDescent="0.25">
      <c r="A12" s="191" t="s">
        <v>322</v>
      </c>
      <c r="B12" s="192" t="s">
        <v>318</v>
      </c>
      <c r="C12" s="192"/>
      <c r="D12" s="192"/>
      <c r="E12" s="192"/>
      <c r="F12" s="192"/>
      <c r="G12" s="192" t="s">
        <v>128</v>
      </c>
      <c r="H12" s="192" t="s">
        <v>128</v>
      </c>
      <c r="I12" s="193" t="s">
        <v>320</v>
      </c>
    </row>
    <row r="13" spans="1:9" ht="75" x14ac:dyDescent="0.25">
      <c r="A13" s="1" t="s">
        <v>333</v>
      </c>
      <c r="B13" s="21" t="s">
        <v>205</v>
      </c>
      <c r="C13" s="21"/>
      <c r="D13" s="21"/>
      <c r="E13" s="21"/>
      <c r="F13" s="21"/>
      <c r="G13" s="21" t="s">
        <v>128</v>
      </c>
      <c r="H13" s="21" t="s">
        <v>128</v>
      </c>
      <c r="I13" s="17" t="s">
        <v>334</v>
      </c>
    </row>
    <row r="14" spans="1:9" ht="105" x14ac:dyDescent="0.25">
      <c r="A14" s="57" t="s">
        <v>347</v>
      </c>
      <c r="B14" s="21" t="s">
        <v>205</v>
      </c>
      <c r="C14" s="21" t="s">
        <v>128</v>
      </c>
      <c r="D14" s="21" t="s">
        <v>128</v>
      </c>
      <c r="E14" s="21" t="s">
        <v>128</v>
      </c>
      <c r="F14" s="21" t="s">
        <v>128</v>
      </c>
      <c r="G14" s="21" t="s">
        <v>128</v>
      </c>
      <c r="H14" s="21" t="s">
        <v>128</v>
      </c>
      <c r="I14" s="17" t="s">
        <v>348</v>
      </c>
    </row>
    <row r="15" spans="1:9" ht="30" x14ac:dyDescent="0.25">
      <c r="A15" s="57" t="s">
        <v>349</v>
      </c>
      <c r="B15" s="21" t="s">
        <v>350</v>
      </c>
      <c r="C15" s="21"/>
      <c r="D15" s="21" t="s">
        <v>128</v>
      </c>
      <c r="E15" s="21" t="s">
        <v>128</v>
      </c>
      <c r="F15" s="21" t="s">
        <v>128</v>
      </c>
      <c r="G15" s="21" t="s">
        <v>128</v>
      </c>
      <c r="H15" s="21" t="s">
        <v>128</v>
      </c>
      <c r="I15" s="17" t="s">
        <v>351</v>
      </c>
    </row>
    <row r="16" spans="1:9" ht="30" x14ac:dyDescent="0.25">
      <c r="A16" s="57" t="s">
        <v>352</v>
      </c>
      <c r="B16" s="21" t="s">
        <v>208</v>
      </c>
      <c r="C16" s="21"/>
      <c r="D16" s="21" t="s">
        <v>128</v>
      </c>
      <c r="E16" s="21" t="s">
        <v>128</v>
      </c>
      <c r="F16" s="21" t="s">
        <v>128</v>
      </c>
      <c r="G16" s="21" t="s">
        <v>128</v>
      </c>
      <c r="H16" s="21" t="s">
        <v>128</v>
      </c>
      <c r="I16" s="17" t="s">
        <v>353</v>
      </c>
    </row>
    <row r="17" spans="1:9" ht="30" x14ac:dyDescent="0.25">
      <c r="A17" s="57" t="s">
        <v>354</v>
      </c>
      <c r="B17" s="21" t="s">
        <v>355</v>
      </c>
      <c r="C17" s="21"/>
      <c r="D17" s="21" t="s">
        <v>128</v>
      </c>
      <c r="E17" s="21" t="s">
        <v>128</v>
      </c>
      <c r="F17" s="21" t="s">
        <v>128</v>
      </c>
      <c r="G17" s="21" t="s">
        <v>128</v>
      </c>
      <c r="H17" s="21" t="s">
        <v>128</v>
      </c>
      <c r="I17" s="17" t="s">
        <v>356</v>
      </c>
    </row>
    <row r="18" spans="1:9" ht="75" x14ac:dyDescent="0.25">
      <c r="A18" s="57" t="s">
        <v>450</v>
      </c>
      <c r="B18" s="21" t="s">
        <v>205</v>
      </c>
      <c r="C18" s="21"/>
      <c r="D18" s="21"/>
      <c r="E18" s="21" t="s">
        <v>128</v>
      </c>
      <c r="F18" s="21" t="s">
        <v>128</v>
      </c>
      <c r="G18" s="21"/>
      <c r="H18" s="21"/>
      <c r="I18" s="17" t="s">
        <v>448</v>
      </c>
    </row>
    <row r="19" spans="1:9" ht="30" x14ac:dyDescent="0.25">
      <c r="A19" s="57" t="s">
        <v>522</v>
      </c>
      <c r="B19" s="21"/>
      <c r="C19" s="21"/>
      <c r="D19" s="21" t="s">
        <v>128</v>
      </c>
      <c r="E19" s="21" t="s">
        <v>128</v>
      </c>
      <c r="F19" s="21" t="s">
        <v>128</v>
      </c>
      <c r="G19" s="21" t="s">
        <v>128</v>
      </c>
      <c r="H19" s="21" t="s">
        <v>128</v>
      </c>
      <c r="I19" s="57" t="s">
        <v>523</v>
      </c>
    </row>
    <row r="20" spans="1:9" ht="30" x14ac:dyDescent="0.25">
      <c r="A20" s="57" t="s">
        <v>524</v>
      </c>
      <c r="B20" s="21" t="s">
        <v>525</v>
      </c>
      <c r="C20" s="21"/>
      <c r="D20" s="21" t="s">
        <v>128</v>
      </c>
      <c r="E20" s="21" t="s">
        <v>128</v>
      </c>
      <c r="F20" s="21" t="s">
        <v>128</v>
      </c>
      <c r="G20" s="21" t="s">
        <v>128</v>
      </c>
      <c r="H20" s="21" t="s">
        <v>128</v>
      </c>
      <c r="I20" s="17" t="s">
        <v>526</v>
      </c>
    </row>
    <row r="21" spans="1:9" ht="30" x14ac:dyDescent="0.25">
      <c r="A21" s="57" t="s">
        <v>527</v>
      </c>
      <c r="B21" s="21" t="s">
        <v>339</v>
      </c>
      <c r="C21" s="21"/>
      <c r="D21" s="21" t="s">
        <v>128</v>
      </c>
      <c r="E21" s="21" t="s">
        <v>128</v>
      </c>
      <c r="F21" s="21" t="s">
        <v>128</v>
      </c>
      <c r="G21" s="21" t="s">
        <v>128</v>
      </c>
      <c r="H21" s="21" t="s">
        <v>128</v>
      </c>
      <c r="I21" s="17" t="s">
        <v>528</v>
      </c>
    </row>
    <row r="22" spans="1:9" ht="30" x14ac:dyDescent="0.25">
      <c r="A22" s="57" t="s">
        <v>530</v>
      </c>
      <c r="B22" s="21" t="s">
        <v>205</v>
      </c>
      <c r="C22" s="21"/>
      <c r="D22" s="21"/>
      <c r="E22" s="21" t="s">
        <v>128</v>
      </c>
      <c r="F22" s="21" t="s">
        <v>128</v>
      </c>
      <c r="G22" s="21"/>
      <c r="H22" s="21"/>
      <c r="I22" s="57" t="s">
        <v>531</v>
      </c>
    </row>
    <row r="23" spans="1:9" ht="30" x14ac:dyDescent="0.25">
      <c r="A23" s="57" t="s">
        <v>533</v>
      </c>
      <c r="B23" s="21" t="s">
        <v>205</v>
      </c>
      <c r="C23" s="21" t="s">
        <v>128</v>
      </c>
      <c r="D23" s="21" t="s">
        <v>128</v>
      </c>
      <c r="E23" s="21" t="s">
        <v>128</v>
      </c>
      <c r="F23" s="21" t="s">
        <v>128</v>
      </c>
      <c r="G23" s="21" t="s">
        <v>128</v>
      </c>
      <c r="H23" s="21" t="s">
        <v>128</v>
      </c>
      <c r="I23" s="57" t="s">
        <v>532</v>
      </c>
    </row>
    <row r="24" spans="1:9" ht="30" x14ac:dyDescent="0.25">
      <c r="A24" s="57" t="s">
        <v>535</v>
      </c>
      <c r="B24" s="21" t="s">
        <v>205</v>
      </c>
      <c r="C24" s="21" t="s">
        <v>128</v>
      </c>
      <c r="D24" s="21" t="s">
        <v>128</v>
      </c>
      <c r="E24" s="21" t="s">
        <v>128</v>
      </c>
      <c r="F24" s="21" t="s">
        <v>128</v>
      </c>
      <c r="G24" s="21" t="s">
        <v>128</v>
      </c>
      <c r="H24" s="21" t="s">
        <v>128</v>
      </c>
      <c r="I24" s="57" t="s">
        <v>534</v>
      </c>
    </row>
    <row r="25" spans="1:9" ht="45" x14ac:dyDescent="0.25">
      <c r="A25" s="57" t="s">
        <v>536</v>
      </c>
      <c r="B25" s="21" t="s">
        <v>205</v>
      </c>
      <c r="C25" s="21" t="s">
        <v>128</v>
      </c>
      <c r="D25" s="21" t="s">
        <v>128</v>
      </c>
      <c r="E25" s="21" t="s">
        <v>128</v>
      </c>
      <c r="F25" s="21" t="s">
        <v>128</v>
      </c>
      <c r="G25" s="21" t="s">
        <v>128</v>
      </c>
      <c r="H25" s="21" t="s">
        <v>128</v>
      </c>
      <c r="I25" s="57" t="s">
        <v>537</v>
      </c>
    </row>
    <row r="26" spans="1:9" ht="45" x14ac:dyDescent="0.25">
      <c r="A26" s="57" t="s">
        <v>556</v>
      </c>
      <c r="B26" s="21" t="s">
        <v>205</v>
      </c>
      <c r="C26" s="21"/>
      <c r="D26" s="21" t="s">
        <v>128</v>
      </c>
      <c r="E26" s="21" t="s">
        <v>128</v>
      </c>
      <c r="F26" s="21" t="s">
        <v>128</v>
      </c>
      <c r="G26" s="21" t="s">
        <v>128</v>
      </c>
      <c r="H26" s="21" t="s">
        <v>128</v>
      </c>
      <c r="I26" s="57" t="s">
        <v>557</v>
      </c>
    </row>
    <row r="27" spans="1:9" ht="45" x14ac:dyDescent="0.25">
      <c r="A27" s="57" t="s">
        <v>560</v>
      </c>
      <c r="B27" s="21" t="s">
        <v>564</v>
      </c>
      <c r="C27" s="21" t="s">
        <v>128</v>
      </c>
      <c r="D27" s="21" t="s">
        <v>128</v>
      </c>
      <c r="E27" s="21" t="s">
        <v>128</v>
      </c>
      <c r="F27" s="21" t="s">
        <v>128</v>
      </c>
      <c r="G27" s="21" t="s">
        <v>128</v>
      </c>
      <c r="H27" s="21" t="s">
        <v>128</v>
      </c>
      <c r="I27" s="57" t="s">
        <v>562</v>
      </c>
    </row>
    <row r="28" spans="1:9" ht="45" x14ac:dyDescent="0.25">
      <c r="A28" s="57" t="s">
        <v>565</v>
      </c>
      <c r="B28" s="21" t="s">
        <v>563</v>
      </c>
      <c r="C28" s="21" t="s">
        <v>128</v>
      </c>
      <c r="D28" s="21" t="s">
        <v>128</v>
      </c>
      <c r="E28" s="21" t="s">
        <v>128</v>
      </c>
      <c r="F28" s="21" t="s">
        <v>128</v>
      </c>
      <c r="G28" s="21" t="s">
        <v>128</v>
      </c>
      <c r="H28" s="21" t="s">
        <v>128</v>
      </c>
      <c r="I28" s="57" t="s">
        <v>566</v>
      </c>
    </row>
    <row r="29" spans="1:9" ht="30" x14ac:dyDescent="0.25">
      <c r="A29" s="57" t="s">
        <v>569</v>
      </c>
      <c r="B29" s="21" t="s">
        <v>570</v>
      </c>
      <c r="C29" s="21"/>
      <c r="D29" s="21"/>
      <c r="E29" s="21" t="s">
        <v>128</v>
      </c>
      <c r="F29" s="21"/>
      <c r="G29" s="21"/>
      <c r="H29" s="21"/>
      <c r="I29" s="57" t="s">
        <v>571</v>
      </c>
    </row>
    <row r="30" spans="1:9" ht="60" x14ac:dyDescent="0.25">
      <c r="A30" s="57" t="s">
        <v>586</v>
      </c>
      <c r="B30" s="21" t="s">
        <v>585</v>
      </c>
      <c r="C30" s="21"/>
      <c r="D30" s="21" t="s">
        <v>128</v>
      </c>
      <c r="E30" s="21" t="s">
        <v>128</v>
      </c>
      <c r="F30" s="21" t="s">
        <v>128</v>
      </c>
      <c r="G30" s="21" t="s">
        <v>128</v>
      </c>
      <c r="H30" s="21" t="s">
        <v>128</v>
      </c>
      <c r="I30" s="57" t="s">
        <v>584</v>
      </c>
    </row>
    <row r="31" spans="1:9" ht="30" x14ac:dyDescent="0.25">
      <c r="A31" s="57" t="s">
        <v>587</v>
      </c>
      <c r="B31" s="21" t="s">
        <v>318</v>
      </c>
      <c r="C31" s="21"/>
      <c r="D31" s="21" t="s">
        <v>128</v>
      </c>
      <c r="E31" s="21" t="s">
        <v>128</v>
      </c>
      <c r="F31" s="21" t="s">
        <v>128</v>
      </c>
      <c r="G31" s="21" t="s">
        <v>128</v>
      </c>
      <c r="H31" s="21" t="s">
        <v>128</v>
      </c>
      <c r="I31" s="57" t="s">
        <v>588</v>
      </c>
    </row>
    <row r="32" spans="1:9" ht="30" x14ac:dyDescent="0.25">
      <c r="A32" s="57" t="s">
        <v>589</v>
      </c>
      <c r="B32" s="21" t="s">
        <v>327</v>
      </c>
      <c r="C32" s="21"/>
      <c r="D32" s="21" t="s">
        <v>128</v>
      </c>
      <c r="E32" s="21" t="s">
        <v>128</v>
      </c>
      <c r="F32" s="21" t="s">
        <v>128</v>
      </c>
      <c r="G32" s="21" t="s">
        <v>128</v>
      </c>
      <c r="H32" s="21" t="s">
        <v>128</v>
      </c>
      <c r="I32" s="57" t="s">
        <v>590</v>
      </c>
    </row>
    <row r="33" spans="1:9" ht="75" x14ac:dyDescent="0.25">
      <c r="A33" s="57" t="s">
        <v>591</v>
      </c>
      <c r="B33" s="21" t="s">
        <v>205</v>
      </c>
      <c r="C33" s="21"/>
      <c r="D33" s="21" t="s">
        <v>128</v>
      </c>
      <c r="E33" s="21" t="s">
        <v>128</v>
      </c>
      <c r="F33" s="21" t="s">
        <v>128</v>
      </c>
      <c r="G33" s="21" t="s">
        <v>128</v>
      </c>
      <c r="H33" s="21" t="s">
        <v>128</v>
      </c>
      <c r="I33" s="57" t="s">
        <v>592</v>
      </c>
    </row>
    <row r="34" spans="1:9" ht="30" x14ac:dyDescent="0.25">
      <c r="A34" s="57" t="s">
        <v>595</v>
      </c>
      <c r="B34" s="21" t="s">
        <v>327</v>
      </c>
      <c r="C34" s="21"/>
      <c r="D34" s="21"/>
      <c r="E34" s="21"/>
      <c r="F34" s="21"/>
      <c r="G34" s="21" t="s">
        <v>128</v>
      </c>
      <c r="H34" s="21" t="s">
        <v>128</v>
      </c>
      <c r="I34" s="57" t="s">
        <v>596</v>
      </c>
    </row>
    <row r="35" spans="1:9" x14ac:dyDescent="0.25">
      <c r="B35" s="21"/>
      <c r="C35" s="21"/>
      <c r="D35" s="21"/>
      <c r="E35" s="21"/>
      <c r="F35" s="21"/>
      <c r="G35" s="21"/>
      <c r="H35" s="21"/>
    </row>
    <row r="36" spans="1:9" ht="15.75" thickBot="1" x14ac:dyDescent="0.3">
      <c r="B36" s="21"/>
      <c r="C36" s="21"/>
      <c r="D36" s="21"/>
      <c r="E36" s="21"/>
      <c r="F36" s="21"/>
      <c r="G36" s="21"/>
      <c r="H36" s="21"/>
      <c r="I36" s="59"/>
    </row>
    <row r="37" spans="1:9" x14ac:dyDescent="0.25">
      <c r="A37" s="226" t="s">
        <v>77</v>
      </c>
      <c r="B37" s="228" t="s">
        <v>74</v>
      </c>
      <c r="C37" s="228" t="s">
        <v>75</v>
      </c>
      <c r="D37" s="228"/>
      <c r="E37" s="228"/>
      <c r="F37" s="228"/>
      <c r="G37" s="228"/>
      <c r="H37" s="61"/>
      <c r="I37" s="230" t="s">
        <v>76</v>
      </c>
    </row>
    <row r="38" spans="1:9" x14ac:dyDescent="0.25">
      <c r="A38" s="227"/>
      <c r="B38" s="229"/>
      <c r="C38" s="112" t="s">
        <v>72</v>
      </c>
      <c r="D38" s="112" t="s">
        <v>181</v>
      </c>
      <c r="E38" s="112" t="s">
        <v>198</v>
      </c>
      <c r="F38" s="112" t="s">
        <v>71</v>
      </c>
      <c r="G38" s="112" t="s">
        <v>179</v>
      </c>
      <c r="H38" s="112" t="s">
        <v>199</v>
      </c>
      <c r="I38" s="231"/>
    </row>
    <row r="39" spans="1:9" ht="30" x14ac:dyDescent="0.25">
      <c r="A39" s="57" t="s">
        <v>336</v>
      </c>
      <c r="B39" s="21" t="s">
        <v>335</v>
      </c>
      <c r="C39" s="21"/>
      <c r="D39" s="21" t="s">
        <v>128</v>
      </c>
      <c r="E39" s="21" t="s">
        <v>128</v>
      </c>
      <c r="F39" s="21" t="s">
        <v>128</v>
      </c>
      <c r="G39" s="21" t="s">
        <v>128</v>
      </c>
      <c r="H39" s="21" t="s">
        <v>128</v>
      </c>
      <c r="I39" s="110" t="s">
        <v>337</v>
      </c>
    </row>
    <row r="40" spans="1:9" x14ac:dyDescent="0.25">
      <c r="A40" s="57" t="s">
        <v>338</v>
      </c>
      <c r="B40" s="21" t="s">
        <v>205</v>
      </c>
      <c r="C40" s="21"/>
      <c r="D40" s="21" t="s">
        <v>128</v>
      </c>
      <c r="E40" s="21" t="s">
        <v>128</v>
      </c>
      <c r="F40" s="21" t="s">
        <v>128</v>
      </c>
      <c r="G40" s="21" t="s">
        <v>128</v>
      </c>
      <c r="H40" s="21" t="s">
        <v>128</v>
      </c>
      <c r="I40" s="110" t="s">
        <v>286</v>
      </c>
    </row>
    <row r="41" spans="1:9" ht="30" x14ac:dyDescent="0.25">
      <c r="A41" s="57" t="s">
        <v>340</v>
      </c>
      <c r="B41" s="21" t="s">
        <v>339</v>
      </c>
      <c r="C41" s="21"/>
      <c r="D41" s="21" t="s">
        <v>128</v>
      </c>
      <c r="E41" s="21" t="s">
        <v>128</v>
      </c>
      <c r="F41" s="21" t="s">
        <v>128</v>
      </c>
      <c r="G41" s="21" t="s">
        <v>128</v>
      </c>
      <c r="H41" s="21" t="s">
        <v>128</v>
      </c>
      <c r="I41" s="110" t="s">
        <v>337</v>
      </c>
    </row>
    <row r="42" spans="1:9" ht="30" x14ac:dyDescent="0.25">
      <c r="A42" s="57" t="s">
        <v>341</v>
      </c>
      <c r="B42" s="21" t="s">
        <v>339</v>
      </c>
      <c r="C42" s="21"/>
      <c r="D42" s="21" t="s">
        <v>128</v>
      </c>
      <c r="E42" s="21" t="s">
        <v>128</v>
      </c>
      <c r="F42" s="21" t="s">
        <v>128</v>
      </c>
      <c r="G42" s="21" t="s">
        <v>128</v>
      </c>
      <c r="H42" s="21" t="s">
        <v>128</v>
      </c>
      <c r="I42" s="110" t="s">
        <v>337</v>
      </c>
    </row>
    <row r="43" spans="1:9" ht="30" x14ac:dyDescent="0.25">
      <c r="A43" s="57" t="s">
        <v>343</v>
      </c>
      <c r="B43" s="21" t="s">
        <v>205</v>
      </c>
      <c r="C43" s="21"/>
      <c r="D43" s="21"/>
      <c r="E43" s="21" t="s">
        <v>128</v>
      </c>
      <c r="F43" s="21"/>
      <c r="G43" s="21"/>
      <c r="H43" s="21"/>
      <c r="I43" s="110" t="s">
        <v>344</v>
      </c>
    </row>
    <row r="44" spans="1:9" ht="60" x14ac:dyDescent="0.25">
      <c r="A44" s="57" t="s">
        <v>345</v>
      </c>
      <c r="B44" s="21" t="s">
        <v>346</v>
      </c>
      <c r="C44" s="21"/>
      <c r="D44" s="21"/>
      <c r="E44" s="21" t="s">
        <v>128</v>
      </c>
      <c r="F44" s="21"/>
      <c r="G44" s="21"/>
      <c r="H44" s="21"/>
      <c r="I44" s="110" t="s">
        <v>344</v>
      </c>
    </row>
    <row r="45" spans="1:9" ht="31.5" customHeight="1" x14ac:dyDescent="0.25">
      <c r="A45" s="57" t="s">
        <v>517</v>
      </c>
      <c r="B45" s="21" t="s">
        <v>515</v>
      </c>
      <c r="C45" s="21"/>
      <c r="D45" s="21"/>
      <c r="E45" s="21" t="s">
        <v>128</v>
      </c>
      <c r="F45" s="21"/>
      <c r="G45" s="21"/>
      <c r="H45" s="21"/>
      <c r="I45" s="110" t="s">
        <v>516</v>
      </c>
    </row>
    <row r="46" spans="1:9" ht="34.5" customHeight="1" x14ac:dyDescent="0.25">
      <c r="A46" s="57" t="s">
        <v>519</v>
      </c>
      <c r="B46" s="21" t="s">
        <v>335</v>
      </c>
      <c r="C46" s="21"/>
      <c r="D46" s="21" t="s">
        <v>128</v>
      </c>
      <c r="E46" s="21" t="s">
        <v>128</v>
      </c>
      <c r="F46" s="21" t="s">
        <v>128</v>
      </c>
      <c r="G46" s="21" t="s">
        <v>128</v>
      </c>
      <c r="H46" s="21" t="s">
        <v>128</v>
      </c>
      <c r="I46" s="110" t="s">
        <v>337</v>
      </c>
    </row>
    <row r="47" spans="1:9" ht="34.5" customHeight="1" x14ac:dyDescent="0.25">
      <c r="A47" s="57" t="s">
        <v>520</v>
      </c>
      <c r="B47" s="21" t="s">
        <v>355</v>
      </c>
      <c r="C47" s="21"/>
      <c r="D47" s="21" t="s">
        <v>128</v>
      </c>
      <c r="E47" s="21" t="s">
        <v>128</v>
      </c>
      <c r="F47" s="21" t="s">
        <v>128</v>
      </c>
      <c r="G47" s="21" t="s">
        <v>128</v>
      </c>
      <c r="H47" s="21" t="s">
        <v>128</v>
      </c>
      <c r="I47" s="110" t="s">
        <v>521</v>
      </c>
    </row>
    <row r="48" spans="1:9" ht="34.5" customHeight="1" x14ac:dyDescent="0.25">
      <c r="A48" s="57" t="s">
        <v>546</v>
      </c>
      <c r="B48" s="21" t="s">
        <v>208</v>
      </c>
      <c r="C48" s="21"/>
      <c r="D48" s="21" t="s">
        <v>128</v>
      </c>
      <c r="E48" s="21" t="s">
        <v>128</v>
      </c>
      <c r="F48" s="21" t="s">
        <v>128</v>
      </c>
      <c r="G48" s="21" t="s">
        <v>128</v>
      </c>
      <c r="H48" s="21" t="s">
        <v>128</v>
      </c>
      <c r="I48" s="110" t="s">
        <v>547</v>
      </c>
    </row>
    <row r="49" spans="1:9" x14ac:dyDescent="0.25">
      <c r="A49" s="57" t="s">
        <v>552</v>
      </c>
      <c r="B49" s="21" t="s">
        <v>205</v>
      </c>
      <c r="C49" s="21"/>
      <c r="D49" s="21" t="s">
        <v>128</v>
      </c>
      <c r="E49" s="21" t="s">
        <v>128</v>
      </c>
      <c r="F49" s="21" t="s">
        <v>128</v>
      </c>
      <c r="G49" s="21" t="s">
        <v>128</v>
      </c>
      <c r="H49" s="21" t="s">
        <v>128</v>
      </c>
      <c r="I49" s="110" t="s">
        <v>553</v>
      </c>
    </row>
    <row r="50" spans="1:9" ht="30" x14ac:dyDescent="0.25">
      <c r="A50" s="57" t="s">
        <v>558</v>
      </c>
      <c r="B50" s="21" t="s">
        <v>335</v>
      </c>
      <c r="C50" s="21"/>
      <c r="D50" s="21" t="s">
        <v>128</v>
      </c>
      <c r="E50" s="21" t="s">
        <v>128</v>
      </c>
      <c r="F50" s="21" t="s">
        <v>128</v>
      </c>
      <c r="G50" s="21" t="s">
        <v>128</v>
      </c>
      <c r="H50" s="21" t="s">
        <v>128</v>
      </c>
      <c r="I50" s="110" t="s">
        <v>559</v>
      </c>
    </row>
    <row r="51" spans="1:9" x14ac:dyDescent="0.25">
      <c r="B51" s="21"/>
      <c r="C51" s="21"/>
      <c r="D51" s="21"/>
      <c r="E51" s="21"/>
      <c r="F51" s="21"/>
      <c r="G51" s="21"/>
      <c r="H51" s="21"/>
      <c r="I51" s="110"/>
    </row>
    <row r="52" spans="1:9" ht="15.75" thickBot="1" x14ac:dyDescent="0.3">
      <c r="B52" s="21"/>
      <c r="C52" s="21"/>
      <c r="D52" s="21"/>
      <c r="E52" s="21"/>
      <c r="F52" s="21"/>
      <c r="G52" s="21"/>
      <c r="H52" s="21"/>
      <c r="I52" s="59"/>
    </row>
    <row r="53" spans="1:9" x14ac:dyDescent="0.25">
      <c r="A53" s="226" t="s">
        <v>78</v>
      </c>
      <c r="B53" s="228" t="s">
        <v>74</v>
      </c>
      <c r="C53" s="228" t="s">
        <v>75</v>
      </c>
      <c r="D53" s="228"/>
      <c r="E53" s="228"/>
      <c r="F53" s="228"/>
      <c r="G53" s="228"/>
      <c r="H53" s="61"/>
      <c r="I53" s="230" t="s">
        <v>76</v>
      </c>
    </row>
    <row r="54" spans="1:9" s="137" customFormat="1" x14ac:dyDescent="0.25">
      <c r="A54" s="227"/>
      <c r="B54" s="229"/>
      <c r="C54" s="112" t="s">
        <v>72</v>
      </c>
      <c r="D54" s="112" t="s">
        <v>181</v>
      </c>
      <c r="E54" s="112" t="s">
        <v>198</v>
      </c>
      <c r="F54" s="112" t="s">
        <v>71</v>
      </c>
      <c r="G54" s="112" t="s">
        <v>179</v>
      </c>
      <c r="H54" s="112" t="s">
        <v>199</v>
      </c>
      <c r="I54" s="231"/>
    </row>
    <row r="55" spans="1:9" x14ac:dyDescent="0.25">
      <c r="A55" s="66" t="s">
        <v>288</v>
      </c>
      <c r="B55" s="69" t="s">
        <v>205</v>
      </c>
      <c r="C55" s="69" t="s">
        <v>289</v>
      </c>
      <c r="D55" s="69" t="s">
        <v>128</v>
      </c>
      <c r="E55" s="69" t="s">
        <v>128</v>
      </c>
      <c r="F55" s="69" t="s">
        <v>128</v>
      </c>
      <c r="G55" s="69" t="s">
        <v>128</v>
      </c>
      <c r="H55" s="69" t="s">
        <v>128</v>
      </c>
      <c r="I55" s="70" t="s">
        <v>286</v>
      </c>
    </row>
    <row r="56" spans="1:9" x14ac:dyDescent="0.25">
      <c r="A56" s="66" t="s">
        <v>290</v>
      </c>
      <c r="B56" s="69" t="s">
        <v>205</v>
      </c>
      <c r="C56" s="69" t="s">
        <v>289</v>
      </c>
      <c r="D56" s="69" t="s">
        <v>128</v>
      </c>
      <c r="E56" s="69" t="s">
        <v>128</v>
      </c>
      <c r="F56" s="69" t="s">
        <v>128</v>
      </c>
      <c r="G56" s="69" t="s">
        <v>128</v>
      </c>
      <c r="H56" s="69" t="s">
        <v>128</v>
      </c>
      <c r="I56" s="70" t="s">
        <v>286</v>
      </c>
    </row>
    <row r="57" spans="1:9" x14ac:dyDescent="0.25">
      <c r="A57" s="194" t="s">
        <v>319</v>
      </c>
      <c r="B57" s="192" t="s">
        <v>318</v>
      </c>
      <c r="C57" s="195"/>
      <c r="D57" s="195"/>
      <c r="E57" s="195"/>
      <c r="F57" s="195"/>
      <c r="G57" s="196" t="s">
        <v>128</v>
      </c>
      <c r="H57" s="196" t="s">
        <v>128</v>
      </c>
      <c r="I57" s="194" t="s">
        <v>321</v>
      </c>
    </row>
    <row r="58" spans="1:9" x14ac:dyDescent="0.25">
      <c r="A58" s="110" t="s">
        <v>329</v>
      </c>
      <c r="B58" s="21" t="s">
        <v>205</v>
      </c>
      <c r="D58" s="21" t="s">
        <v>128</v>
      </c>
      <c r="F58" s="21" t="s">
        <v>128</v>
      </c>
      <c r="G58" s="69" t="s">
        <v>128</v>
      </c>
      <c r="H58" s="69" t="s">
        <v>128</v>
      </c>
      <c r="I58" s="110" t="s">
        <v>332</v>
      </c>
    </row>
    <row r="59" spans="1:9" x14ac:dyDescent="0.25">
      <c r="A59" s="110" t="s">
        <v>548</v>
      </c>
      <c r="B59" s="21" t="s">
        <v>205</v>
      </c>
      <c r="D59" s="21" t="s">
        <v>128</v>
      </c>
      <c r="E59" s="21" t="s">
        <v>128</v>
      </c>
      <c r="F59" s="21" t="s">
        <v>128</v>
      </c>
      <c r="G59" s="69" t="s">
        <v>128</v>
      </c>
      <c r="H59" s="69" t="s">
        <v>128</v>
      </c>
      <c r="I59" s="110" t="s">
        <v>286</v>
      </c>
    </row>
    <row r="60" spans="1:9" x14ac:dyDescent="0.25">
      <c r="A60" s="110" t="s">
        <v>549</v>
      </c>
      <c r="B60" s="21" t="s">
        <v>205</v>
      </c>
      <c r="D60" s="21" t="s">
        <v>128</v>
      </c>
      <c r="E60" s="21" t="s">
        <v>128</v>
      </c>
      <c r="F60" s="21" t="s">
        <v>128</v>
      </c>
      <c r="G60" s="69" t="s">
        <v>128</v>
      </c>
      <c r="H60" s="69" t="s">
        <v>128</v>
      </c>
      <c r="I60" s="110" t="s">
        <v>286</v>
      </c>
    </row>
    <row r="61" spans="1:9" x14ac:dyDescent="0.25">
      <c r="A61" s="110" t="s">
        <v>550</v>
      </c>
      <c r="B61" s="21" t="s">
        <v>205</v>
      </c>
      <c r="D61" s="21"/>
      <c r="E61" s="21" t="s">
        <v>128</v>
      </c>
      <c r="F61" s="21" t="s">
        <v>128</v>
      </c>
      <c r="G61" s="69" t="s">
        <v>128</v>
      </c>
      <c r="H61" s="69" t="s">
        <v>128</v>
      </c>
      <c r="I61" s="110" t="s">
        <v>286</v>
      </c>
    </row>
    <row r="62" spans="1:9" ht="30" x14ac:dyDescent="0.25">
      <c r="A62" s="110" t="s">
        <v>554</v>
      </c>
      <c r="B62" s="21" t="s">
        <v>205</v>
      </c>
      <c r="D62" s="21" t="s">
        <v>128</v>
      </c>
      <c r="E62" s="21" t="s">
        <v>128</v>
      </c>
      <c r="F62" s="21" t="s">
        <v>128</v>
      </c>
      <c r="G62" s="69" t="s">
        <v>128</v>
      </c>
      <c r="H62" s="69" t="s">
        <v>128</v>
      </c>
      <c r="I62" s="110" t="s">
        <v>551</v>
      </c>
    </row>
    <row r="63" spans="1:9" x14ac:dyDescent="0.25">
      <c r="A63" s="110" t="s">
        <v>555</v>
      </c>
      <c r="B63" s="21" t="s">
        <v>205</v>
      </c>
      <c r="D63" s="21" t="s">
        <v>128</v>
      </c>
      <c r="E63" s="21" t="s">
        <v>128</v>
      </c>
      <c r="F63" s="21" t="s">
        <v>128</v>
      </c>
      <c r="G63" s="69" t="s">
        <v>128</v>
      </c>
      <c r="H63" s="69" t="s">
        <v>128</v>
      </c>
      <c r="I63" s="110" t="s">
        <v>286</v>
      </c>
    </row>
    <row r="64" spans="1:9" x14ac:dyDescent="0.25">
      <c r="A64" s="110"/>
      <c r="B64" s="21"/>
      <c r="D64" s="21"/>
      <c r="E64" s="21"/>
      <c r="F64" s="21"/>
      <c r="G64" s="69"/>
      <c r="H64" s="69"/>
      <c r="I64" s="110"/>
    </row>
    <row r="65" spans="1:9" ht="15.75" thickBot="1" x14ac:dyDescent="0.3"/>
    <row r="66" spans="1:9" x14ac:dyDescent="0.25">
      <c r="A66" s="226" t="s">
        <v>118</v>
      </c>
      <c r="B66" s="228" t="s">
        <v>74</v>
      </c>
      <c r="C66" s="228" t="s">
        <v>75</v>
      </c>
      <c r="D66" s="228"/>
      <c r="E66" s="228"/>
      <c r="F66" s="228"/>
      <c r="G66" s="228"/>
      <c r="H66" s="61"/>
      <c r="I66" s="230" t="s">
        <v>76</v>
      </c>
    </row>
    <row r="67" spans="1:9" x14ac:dyDescent="0.25">
      <c r="A67" s="227"/>
      <c r="B67" s="229"/>
      <c r="C67" s="112" t="s">
        <v>72</v>
      </c>
      <c r="D67" s="112" t="s">
        <v>181</v>
      </c>
      <c r="E67" s="112" t="s">
        <v>198</v>
      </c>
      <c r="F67" s="112" t="s">
        <v>71</v>
      </c>
      <c r="G67" s="112" t="s">
        <v>179</v>
      </c>
      <c r="H67" s="112" t="s">
        <v>199</v>
      </c>
      <c r="I67" s="231"/>
    </row>
    <row r="68" spans="1:9" x14ac:dyDescent="0.25">
      <c r="C68" s="21"/>
      <c r="D68" s="21"/>
      <c r="E68" s="21"/>
      <c r="F68" s="21"/>
      <c r="G68" s="21"/>
      <c r="H68" s="21"/>
    </row>
    <row r="69" spans="1:9" ht="15.75" thickBot="1" x14ac:dyDescent="0.3">
      <c r="C69" s="21"/>
      <c r="D69" s="21"/>
      <c r="E69" s="21"/>
      <c r="F69" s="21"/>
      <c r="G69" s="21"/>
      <c r="H69" s="21"/>
    </row>
    <row r="70" spans="1:9" x14ac:dyDescent="0.25">
      <c r="A70" s="226" t="s">
        <v>119</v>
      </c>
      <c r="B70" s="228" t="s">
        <v>74</v>
      </c>
      <c r="C70" s="228" t="s">
        <v>75</v>
      </c>
      <c r="D70" s="228"/>
      <c r="E70" s="228"/>
      <c r="F70" s="228"/>
      <c r="G70" s="228"/>
      <c r="H70" s="61"/>
      <c r="I70" s="230" t="s">
        <v>76</v>
      </c>
    </row>
    <row r="71" spans="1:9" x14ac:dyDescent="0.25">
      <c r="A71" s="227"/>
      <c r="B71" s="229"/>
      <c r="C71" s="112" t="s">
        <v>72</v>
      </c>
      <c r="D71" s="112" t="s">
        <v>181</v>
      </c>
      <c r="E71" s="112" t="s">
        <v>198</v>
      </c>
      <c r="F71" s="112" t="s">
        <v>71</v>
      </c>
      <c r="G71" s="112" t="s">
        <v>179</v>
      </c>
      <c r="H71" s="112" t="s">
        <v>199</v>
      </c>
      <c r="I71" s="231"/>
    </row>
    <row r="72" spans="1:9" x14ac:dyDescent="0.25">
      <c r="A72" s="57" t="s">
        <v>554</v>
      </c>
      <c r="B72" s="21" t="s">
        <v>205</v>
      </c>
      <c r="C72" s="21"/>
      <c r="D72" s="21" t="s">
        <v>128</v>
      </c>
      <c r="E72" s="21" t="s">
        <v>128</v>
      </c>
      <c r="F72" s="21" t="s">
        <v>128</v>
      </c>
      <c r="G72" s="21" t="s">
        <v>128</v>
      </c>
      <c r="H72" s="21" t="s">
        <v>128</v>
      </c>
      <c r="I72" s="17" t="s">
        <v>286</v>
      </c>
    </row>
    <row r="73" spans="1:9" x14ac:dyDescent="0.25">
      <c r="B73" s="21"/>
      <c r="C73" s="21"/>
      <c r="D73" s="21"/>
      <c r="E73" s="21"/>
      <c r="F73" s="21"/>
      <c r="G73" s="21"/>
      <c r="H73" s="21"/>
      <c r="I73" s="17"/>
    </row>
    <row r="74" spans="1:9" ht="15.75" thickBot="1" x14ac:dyDescent="0.3"/>
    <row r="75" spans="1:9" x14ac:dyDescent="0.25">
      <c r="A75" s="226" t="s">
        <v>127</v>
      </c>
      <c r="B75" s="228" t="s">
        <v>74</v>
      </c>
      <c r="C75" s="228" t="s">
        <v>75</v>
      </c>
      <c r="D75" s="228"/>
      <c r="E75" s="228"/>
      <c r="F75" s="228"/>
      <c r="G75" s="228"/>
      <c r="H75" s="73"/>
      <c r="I75" s="230" t="s">
        <v>76</v>
      </c>
    </row>
    <row r="76" spans="1:9" x14ac:dyDescent="0.25">
      <c r="A76" s="227"/>
      <c r="B76" s="229"/>
      <c r="C76" s="112" t="s">
        <v>72</v>
      </c>
      <c r="D76" s="112" t="s">
        <v>181</v>
      </c>
      <c r="E76" s="112" t="s">
        <v>198</v>
      </c>
      <c r="F76" s="112" t="s">
        <v>71</v>
      </c>
      <c r="G76" s="112" t="s">
        <v>179</v>
      </c>
      <c r="H76" s="112" t="s">
        <v>199</v>
      </c>
      <c r="I76" s="231"/>
    </row>
    <row r="77" spans="1:9" ht="45" x14ac:dyDescent="0.25">
      <c r="A77" s="57" t="s">
        <v>357</v>
      </c>
      <c r="B77" s="21" t="s">
        <v>205</v>
      </c>
      <c r="D77" s="21" t="s">
        <v>128</v>
      </c>
      <c r="E77" s="21" t="s">
        <v>128</v>
      </c>
      <c r="F77" s="21" t="s">
        <v>128</v>
      </c>
      <c r="G77" s="21" t="s">
        <v>128</v>
      </c>
      <c r="H77" s="21" t="s">
        <v>128</v>
      </c>
      <c r="I77" s="57" t="s">
        <v>358</v>
      </c>
    </row>
    <row r="78" spans="1:9" ht="45" x14ac:dyDescent="0.25">
      <c r="A78" s="57" t="s">
        <v>513</v>
      </c>
      <c r="B78" s="21" t="s">
        <v>205</v>
      </c>
      <c r="C78" s="21"/>
      <c r="D78" s="21" t="s">
        <v>128</v>
      </c>
      <c r="E78" s="21" t="s">
        <v>128</v>
      </c>
      <c r="F78" s="21" t="s">
        <v>128</v>
      </c>
      <c r="G78" s="21" t="s">
        <v>128</v>
      </c>
      <c r="H78" s="21" t="s">
        <v>128</v>
      </c>
      <c r="I78" s="57" t="s">
        <v>514</v>
      </c>
    </row>
  </sheetData>
  <mergeCells count="25">
    <mergeCell ref="A75:A76"/>
    <mergeCell ref="B75:B76"/>
    <mergeCell ref="C75:G75"/>
    <mergeCell ref="I75:I76"/>
    <mergeCell ref="A70:A71"/>
    <mergeCell ref="B70:B71"/>
    <mergeCell ref="C70:G70"/>
    <mergeCell ref="I70:I71"/>
    <mergeCell ref="A53:A54"/>
    <mergeCell ref="B53:B54"/>
    <mergeCell ref="C53:G53"/>
    <mergeCell ref="I53:I54"/>
    <mergeCell ref="A66:A67"/>
    <mergeCell ref="B66:B67"/>
    <mergeCell ref="C66:G66"/>
    <mergeCell ref="I66:I67"/>
    <mergeCell ref="A37:A38"/>
    <mergeCell ref="B37:B38"/>
    <mergeCell ref="C37:G37"/>
    <mergeCell ref="I37:I38"/>
    <mergeCell ref="A4:I4"/>
    <mergeCell ref="A5:A6"/>
    <mergeCell ref="B5:B6"/>
    <mergeCell ref="I5:I6"/>
    <mergeCell ref="C5:H5"/>
  </mergeCells>
  <hyperlinks>
    <hyperlink ref="D1" location="Index!A1" display="Back"/>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12"/>
  <sheetViews>
    <sheetView workbookViewId="0"/>
  </sheetViews>
  <sheetFormatPr defaultRowHeight="15" x14ac:dyDescent="0.25"/>
  <cols>
    <col min="1" max="1" width="22" bestFit="1" customWidth="1"/>
    <col min="2" max="2" width="21.140625" bestFit="1" customWidth="1"/>
    <col min="3" max="3" width="12.7109375" bestFit="1" customWidth="1"/>
    <col min="4" max="4" width="9.7109375" bestFit="1" customWidth="1"/>
    <col min="5" max="5" width="9.28515625" bestFit="1" customWidth="1"/>
    <col min="6" max="8" width="9.7109375" bestFit="1" customWidth="1"/>
    <col min="9" max="9" width="61.140625" customWidth="1"/>
    <col min="11" max="11" width="15.28515625" bestFit="1" customWidth="1"/>
  </cols>
  <sheetData>
    <row r="1" spans="1:10" x14ac:dyDescent="0.25">
      <c r="A1" t="s">
        <v>21</v>
      </c>
      <c r="B1" s="60">
        <v>43584</v>
      </c>
      <c r="C1" s="16"/>
      <c r="G1" s="2" t="s">
        <v>22</v>
      </c>
      <c r="I1" s="25"/>
    </row>
    <row r="2" spans="1:10" x14ac:dyDescent="0.25">
      <c r="A2" t="s">
        <v>23</v>
      </c>
      <c r="B2" t="s">
        <v>60</v>
      </c>
    </row>
    <row r="3" spans="1:10" s="25" customFormat="1" ht="15.75" thickBot="1" x14ac:dyDescent="0.3"/>
    <row r="4" spans="1:10" ht="15.75" thickBot="1" x14ac:dyDescent="0.3">
      <c r="A4" s="143"/>
      <c r="B4" s="144"/>
      <c r="C4" s="233" t="s">
        <v>75</v>
      </c>
      <c r="D4" s="234"/>
      <c r="E4" s="234"/>
      <c r="F4" s="234"/>
      <c r="G4" s="234"/>
      <c r="H4" s="235"/>
      <c r="I4" s="145"/>
    </row>
    <row r="5" spans="1:10" ht="15.75" thickBot="1" x14ac:dyDescent="0.3">
      <c r="A5" s="146" t="s">
        <v>323</v>
      </c>
      <c r="B5" s="146" t="s">
        <v>324</v>
      </c>
      <c r="C5" s="147" t="s">
        <v>72</v>
      </c>
      <c r="D5" s="147" t="s">
        <v>181</v>
      </c>
      <c r="E5" s="147" t="s">
        <v>198</v>
      </c>
      <c r="F5" s="147" t="s">
        <v>71</v>
      </c>
      <c r="G5" s="147" t="s">
        <v>179</v>
      </c>
      <c r="H5" s="147" t="s">
        <v>199</v>
      </c>
      <c r="I5" s="148" t="s">
        <v>325</v>
      </c>
    </row>
    <row r="6" spans="1:10" ht="31.5" customHeight="1" x14ac:dyDescent="0.25">
      <c r="A6" s="164" t="s">
        <v>326</v>
      </c>
      <c r="B6" s="165" t="s">
        <v>327</v>
      </c>
      <c r="C6" s="166"/>
      <c r="D6" s="167" t="s">
        <v>128</v>
      </c>
      <c r="E6" s="167" t="s">
        <v>128</v>
      </c>
      <c r="F6" s="167" t="s">
        <v>128</v>
      </c>
      <c r="G6" s="167" t="s">
        <v>128</v>
      </c>
      <c r="H6" s="167" t="s">
        <v>128</v>
      </c>
      <c r="I6" s="168" t="s">
        <v>359</v>
      </c>
    </row>
    <row r="7" spans="1:10" ht="36.75" customHeight="1" x14ac:dyDescent="0.25">
      <c r="A7" s="169" t="s">
        <v>328</v>
      </c>
      <c r="B7" s="163" t="s">
        <v>327</v>
      </c>
      <c r="C7" s="149"/>
      <c r="D7" s="149"/>
      <c r="E7" s="150" t="s">
        <v>128</v>
      </c>
      <c r="F7" s="150" t="s">
        <v>128</v>
      </c>
      <c r="G7" s="150" t="s">
        <v>128</v>
      </c>
      <c r="H7" s="150" t="s">
        <v>128</v>
      </c>
      <c r="I7" s="170" t="s">
        <v>359</v>
      </c>
    </row>
    <row r="8" spans="1:10" s="25" customFormat="1" ht="60.75" customHeight="1" thickBot="1" x14ac:dyDescent="0.3">
      <c r="A8" s="171" t="s">
        <v>308</v>
      </c>
      <c r="B8" s="172" t="s">
        <v>205</v>
      </c>
      <c r="C8" s="173" t="s">
        <v>128</v>
      </c>
      <c r="D8" s="173" t="s">
        <v>128</v>
      </c>
      <c r="E8" s="173" t="s">
        <v>128</v>
      </c>
      <c r="F8" s="173" t="s">
        <v>128</v>
      </c>
      <c r="G8" s="173" t="s">
        <v>128</v>
      </c>
      <c r="H8" s="173" t="s">
        <v>128</v>
      </c>
      <c r="I8" s="174" t="s">
        <v>360</v>
      </c>
      <c r="J8" s="90"/>
    </row>
    <row r="9" spans="1:10" x14ac:dyDescent="0.25">
      <c r="C9" s="1"/>
    </row>
    <row r="10" spans="1:10" x14ac:dyDescent="0.25">
      <c r="A10" t="s">
        <v>568</v>
      </c>
      <c r="C10" s="1"/>
    </row>
    <row r="11" spans="1:10" x14ac:dyDescent="0.25">
      <c r="C11" s="1"/>
    </row>
    <row r="12" spans="1:10" x14ac:dyDescent="0.25">
      <c r="C12" s="1"/>
    </row>
  </sheetData>
  <mergeCells count="1">
    <mergeCell ref="C4:H4"/>
  </mergeCells>
  <hyperlinks>
    <hyperlink ref="G1" location="Index!A1" display="Back"/>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0"/>
  <sheetViews>
    <sheetView workbookViewId="0">
      <selection activeCell="B1" sqref="B1"/>
    </sheetView>
  </sheetViews>
  <sheetFormatPr defaultRowHeight="15" x14ac:dyDescent="0.25"/>
  <cols>
    <col min="1" max="1" width="25.140625" style="1" customWidth="1"/>
    <col min="2" max="2" width="29.7109375" style="25" customWidth="1"/>
    <col min="3" max="3" width="23" style="25" bestFit="1" customWidth="1"/>
    <col min="4" max="4" width="12.42578125" style="25" bestFit="1" customWidth="1"/>
    <col min="5" max="5" width="10.140625" style="25" bestFit="1" customWidth="1"/>
    <col min="6" max="6" width="9.7109375" style="25" bestFit="1" customWidth="1"/>
    <col min="7" max="7" width="14.7109375" style="25" customWidth="1"/>
    <col min="8" max="8" width="17" style="25" customWidth="1"/>
    <col min="9" max="9" width="10.5703125" style="25" bestFit="1" customWidth="1"/>
    <col min="10" max="10" width="27" style="25" customWidth="1"/>
    <col min="11" max="11" width="13.42578125" style="25" bestFit="1" customWidth="1"/>
    <col min="12" max="14" width="9.5703125" style="25" bestFit="1" customWidth="1"/>
    <col min="15" max="15" width="9.5703125" style="25" customWidth="1"/>
    <col min="16" max="16" width="35.5703125" style="25" customWidth="1"/>
    <col min="17" max="16384" width="9.140625" style="25"/>
  </cols>
  <sheetData>
    <row r="1" spans="1:16" x14ac:dyDescent="0.25">
      <c r="A1" s="1" t="s">
        <v>21</v>
      </c>
      <c r="B1" s="26">
        <v>43738</v>
      </c>
      <c r="G1" s="2" t="s">
        <v>22</v>
      </c>
    </row>
    <row r="2" spans="1:16" x14ac:dyDescent="0.25">
      <c r="A2" s="1" t="s">
        <v>23</v>
      </c>
      <c r="B2" s="27" t="s">
        <v>60</v>
      </c>
    </row>
    <row r="3" spans="1:16" x14ac:dyDescent="0.25">
      <c r="A3" s="1" t="s">
        <v>121</v>
      </c>
      <c r="B3" s="203">
        <v>43484</v>
      </c>
    </row>
    <row r="4" spans="1:16" ht="60" x14ac:dyDescent="0.25">
      <c r="A4" s="1" t="s">
        <v>183</v>
      </c>
      <c r="B4" s="111"/>
    </row>
    <row r="6" spans="1:16" ht="30" x14ac:dyDescent="0.25">
      <c r="A6" s="101" t="s">
        <v>83</v>
      </c>
    </row>
    <row r="8" spans="1:16" ht="66.75" customHeight="1" x14ac:dyDescent="0.25">
      <c r="A8" s="76" t="s">
        <v>84</v>
      </c>
      <c r="B8" s="77" t="s">
        <v>85</v>
      </c>
      <c r="C8" s="77" t="s">
        <v>86</v>
      </c>
      <c r="D8" s="78" t="s">
        <v>87</v>
      </c>
      <c r="E8" s="77" t="s">
        <v>88</v>
      </c>
      <c r="F8" s="79" t="s">
        <v>89</v>
      </c>
      <c r="G8" s="76" t="s">
        <v>90</v>
      </c>
      <c r="H8" s="76" t="s">
        <v>91</v>
      </c>
      <c r="I8" s="77">
        <v>2020</v>
      </c>
      <c r="J8" s="77">
        <v>2021</v>
      </c>
      <c r="K8" s="77" t="s">
        <v>201</v>
      </c>
      <c r="L8" s="77">
        <v>2022</v>
      </c>
      <c r="M8" s="77">
        <v>2023</v>
      </c>
      <c r="N8" s="77">
        <v>2024</v>
      </c>
      <c r="O8" s="77">
        <v>2025</v>
      </c>
      <c r="P8" s="77" t="s">
        <v>76</v>
      </c>
    </row>
    <row r="9" spans="1:16" ht="15.75" thickBot="1" x14ac:dyDescent="0.3">
      <c r="A9" s="81" t="s">
        <v>213</v>
      </c>
      <c r="B9" s="81" t="s">
        <v>212</v>
      </c>
      <c r="C9" s="80" t="s">
        <v>214</v>
      </c>
      <c r="D9" s="82">
        <v>44012</v>
      </c>
      <c r="E9" s="80" t="s">
        <v>215</v>
      </c>
      <c r="F9" s="80">
        <v>225</v>
      </c>
      <c r="G9" s="80"/>
      <c r="H9" s="202">
        <v>43524</v>
      </c>
      <c r="I9" s="80" t="s">
        <v>128</v>
      </c>
      <c r="J9" s="80" t="s">
        <v>128</v>
      </c>
      <c r="K9" s="80" t="s">
        <v>128</v>
      </c>
      <c r="L9" s="80" t="s">
        <v>128</v>
      </c>
      <c r="M9" s="80" t="s">
        <v>128</v>
      </c>
      <c r="N9" s="80" t="s">
        <v>128</v>
      </c>
      <c r="O9" s="80" t="s">
        <v>128</v>
      </c>
      <c r="P9" s="80" t="s">
        <v>218</v>
      </c>
    </row>
    <row r="10" spans="1:16" ht="15.75" thickBot="1" x14ac:dyDescent="0.3">
      <c r="A10" s="128" t="s">
        <v>219</v>
      </c>
      <c r="B10" s="129" t="s">
        <v>220</v>
      </c>
      <c r="C10" s="129" t="s">
        <v>261</v>
      </c>
      <c r="D10" s="130">
        <v>43830</v>
      </c>
      <c r="E10" s="129" t="s">
        <v>276</v>
      </c>
      <c r="F10" s="131">
        <v>200</v>
      </c>
      <c r="G10" s="132"/>
      <c r="H10" s="133">
        <v>43069</v>
      </c>
      <c r="I10" s="80" t="s">
        <v>128</v>
      </c>
      <c r="J10" s="80" t="s">
        <v>128</v>
      </c>
      <c r="K10" s="80" t="s">
        <v>128</v>
      </c>
      <c r="L10" s="80" t="s">
        <v>128</v>
      </c>
      <c r="M10" s="80" t="s">
        <v>128</v>
      </c>
      <c r="N10" s="80" t="s">
        <v>128</v>
      </c>
      <c r="O10" s="80" t="s">
        <v>128</v>
      </c>
      <c r="P10" s="80" t="s">
        <v>282</v>
      </c>
    </row>
    <row r="11" spans="1:16" ht="15.75" thickBot="1" x14ac:dyDescent="0.3">
      <c r="A11" s="128" t="s">
        <v>221</v>
      </c>
      <c r="B11" s="129" t="s">
        <v>222</v>
      </c>
      <c r="C11" s="129" t="s">
        <v>262</v>
      </c>
      <c r="D11" s="130">
        <v>43798</v>
      </c>
      <c r="E11" s="129" t="s">
        <v>215</v>
      </c>
      <c r="F11" s="134">
        <v>240.8</v>
      </c>
      <c r="G11" s="132"/>
      <c r="H11" s="133">
        <v>43493</v>
      </c>
      <c r="I11" s="80" t="s">
        <v>128</v>
      </c>
      <c r="J11" s="80" t="s">
        <v>128</v>
      </c>
      <c r="K11" s="80" t="s">
        <v>128</v>
      </c>
      <c r="L11" s="80" t="s">
        <v>128</v>
      </c>
      <c r="M11" s="80" t="s">
        <v>128</v>
      </c>
      <c r="N11" s="80" t="s">
        <v>128</v>
      </c>
      <c r="O11" s="80" t="s">
        <v>128</v>
      </c>
      <c r="P11" s="80" t="s">
        <v>282</v>
      </c>
    </row>
    <row r="12" spans="1:16" ht="15.75" thickBot="1" x14ac:dyDescent="0.3">
      <c r="A12" s="128" t="s">
        <v>223</v>
      </c>
      <c r="B12" s="129" t="s">
        <v>224</v>
      </c>
      <c r="C12" s="129" t="s">
        <v>261</v>
      </c>
      <c r="D12" s="130">
        <v>43830</v>
      </c>
      <c r="E12" s="129" t="s">
        <v>276</v>
      </c>
      <c r="F12" s="131">
        <v>200</v>
      </c>
      <c r="G12" s="132"/>
      <c r="H12" s="133">
        <v>43161</v>
      </c>
      <c r="I12" s="80" t="s">
        <v>128</v>
      </c>
      <c r="J12" s="80" t="s">
        <v>128</v>
      </c>
      <c r="K12" s="80" t="s">
        <v>128</v>
      </c>
      <c r="L12" s="80" t="s">
        <v>128</v>
      </c>
      <c r="M12" s="80" t="s">
        <v>128</v>
      </c>
      <c r="N12" s="80" t="s">
        <v>128</v>
      </c>
      <c r="O12" s="80" t="s">
        <v>128</v>
      </c>
      <c r="P12" s="80" t="s">
        <v>282</v>
      </c>
    </row>
    <row r="13" spans="1:16" ht="15.75" thickBot="1" x14ac:dyDescent="0.3">
      <c r="A13" s="128" t="s">
        <v>225</v>
      </c>
      <c r="B13" s="129" t="s">
        <v>226</v>
      </c>
      <c r="C13" s="129" t="s">
        <v>263</v>
      </c>
      <c r="D13" s="130">
        <v>43661</v>
      </c>
      <c r="E13" s="129" t="s">
        <v>215</v>
      </c>
      <c r="F13" s="134">
        <v>16.2</v>
      </c>
      <c r="G13" s="132"/>
      <c r="H13" s="133">
        <v>43495</v>
      </c>
      <c r="I13" s="80" t="s">
        <v>128</v>
      </c>
      <c r="J13" s="80" t="s">
        <v>128</v>
      </c>
      <c r="K13" s="80" t="s">
        <v>128</v>
      </c>
      <c r="L13" s="80" t="s">
        <v>128</v>
      </c>
      <c r="M13" s="80" t="s">
        <v>128</v>
      </c>
      <c r="N13" s="80" t="s">
        <v>128</v>
      </c>
      <c r="O13" s="80" t="s">
        <v>128</v>
      </c>
      <c r="P13" s="80" t="s">
        <v>282</v>
      </c>
    </row>
    <row r="14" spans="1:16" ht="15.75" thickBot="1" x14ac:dyDescent="0.3">
      <c r="A14" s="128" t="s">
        <v>227</v>
      </c>
      <c r="B14" s="129" t="s">
        <v>228</v>
      </c>
      <c r="C14" s="129" t="s">
        <v>264</v>
      </c>
      <c r="D14" s="130">
        <v>44186</v>
      </c>
      <c r="E14" s="129" t="s">
        <v>276</v>
      </c>
      <c r="F14" s="131">
        <v>174</v>
      </c>
      <c r="G14" s="132"/>
      <c r="H14" s="133">
        <v>43391</v>
      </c>
      <c r="I14" s="80"/>
      <c r="J14" s="80" t="s">
        <v>128</v>
      </c>
      <c r="K14" s="80" t="s">
        <v>128</v>
      </c>
      <c r="L14" s="80" t="s">
        <v>128</v>
      </c>
      <c r="M14" s="80" t="s">
        <v>128</v>
      </c>
      <c r="N14" s="80" t="s">
        <v>128</v>
      </c>
      <c r="O14" s="80" t="s">
        <v>128</v>
      </c>
      <c r="P14" s="80" t="s">
        <v>282</v>
      </c>
    </row>
    <row r="15" spans="1:16" ht="15.75" thickBot="1" x14ac:dyDescent="0.3">
      <c r="A15" s="128" t="s">
        <v>229</v>
      </c>
      <c r="B15" s="129" t="s">
        <v>230</v>
      </c>
      <c r="C15" s="129" t="s">
        <v>265</v>
      </c>
      <c r="D15" s="130">
        <v>43556</v>
      </c>
      <c r="E15" s="129" t="s">
        <v>276</v>
      </c>
      <c r="F15" s="134">
        <v>30.24</v>
      </c>
      <c r="G15" s="132"/>
      <c r="H15" s="133">
        <v>43377</v>
      </c>
      <c r="I15" s="80" t="s">
        <v>128</v>
      </c>
      <c r="J15" s="80" t="s">
        <v>128</v>
      </c>
      <c r="K15" s="80" t="s">
        <v>128</v>
      </c>
      <c r="L15" s="80" t="s">
        <v>128</v>
      </c>
      <c r="M15" s="80" t="s">
        <v>128</v>
      </c>
      <c r="N15" s="80" t="s">
        <v>128</v>
      </c>
      <c r="O15" s="80" t="s">
        <v>128</v>
      </c>
      <c r="P15" s="80" t="s">
        <v>281</v>
      </c>
    </row>
    <row r="16" spans="1:16" ht="15.75" thickBot="1" x14ac:dyDescent="0.3">
      <c r="A16" s="128" t="s">
        <v>231</v>
      </c>
      <c r="B16" s="129" t="s">
        <v>232</v>
      </c>
      <c r="C16" s="129" t="s">
        <v>264</v>
      </c>
      <c r="D16" s="130">
        <v>43840</v>
      </c>
      <c r="E16" s="129" t="s">
        <v>276</v>
      </c>
      <c r="F16" s="134">
        <v>144.9</v>
      </c>
      <c r="G16" s="129" t="s">
        <v>279</v>
      </c>
      <c r="H16" s="133">
        <v>43377</v>
      </c>
      <c r="I16" s="80" t="s">
        <v>128</v>
      </c>
      <c r="J16" s="80" t="s">
        <v>128</v>
      </c>
      <c r="K16" s="80" t="s">
        <v>128</v>
      </c>
      <c r="L16" s="80" t="s">
        <v>128</v>
      </c>
      <c r="M16" s="80" t="s">
        <v>128</v>
      </c>
      <c r="N16" s="80" t="s">
        <v>128</v>
      </c>
      <c r="O16" s="80" t="s">
        <v>128</v>
      </c>
      <c r="P16" s="80" t="s">
        <v>281</v>
      </c>
    </row>
    <row r="17" spans="1:16" ht="15.75" thickBot="1" x14ac:dyDescent="0.3">
      <c r="A17" s="128" t="s">
        <v>233</v>
      </c>
      <c r="B17" s="129" t="s">
        <v>234</v>
      </c>
      <c r="C17" s="129" t="s">
        <v>266</v>
      </c>
      <c r="D17" s="130">
        <v>43721</v>
      </c>
      <c r="E17" s="129" t="s">
        <v>276</v>
      </c>
      <c r="F17" s="131">
        <v>210</v>
      </c>
      <c r="G17" s="132"/>
      <c r="H17" s="133">
        <v>43347</v>
      </c>
      <c r="I17" s="80" t="s">
        <v>128</v>
      </c>
      <c r="J17" s="80" t="s">
        <v>128</v>
      </c>
      <c r="K17" s="80" t="s">
        <v>128</v>
      </c>
      <c r="L17" s="80" t="s">
        <v>128</v>
      </c>
      <c r="M17" s="80" t="s">
        <v>128</v>
      </c>
      <c r="N17" s="80" t="s">
        <v>128</v>
      </c>
      <c r="O17" s="80" t="s">
        <v>128</v>
      </c>
      <c r="P17" s="80" t="s">
        <v>281</v>
      </c>
    </row>
    <row r="18" spans="1:16" ht="15.75" thickBot="1" x14ac:dyDescent="0.3">
      <c r="A18" s="128" t="s">
        <v>235</v>
      </c>
      <c r="B18" s="129" t="s">
        <v>236</v>
      </c>
      <c r="C18" s="129" t="s">
        <v>267</v>
      </c>
      <c r="D18" s="130">
        <v>43496</v>
      </c>
      <c r="E18" s="129" t="s">
        <v>277</v>
      </c>
      <c r="F18" s="131">
        <v>96</v>
      </c>
      <c r="G18" s="132"/>
      <c r="H18" s="133">
        <v>43382</v>
      </c>
      <c r="I18" s="80" t="s">
        <v>128</v>
      </c>
      <c r="J18" s="80" t="s">
        <v>128</v>
      </c>
      <c r="K18" s="80" t="s">
        <v>128</v>
      </c>
      <c r="L18" s="80" t="s">
        <v>128</v>
      </c>
      <c r="M18" s="80" t="s">
        <v>128</v>
      </c>
      <c r="N18" s="80" t="s">
        <v>128</v>
      </c>
      <c r="O18" s="80" t="s">
        <v>128</v>
      </c>
      <c r="P18" s="80" t="s">
        <v>281</v>
      </c>
    </row>
    <row r="19" spans="1:16" ht="15.75" thickBot="1" x14ac:dyDescent="0.3">
      <c r="A19" s="128" t="s">
        <v>237</v>
      </c>
      <c r="B19" s="129" t="s">
        <v>238</v>
      </c>
      <c r="C19" s="129" t="s">
        <v>268</v>
      </c>
      <c r="D19" s="130">
        <v>43830</v>
      </c>
      <c r="E19" s="129" t="s">
        <v>276</v>
      </c>
      <c r="F19" s="131">
        <v>200</v>
      </c>
      <c r="G19" s="132"/>
      <c r="H19" s="133">
        <v>43494</v>
      </c>
      <c r="I19" s="80" t="s">
        <v>128</v>
      </c>
      <c r="J19" s="80" t="s">
        <v>128</v>
      </c>
      <c r="K19" s="80" t="s">
        <v>128</v>
      </c>
      <c r="L19" s="80" t="s">
        <v>128</v>
      </c>
      <c r="M19" s="80" t="s">
        <v>128</v>
      </c>
      <c r="N19" s="80" t="s">
        <v>128</v>
      </c>
      <c r="O19" s="80" t="s">
        <v>128</v>
      </c>
      <c r="P19" s="80" t="s">
        <v>282</v>
      </c>
    </row>
    <row r="20" spans="1:16" ht="15.75" thickBot="1" x14ac:dyDescent="0.3">
      <c r="A20" s="128" t="s">
        <v>239</v>
      </c>
      <c r="B20" s="129" t="s">
        <v>240</v>
      </c>
      <c r="C20" s="129" t="s">
        <v>269</v>
      </c>
      <c r="D20" s="130">
        <v>43982</v>
      </c>
      <c r="E20" s="129" t="s">
        <v>215</v>
      </c>
      <c r="F20" s="134">
        <v>104.56</v>
      </c>
      <c r="G20" s="132"/>
      <c r="H20" s="133">
        <v>43448</v>
      </c>
      <c r="I20" s="80" t="s">
        <v>128</v>
      </c>
      <c r="J20" s="80" t="s">
        <v>128</v>
      </c>
      <c r="K20" s="80" t="s">
        <v>128</v>
      </c>
      <c r="L20" s="80" t="s">
        <v>128</v>
      </c>
      <c r="M20" s="80" t="s">
        <v>128</v>
      </c>
      <c r="N20" s="80" t="s">
        <v>128</v>
      </c>
      <c r="O20" s="80" t="s">
        <v>128</v>
      </c>
      <c r="P20" s="80" t="s">
        <v>282</v>
      </c>
    </row>
    <row r="21" spans="1:16" ht="15.75" thickBot="1" x14ac:dyDescent="0.3">
      <c r="A21" s="128" t="s">
        <v>241</v>
      </c>
      <c r="B21" s="129" t="s">
        <v>242</v>
      </c>
      <c r="C21" s="129" t="s">
        <v>270</v>
      </c>
      <c r="D21" s="130">
        <v>43800</v>
      </c>
      <c r="E21" s="129" t="s">
        <v>276</v>
      </c>
      <c r="F21" s="134">
        <v>151.19999999999999</v>
      </c>
      <c r="G21" s="132"/>
      <c r="H21" s="133">
        <v>43178</v>
      </c>
      <c r="I21" s="80" t="s">
        <v>128</v>
      </c>
      <c r="J21" s="80" t="s">
        <v>128</v>
      </c>
      <c r="K21" s="80" t="s">
        <v>128</v>
      </c>
      <c r="L21" s="80" t="s">
        <v>128</v>
      </c>
      <c r="M21" s="80" t="s">
        <v>128</v>
      </c>
      <c r="N21" s="80" t="s">
        <v>128</v>
      </c>
      <c r="O21" s="80" t="s">
        <v>128</v>
      </c>
      <c r="P21" s="80" t="s">
        <v>281</v>
      </c>
    </row>
    <row r="22" spans="1:16" ht="15.75" thickBot="1" x14ac:dyDescent="0.3">
      <c r="A22" s="128" t="s">
        <v>243</v>
      </c>
      <c r="B22" s="129" t="s">
        <v>244</v>
      </c>
      <c r="C22" s="129" t="s">
        <v>271</v>
      </c>
      <c r="D22" s="130">
        <v>44012</v>
      </c>
      <c r="E22" s="129" t="s">
        <v>276</v>
      </c>
      <c r="F22" s="134">
        <v>201.6</v>
      </c>
      <c r="G22" s="129" t="s">
        <v>279</v>
      </c>
      <c r="H22" s="133">
        <v>43390</v>
      </c>
      <c r="I22" s="80" t="s">
        <v>128</v>
      </c>
      <c r="J22" s="80" t="s">
        <v>128</v>
      </c>
      <c r="K22" s="80" t="s">
        <v>128</v>
      </c>
      <c r="L22" s="80" t="s">
        <v>128</v>
      </c>
      <c r="M22" s="80" t="s">
        <v>128</v>
      </c>
      <c r="N22" s="80" t="s">
        <v>128</v>
      </c>
      <c r="O22" s="80" t="s">
        <v>128</v>
      </c>
      <c r="P22" s="80" t="s">
        <v>282</v>
      </c>
    </row>
    <row r="23" spans="1:16" ht="15.75" thickBot="1" x14ac:dyDescent="0.3">
      <c r="A23" s="128" t="s">
        <v>245</v>
      </c>
      <c r="B23" s="129" t="s">
        <v>246</v>
      </c>
      <c r="C23" s="129" t="s">
        <v>272</v>
      </c>
      <c r="D23" s="130">
        <v>43709</v>
      </c>
      <c r="E23" s="129" t="s">
        <v>276</v>
      </c>
      <c r="F23" s="131">
        <v>350</v>
      </c>
      <c r="G23" s="132"/>
      <c r="H23" s="133">
        <v>43273</v>
      </c>
      <c r="I23" s="80" t="s">
        <v>128</v>
      </c>
      <c r="J23" s="80" t="s">
        <v>128</v>
      </c>
      <c r="K23" s="80" t="s">
        <v>128</v>
      </c>
      <c r="L23" s="80" t="s">
        <v>128</v>
      </c>
      <c r="M23" s="80" t="s">
        <v>128</v>
      </c>
      <c r="N23" s="80" t="s">
        <v>128</v>
      </c>
      <c r="O23" s="80" t="s">
        <v>128</v>
      </c>
      <c r="P23" s="80" t="s">
        <v>281</v>
      </c>
    </row>
    <row r="24" spans="1:16" ht="15.75" thickBot="1" x14ac:dyDescent="0.3">
      <c r="A24" s="128" t="s">
        <v>247</v>
      </c>
      <c r="B24" s="129" t="s">
        <v>248</v>
      </c>
      <c r="C24" s="129" t="s">
        <v>273</v>
      </c>
      <c r="D24" s="130">
        <v>43709</v>
      </c>
      <c r="E24" s="129" t="s">
        <v>215</v>
      </c>
      <c r="F24" s="131">
        <v>250</v>
      </c>
      <c r="G24" s="132"/>
      <c r="H24" s="133">
        <v>43164</v>
      </c>
      <c r="I24" s="80" t="s">
        <v>128</v>
      </c>
      <c r="J24" s="80" t="s">
        <v>128</v>
      </c>
      <c r="K24" s="80" t="s">
        <v>128</v>
      </c>
      <c r="L24" s="80" t="s">
        <v>128</v>
      </c>
      <c r="M24" s="80" t="s">
        <v>128</v>
      </c>
      <c r="N24" s="80" t="s">
        <v>128</v>
      </c>
      <c r="O24" s="80" t="s">
        <v>128</v>
      </c>
      <c r="P24" s="80" t="s">
        <v>281</v>
      </c>
    </row>
    <row r="25" spans="1:16" ht="15.75" thickBot="1" x14ac:dyDescent="0.3">
      <c r="A25" s="128" t="s">
        <v>249</v>
      </c>
      <c r="B25" s="129" t="s">
        <v>250</v>
      </c>
      <c r="C25" s="129" t="s">
        <v>264</v>
      </c>
      <c r="D25" s="130">
        <v>44196</v>
      </c>
      <c r="E25" s="129" t="s">
        <v>215</v>
      </c>
      <c r="F25" s="131">
        <v>150</v>
      </c>
      <c r="G25" s="129" t="s">
        <v>280</v>
      </c>
      <c r="H25" s="133">
        <v>43488</v>
      </c>
      <c r="I25" s="80" t="s">
        <v>128</v>
      </c>
      <c r="J25" s="80" t="s">
        <v>128</v>
      </c>
      <c r="K25" s="80" t="s">
        <v>128</v>
      </c>
      <c r="L25" s="80" t="s">
        <v>128</v>
      </c>
      <c r="M25" s="80" t="s">
        <v>128</v>
      </c>
      <c r="N25" s="80" t="s">
        <v>128</v>
      </c>
      <c r="O25" s="80" t="s">
        <v>128</v>
      </c>
      <c r="P25" s="80" t="s">
        <v>282</v>
      </c>
    </row>
    <row r="26" spans="1:16" ht="15.75" thickBot="1" x14ac:dyDescent="0.3">
      <c r="A26" s="128" t="s">
        <v>251</v>
      </c>
      <c r="B26" s="129" t="s">
        <v>252</v>
      </c>
      <c r="C26" s="129" t="s">
        <v>263</v>
      </c>
      <c r="D26" s="130">
        <v>43814</v>
      </c>
      <c r="E26" s="129" t="s">
        <v>215</v>
      </c>
      <c r="F26" s="131">
        <v>180</v>
      </c>
      <c r="G26" s="132"/>
      <c r="H26" s="133">
        <v>43432</v>
      </c>
      <c r="I26" s="80" t="s">
        <v>128</v>
      </c>
      <c r="J26" s="80" t="s">
        <v>128</v>
      </c>
      <c r="K26" s="80" t="s">
        <v>128</v>
      </c>
      <c r="L26" s="80" t="s">
        <v>128</v>
      </c>
      <c r="M26" s="80" t="s">
        <v>128</v>
      </c>
      <c r="N26" s="80" t="s">
        <v>128</v>
      </c>
      <c r="O26" s="80" t="s">
        <v>128</v>
      </c>
      <c r="P26" s="80" t="s">
        <v>281</v>
      </c>
    </row>
    <row r="27" spans="1:16" ht="15.75" thickBot="1" x14ac:dyDescent="0.3">
      <c r="A27" s="128" t="s">
        <v>253</v>
      </c>
      <c r="B27" s="129" t="s">
        <v>254</v>
      </c>
      <c r="C27" s="129" t="s">
        <v>274</v>
      </c>
      <c r="D27" s="130">
        <v>43830</v>
      </c>
      <c r="E27" s="129" t="s">
        <v>276</v>
      </c>
      <c r="F27" s="131">
        <v>220</v>
      </c>
      <c r="G27" s="132"/>
      <c r="H27" s="133">
        <v>43385</v>
      </c>
      <c r="I27" s="80" t="s">
        <v>128</v>
      </c>
      <c r="J27" s="80" t="s">
        <v>128</v>
      </c>
      <c r="K27" s="80" t="s">
        <v>128</v>
      </c>
      <c r="L27" s="80" t="s">
        <v>128</v>
      </c>
      <c r="M27" s="80" t="s">
        <v>128</v>
      </c>
      <c r="N27" s="80" t="s">
        <v>128</v>
      </c>
      <c r="O27" s="80" t="s">
        <v>128</v>
      </c>
      <c r="P27" s="80" t="s">
        <v>282</v>
      </c>
    </row>
    <row r="28" spans="1:16" ht="15.75" thickBot="1" x14ac:dyDescent="0.3">
      <c r="A28" s="128" t="s">
        <v>255</v>
      </c>
      <c r="B28" s="129" t="s">
        <v>256</v>
      </c>
      <c r="C28" s="129" t="s">
        <v>275</v>
      </c>
      <c r="D28" s="130">
        <v>43620</v>
      </c>
      <c r="E28" s="129" t="s">
        <v>276</v>
      </c>
      <c r="F28" s="131">
        <v>300</v>
      </c>
      <c r="G28" s="132"/>
      <c r="H28" s="133">
        <v>43315</v>
      </c>
      <c r="I28" s="80" t="s">
        <v>128</v>
      </c>
      <c r="J28" s="80" t="s">
        <v>128</v>
      </c>
      <c r="K28" s="80" t="s">
        <v>128</v>
      </c>
      <c r="L28" s="80" t="s">
        <v>128</v>
      </c>
      <c r="M28" s="80" t="s">
        <v>128</v>
      </c>
      <c r="N28" s="80" t="s">
        <v>128</v>
      </c>
      <c r="O28" s="80" t="s">
        <v>128</v>
      </c>
      <c r="P28" s="80" t="s">
        <v>281</v>
      </c>
    </row>
    <row r="29" spans="1:16" ht="15.75" thickBot="1" x14ac:dyDescent="0.3">
      <c r="A29" s="128" t="s">
        <v>257</v>
      </c>
      <c r="B29" s="129" t="s">
        <v>258</v>
      </c>
      <c r="C29" s="129" t="s">
        <v>214</v>
      </c>
      <c r="D29" s="130">
        <v>44331</v>
      </c>
      <c r="E29" s="129" t="s">
        <v>215</v>
      </c>
      <c r="F29" s="131">
        <v>495</v>
      </c>
      <c r="G29" s="132"/>
      <c r="H29" s="133">
        <v>43488</v>
      </c>
      <c r="I29" s="80"/>
      <c r="J29" s="80" t="s">
        <v>128</v>
      </c>
      <c r="K29" s="80" t="s">
        <v>128</v>
      </c>
      <c r="L29" s="80" t="s">
        <v>128</v>
      </c>
      <c r="M29" s="80" t="s">
        <v>128</v>
      </c>
      <c r="N29" s="80" t="s">
        <v>128</v>
      </c>
      <c r="O29" s="80" t="s">
        <v>128</v>
      </c>
      <c r="P29" s="80" t="s">
        <v>282</v>
      </c>
    </row>
    <row r="30" spans="1:16" ht="15.75" thickBot="1" x14ac:dyDescent="0.3">
      <c r="A30" s="128" t="s">
        <v>259</v>
      </c>
      <c r="B30" s="129" t="s">
        <v>260</v>
      </c>
      <c r="C30" s="129" t="s">
        <v>214</v>
      </c>
      <c r="D30" s="130">
        <v>44331</v>
      </c>
      <c r="E30" s="129" t="s">
        <v>278</v>
      </c>
      <c r="F30" s="131">
        <v>495</v>
      </c>
      <c r="G30" s="132"/>
      <c r="H30" s="133">
        <v>43488</v>
      </c>
      <c r="I30" s="80"/>
      <c r="J30" s="80" t="s">
        <v>128</v>
      </c>
      <c r="K30" s="80" t="s">
        <v>128</v>
      </c>
      <c r="L30" s="80" t="s">
        <v>128</v>
      </c>
      <c r="M30" s="80" t="s">
        <v>128</v>
      </c>
      <c r="N30" s="80" t="s">
        <v>128</v>
      </c>
      <c r="O30" s="80" t="s">
        <v>128</v>
      </c>
      <c r="P30" s="80" t="s">
        <v>282</v>
      </c>
    </row>
    <row r="31" spans="1:16" x14ac:dyDescent="0.25">
      <c r="B31" s="197"/>
      <c r="C31" s="197"/>
      <c r="D31" s="198"/>
      <c r="E31" s="197"/>
      <c r="F31" s="199"/>
      <c r="G31" s="200"/>
      <c r="H31" s="201"/>
      <c r="I31" s="80"/>
      <c r="J31" s="80"/>
      <c r="K31" s="80"/>
      <c r="L31" s="80"/>
      <c r="M31" s="80"/>
      <c r="N31" s="80"/>
      <c r="O31" s="80"/>
      <c r="P31" s="80"/>
    </row>
    <row r="32" spans="1:16" x14ac:dyDescent="0.25">
      <c r="A32" s="81"/>
      <c r="B32" s="81"/>
      <c r="C32" s="80"/>
      <c r="D32" s="82"/>
      <c r="E32" s="80"/>
      <c r="F32" s="80"/>
      <c r="G32" s="80"/>
      <c r="H32" s="80"/>
      <c r="I32" s="80"/>
      <c r="J32" s="80"/>
      <c r="K32" s="80"/>
      <c r="L32" s="80"/>
      <c r="M32" s="80"/>
      <c r="N32" s="80"/>
      <c r="O32" s="80"/>
      <c r="P32" s="80"/>
    </row>
    <row r="33" spans="1:14" x14ac:dyDescent="0.25">
      <c r="A33" s="102" t="s">
        <v>92</v>
      </c>
    </row>
    <row r="34" spans="1:14" x14ac:dyDescent="0.25">
      <c r="A34" s="103"/>
    </row>
    <row r="35" spans="1:14" x14ac:dyDescent="0.25">
      <c r="A35" s="76" t="s">
        <v>93</v>
      </c>
      <c r="B35" s="77" t="s">
        <v>94</v>
      </c>
      <c r="C35" s="77">
        <v>2020</v>
      </c>
      <c r="D35" s="77">
        <v>2021</v>
      </c>
      <c r="E35" s="77" t="s">
        <v>201</v>
      </c>
      <c r="F35" s="77">
        <v>2022</v>
      </c>
      <c r="G35" s="77">
        <v>2023</v>
      </c>
      <c r="H35" s="77">
        <v>2024</v>
      </c>
      <c r="I35" s="77">
        <v>2025</v>
      </c>
      <c r="J35" s="114" t="s">
        <v>76</v>
      </c>
      <c r="K35" s="92"/>
      <c r="L35" s="93"/>
    </row>
    <row r="37" spans="1:14" x14ac:dyDescent="0.25">
      <c r="A37" s="104"/>
      <c r="B37" s="90"/>
      <c r="C37" s="90"/>
      <c r="D37" s="90"/>
      <c r="E37" s="90"/>
      <c r="F37" s="90"/>
      <c r="G37" s="90"/>
      <c r="H37" s="90"/>
      <c r="I37" s="91"/>
    </row>
    <row r="38" spans="1:14" x14ac:dyDescent="0.25">
      <c r="A38" s="105" t="s">
        <v>95</v>
      </c>
      <c r="B38" s="30"/>
      <c r="D38" s="21"/>
      <c r="E38" s="21"/>
      <c r="F38" s="21"/>
      <c r="G38" s="21"/>
      <c r="H38" s="21"/>
    </row>
    <row r="39" spans="1:14" x14ac:dyDescent="0.25">
      <c r="A39" s="106"/>
      <c r="B39" s="30"/>
      <c r="D39" s="21"/>
      <c r="E39" s="21"/>
      <c r="F39" s="21"/>
      <c r="G39" s="21"/>
      <c r="H39" s="21"/>
    </row>
    <row r="40" spans="1:14" x14ac:dyDescent="0.25">
      <c r="A40" s="107" t="s">
        <v>93</v>
      </c>
      <c r="B40" s="77" t="s">
        <v>94</v>
      </c>
      <c r="C40" s="77">
        <v>2020</v>
      </c>
      <c r="D40" s="77">
        <v>2021</v>
      </c>
      <c r="E40" s="77" t="s">
        <v>201</v>
      </c>
      <c r="F40" s="77">
        <v>2022</v>
      </c>
      <c r="G40" s="77">
        <v>2023</v>
      </c>
      <c r="H40" s="77">
        <v>2024</v>
      </c>
      <c r="I40" s="77">
        <v>2025</v>
      </c>
      <c r="J40" s="89" t="s">
        <v>76</v>
      </c>
      <c r="K40" s="92"/>
      <c r="L40" s="92"/>
      <c r="M40" s="92"/>
      <c r="N40" s="93"/>
    </row>
    <row r="41" spans="1:14" x14ac:dyDescent="0.25">
      <c r="A41" s="104" t="s">
        <v>309</v>
      </c>
      <c r="B41" s="90">
        <v>57</v>
      </c>
      <c r="C41" s="90" t="s">
        <v>128</v>
      </c>
      <c r="D41" s="90" t="s">
        <v>128</v>
      </c>
      <c r="E41" s="90" t="s">
        <v>128</v>
      </c>
      <c r="F41" s="90" t="s">
        <v>128</v>
      </c>
      <c r="G41" s="90" t="s">
        <v>128</v>
      </c>
      <c r="H41" s="90" t="s">
        <v>128</v>
      </c>
      <c r="I41" s="90" t="s">
        <v>128</v>
      </c>
      <c r="J41" s="91" t="s">
        <v>311</v>
      </c>
    </row>
    <row r="42" spans="1:14" x14ac:dyDescent="0.25">
      <c r="A42" s="106" t="s">
        <v>310</v>
      </c>
      <c r="B42" s="30">
        <v>61</v>
      </c>
      <c r="C42" s="29" t="s">
        <v>128</v>
      </c>
      <c r="D42" s="29" t="s">
        <v>128</v>
      </c>
      <c r="E42" s="29" t="s">
        <v>128</v>
      </c>
      <c r="F42" s="29" t="s">
        <v>128</v>
      </c>
      <c r="G42" s="29" t="s">
        <v>128</v>
      </c>
      <c r="H42" s="29" t="s">
        <v>128</v>
      </c>
      <c r="I42" s="29" t="s">
        <v>128</v>
      </c>
      <c r="J42" s="91" t="s">
        <v>311</v>
      </c>
      <c r="L42" s="31"/>
    </row>
    <row r="43" spans="1:14" x14ac:dyDescent="0.25">
      <c r="A43" s="1" t="s">
        <v>314</v>
      </c>
      <c r="B43" s="108">
        <v>420</v>
      </c>
      <c r="C43" s="29" t="s">
        <v>128</v>
      </c>
      <c r="D43" s="29" t="s">
        <v>128</v>
      </c>
      <c r="E43" s="29" t="s">
        <v>128</v>
      </c>
      <c r="F43" s="29" t="s">
        <v>128</v>
      </c>
      <c r="G43" s="29" t="s">
        <v>128</v>
      </c>
      <c r="H43" s="29" t="s">
        <v>128</v>
      </c>
      <c r="I43" s="29" t="s">
        <v>128</v>
      </c>
      <c r="J43" s="91" t="s">
        <v>312</v>
      </c>
    </row>
    <row r="44" spans="1:14" x14ac:dyDescent="0.25">
      <c r="A44" s="1" t="s">
        <v>315</v>
      </c>
      <c r="B44" s="108">
        <v>420</v>
      </c>
      <c r="C44" s="29" t="s">
        <v>128</v>
      </c>
      <c r="D44" s="29" t="s">
        <v>128</v>
      </c>
      <c r="E44" s="29" t="s">
        <v>128</v>
      </c>
      <c r="F44" s="29" t="s">
        <v>128</v>
      </c>
      <c r="G44" s="29" t="s">
        <v>128</v>
      </c>
      <c r="H44" s="29" t="s">
        <v>128</v>
      </c>
      <c r="I44" s="29" t="s">
        <v>128</v>
      </c>
      <c r="J44" s="91" t="s">
        <v>312</v>
      </c>
    </row>
    <row r="45" spans="1:14" x14ac:dyDescent="0.25">
      <c r="A45" s="1" t="s">
        <v>316</v>
      </c>
      <c r="B45" s="108">
        <v>112</v>
      </c>
      <c r="C45" s="29" t="s">
        <v>128</v>
      </c>
      <c r="D45" s="29" t="s">
        <v>128</v>
      </c>
      <c r="E45" s="29" t="s">
        <v>128</v>
      </c>
      <c r="F45" s="29" t="s">
        <v>128</v>
      </c>
      <c r="G45" s="29" t="s">
        <v>128</v>
      </c>
      <c r="H45" s="29" t="s">
        <v>128</v>
      </c>
      <c r="I45" s="29" t="s">
        <v>128</v>
      </c>
      <c r="J45" s="91" t="s">
        <v>313</v>
      </c>
    </row>
    <row r="46" spans="1:14" x14ac:dyDescent="0.25">
      <c r="A46" s="1" t="s">
        <v>317</v>
      </c>
      <c r="B46" s="108">
        <v>168</v>
      </c>
      <c r="C46" s="29" t="s">
        <v>128</v>
      </c>
      <c r="D46" s="29" t="s">
        <v>128</v>
      </c>
      <c r="E46" s="29" t="s">
        <v>128</v>
      </c>
      <c r="F46" s="29" t="s">
        <v>128</v>
      </c>
      <c r="G46" s="29" t="s">
        <v>128</v>
      </c>
      <c r="H46" s="29" t="s">
        <v>128</v>
      </c>
      <c r="I46" s="29" t="s">
        <v>128</v>
      </c>
      <c r="J46" s="91" t="s">
        <v>313</v>
      </c>
    </row>
    <row r="50" spans="1:1" x14ac:dyDescent="0.25">
      <c r="A50" s="197" t="s">
        <v>567</v>
      </c>
    </row>
  </sheetData>
  <hyperlinks>
    <hyperlink ref="G1" location="Index!A1" display="Back"/>
  </hyperlinks>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65"/>
  <sheetViews>
    <sheetView workbookViewId="0">
      <selection activeCell="B1" sqref="B1"/>
    </sheetView>
  </sheetViews>
  <sheetFormatPr defaultRowHeight="15" x14ac:dyDescent="0.25"/>
  <cols>
    <col min="1" max="1" width="23.140625" style="25" customWidth="1"/>
    <col min="2" max="2" width="25.85546875" style="25" bestFit="1" customWidth="1"/>
    <col min="3" max="8" width="9.140625" style="25"/>
    <col min="9" max="9" width="9.5703125" style="25" customWidth="1"/>
    <col min="10" max="16384" width="9.140625" style="25"/>
  </cols>
  <sheetData>
    <row r="1" spans="1:9" x14ac:dyDescent="0.25">
      <c r="A1" s="25" t="s">
        <v>21</v>
      </c>
      <c r="B1" s="100">
        <v>43544</v>
      </c>
      <c r="G1" s="2" t="s">
        <v>22</v>
      </c>
    </row>
    <row r="2" spans="1:9" x14ac:dyDescent="0.25">
      <c r="A2" s="25" t="s">
        <v>23</v>
      </c>
      <c r="B2" s="27" t="s">
        <v>60</v>
      </c>
    </row>
    <row r="4" spans="1:9" ht="18.75" x14ac:dyDescent="0.25">
      <c r="A4" s="236" t="s">
        <v>36</v>
      </c>
      <c r="B4" s="236"/>
      <c r="C4" s="236"/>
      <c r="D4" s="236"/>
      <c r="E4" s="236"/>
      <c r="F4" s="236"/>
      <c r="G4" s="236"/>
    </row>
    <row r="5" spans="1:9" x14ac:dyDescent="0.25">
      <c r="A5" s="238" t="s">
        <v>190</v>
      </c>
      <c r="B5" s="238"/>
      <c r="C5" s="238"/>
      <c r="D5" s="238"/>
      <c r="E5" s="238"/>
      <c r="F5" s="238"/>
      <c r="G5" s="238"/>
    </row>
    <row r="6" spans="1:9" x14ac:dyDescent="0.25">
      <c r="A6" s="238"/>
      <c r="B6" s="238"/>
      <c r="C6" s="238"/>
      <c r="D6" s="238"/>
      <c r="E6" s="238"/>
      <c r="F6" s="238"/>
      <c r="G6" s="238"/>
    </row>
    <row r="7" spans="1:9" x14ac:dyDescent="0.25">
      <c r="A7" s="95"/>
      <c r="B7" s="95"/>
      <c r="C7" s="95"/>
      <c r="D7" s="95"/>
      <c r="E7" s="95"/>
      <c r="F7" s="95"/>
      <c r="G7" s="95"/>
    </row>
    <row r="8" spans="1:9" x14ac:dyDescent="0.25">
      <c r="A8" s="113" t="s">
        <v>37</v>
      </c>
      <c r="B8" s="124">
        <v>0.74</v>
      </c>
      <c r="D8" s="9"/>
      <c r="E8" s="9"/>
      <c r="F8" s="9"/>
    </row>
    <row r="9" spans="1:9" ht="15" customHeight="1" x14ac:dyDescent="0.25">
      <c r="A9" s="237" t="s">
        <v>191</v>
      </c>
      <c r="B9" s="237"/>
      <c r="C9" s="237"/>
      <c r="D9" s="237"/>
      <c r="E9" s="237"/>
      <c r="F9" s="237"/>
      <c r="G9" s="237"/>
      <c r="H9" s="10"/>
      <c r="I9" s="10"/>
    </row>
    <row r="10" spans="1:9" x14ac:dyDescent="0.25">
      <c r="A10" s="237"/>
      <c r="B10" s="237"/>
      <c r="C10" s="237"/>
      <c r="D10" s="237"/>
      <c r="E10" s="237"/>
      <c r="F10" s="237"/>
      <c r="G10" s="237"/>
      <c r="H10" s="10"/>
      <c r="I10" s="10"/>
    </row>
    <row r="11" spans="1:9" x14ac:dyDescent="0.25">
      <c r="A11" s="94"/>
      <c r="B11" s="94"/>
      <c r="C11" s="94"/>
    </row>
    <row r="12" spans="1:9" ht="18.75" x14ac:dyDescent="0.25">
      <c r="A12" s="236" t="s">
        <v>38</v>
      </c>
      <c r="B12" s="236"/>
      <c r="C12" s="236"/>
      <c r="D12" s="236"/>
      <c r="E12" s="236"/>
      <c r="F12" s="236"/>
      <c r="G12" s="236"/>
    </row>
    <row r="13" spans="1:9" x14ac:dyDescent="0.25">
      <c r="A13" s="238" t="s">
        <v>192</v>
      </c>
      <c r="B13" s="238"/>
      <c r="C13" s="238"/>
      <c r="D13" s="238"/>
      <c r="E13" s="238"/>
      <c r="F13" s="238"/>
      <c r="G13" s="238"/>
    </row>
    <row r="14" spans="1:9" x14ac:dyDescent="0.25">
      <c r="A14" s="238"/>
      <c r="B14" s="238"/>
      <c r="C14" s="238"/>
      <c r="D14" s="238"/>
      <c r="E14" s="238"/>
      <c r="F14" s="238"/>
      <c r="G14" s="238"/>
    </row>
    <row r="16" spans="1:9" ht="15.75" thickBot="1" x14ac:dyDescent="0.3">
      <c r="A16" s="11" t="s">
        <v>42</v>
      </c>
    </row>
    <row r="17" spans="1:7" ht="15.75" thickBot="1" x14ac:dyDescent="0.3">
      <c r="A17" s="240" t="s">
        <v>39</v>
      </c>
      <c r="B17" s="241"/>
    </row>
    <row r="18" spans="1:7" ht="15" customHeight="1" x14ac:dyDescent="0.25">
      <c r="A18" s="62" t="s">
        <v>40</v>
      </c>
      <c r="B18" s="62" t="s">
        <v>41</v>
      </c>
      <c r="C18" s="94"/>
      <c r="D18" s="94"/>
      <c r="E18" s="94"/>
      <c r="F18" s="94"/>
      <c r="G18" s="94"/>
    </row>
    <row r="19" spans="1:7" x14ac:dyDescent="0.25">
      <c r="A19" s="125">
        <v>0.15</v>
      </c>
      <c r="B19" s="125">
        <v>0.57999999999999996</v>
      </c>
      <c r="C19" s="94"/>
      <c r="D19" s="94"/>
      <c r="E19" s="94"/>
      <c r="F19" s="94"/>
      <c r="G19" s="94"/>
    </row>
    <row r="20" spans="1:7" x14ac:dyDescent="0.25">
      <c r="A20" s="237" t="s">
        <v>193</v>
      </c>
      <c r="B20" s="237"/>
      <c r="C20" s="237"/>
      <c r="D20" s="237"/>
      <c r="E20" s="237"/>
      <c r="F20" s="237"/>
      <c r="G20" s="237"/>
    </row>
    <row r="21" spans="1:7" x14ac:dyDescent="0.25">
      <c r="A21" s="237"/>
      <c r="B21" s="237"/>
      <c r="C21" s="237"/>
      <c r="D21" s="237"/>
      <c r="E21" s="237"/>
      <c r="F21" s="237"/>
      <c r="G21" s="237"/>
    </row>
    <row r="22" spans="1:7" x14ac:dyDescent="0.25">
      <c r="A22" s="10"/>
      <c r="B22" s="10"/>
      <c r="C22" s="10"/>
    </row>
    <row r="23" spans="1:7" x14ac:dyDescent="0.25">
      <c r="A23" s="178" t="s">
        <v>43</v>
      </c>
    </row>
    <row r="24" spans="1:7" ht="45" customHeight="1" x14ac:dyDescent="0.25">
      <c r="A24" s="175" t="s">
        <v>365</v>
      </c>
      <c r="B24" s="176" t="s">
        <v>26</v>
      </c>
      <c r="C24" s="76" t="s">
        <v>52</v>
      </c>
    </row>
    <row r="25" spans="1:7" x14ac:dyDescent="0.25">
      <c r="A25" s="163" t="s">
        <v>366</v>
      </c>
      <c r="B25" s="177" t="s">
        <v>194</v>
      </c>
      <c r="C25" s="126">
        <v>0.13629202104178875</v>
      </c>
    </row>
    <row r="26" spans="1:7" x14ac:dyDescent="0.25">
      <c r="A26" s="163" t="s">
        <v>367</v>
      </c>
      <c r="B26" s="177" t="s">
        <v>123</v>
      </c>
      <c r="C26" s="126">
        <v>6.688562002589149E-2</v>
      </c>
    </row>
    <row r="27" spans="1:7" x14ac:dyDescent="0.25">
      <c r="A27" s="163" t="s">
        <v>367</v>
      </c>
      <c r="B27" s="177" t="s">
        <v>195</v>
      </c>
      <c r="C27" s="126">
        <v>3.0730140236406699E-2</v>
      </c>
    </row>
    <row r="28" spans="1:7" x14ac:dyDescent="0.25">
      <c r="A28" s="179" t="s">
        <v>368</v>
      </c>
      <c r="B28" s="177" t="s">
        <v>196</v>
      </c>
      <c r="C28" s="126">
        <v>0.19496011645741912</v>
      </c>
    </row>
    <row r="29" spans="1:7" x14ac:dyDescent="0.25">
      <c r="A29" s="179" t="s">
        <v>369</v>
      </c>
      <c r="B29" s="177" t="s">
        <v>122</v>
      </c>
      <c r="C29" s="126">
        <v>4.3306505576702799E-2</v>
      </c>
    </row>
    <row r="30" spans="1:7" x14ac:dyDescent="0.25">
      <c r="A30" s="179" t="s">
        <v>369</v>
      </c>
      <c r="B30" s="177" t="s">
        <v>207</v>
      </c>
      <c r="C30" s="126">
        <v>4.8099999999999997E-2</v>
      </c>
    </row>
    <row r="31" spans="1:7" x14ac:dyDescent="0.25">
      <c r="A31" s="14"/>
      <c r="B31" s="8"/>
      <c r="C31" s="8"/>
    </row>
    <row r="32" spans="1:7" ht="18.75" x14ac:dyDescent="0.25">
      <c r="A32" s="236" t="s">
        <v>44</v>
      </c>
      <c r="B32" s="236"/>
      <c r="C32" s="236"/>
      <c r="D32" s="236"/>
      <c r="E32" s="236"/>
      <c r="F32" s="236"/>
      <c r="G32" s="236"/>
    </row>
    <row r="33" spans="1:7" x14ac:dyDescent="0.25">
      <c r="A33" s="239" t="s">
        <v>197</v>
      </c>
      <c r="B33" s="239"/>
      <c r="C33" s="239"/>
      <c r="D33" s="239"/>
      <c r="E33" s="239"/>
      <c r="F33" s="239"/>
      <c r="G33" s="239"/>
    </row>
    <row r="34" spans="1:7" x14ac:dyDescent="0.25">
      <c r="A34" s="239"/>
      <c r="B34" s="239"/>
      <c r="C34" s="239"/>
      <c r="D34" s="239"/>
      <c r="E34" s="239"/>
      <c r="F34" s="239"/>
      <c r="G34" s="239"/>
    </row>
    <row r="35" spans="1:7" x14ac:dyDescent="0.25">
      <c r="A35" s="99" t="s">
        <v>178</v>
      </c>
      <c r="B35" s="98">
        <v>18.733333333333334</v>
      </c>
    </row>
    <row r="36" spans="1:7" x14ac:dyDescent="0.25">
      <c r="A36" s="99" t="s">
        <v>177</v>
      </c>
      <c r="B36" s="98">
        <v>28.834027777777774</v>
      </c>
    </row>
    <row r="37" spans="1:7" x14ac:dyDescent="0.25">
      <c r="A37" s="99" t="s">
        <v>176</v>
      </c>
      <c r="B37" s="98">
        <v>8</v>
      </c>
    </row>
    <row r="38" spans="1:7" x14ac:dyDescent="0.25">
      <c r="A38" s="99" t="s">
        <v>175</v>
      </c>
      <c r="B38" s="98">
        <v>8.5233332316080723</v>
      </c>
    </row>
    <row r="39" spans="1:7" x14ac:dyDescent="0.25">
      <c r="A39" s="99" t="s">
        <v>174</v>
      </c>
      <c r="B39" s="98">
        <v>16</v>
      </c>
    </row>
    <row r="40" spans="1:7" x14ac:dyDescent="0.25">
      <c r="A40" s="99" t="s">
        <v>173</v>
      </c>
      <c r="B40" s="98">
        <v>16</v>
      </c>
    </row>
    <row r="41" spans="1:7" x14ac:dyDescent="0.25">
      <c r="A41" s="99" t="s">
        <v>172</v>
      </c>
      <c r="B41" s="98">
        <v>17</v>
      </c>
    </row>
    <row r="42" spans="1:7" x14ac:dyDescent="0.25">
      <c r="A42" s="99" t="s">
        <v>171</v>
      </c>
      <c r="B42" s="98">
        <v>0</v>
      </c>
    </row>
    <row r="43" spans="1:7" x14ac:dyDescent="0.25">
      <c r="A43" s="99" t="s">
        <v>170</v>
      </c>
      <c r="B43" s="98">
        <v>0</v>
      </c>
    </row>
    <row r="44" spans="1:7" x14ac:dyDescent="0.25">
      <c r="A44" s="99" t="s">
        <v>169</v>
      </c>
      <c r="B44" s="98">
        <v>29.333333333333332</v>
      </c>
    </row>
    <row r="45" spans="1:7" x14ac:dyDescent="0.25">
      <c r="A45" s="99" t="s">
        <v>168</v>
      </c>
      <c r="B45" s="98">
        <v>40</v>
      </c>
    </row>
    <row r="46" spans="1:7" x14ac:dyDescent="0.25">
      <c r="A46" s="99" t="s">
        <v>167</v>
      </c>
      <c r="B46" s="98">
        <v>0</v>
      </c>
    </row>
    <row r="47" spans="1:7" x14ac:dyDescent="0.25">
      <c r="A47" s="99" t="s">
        <v>166</v>
      </c>
      <c r="B47" s="98">
        <v>0</v>
      </c>
    </row>
    <row r="48" spans="1:7" x14ac:dyDescent="0.25">
      <c r="A48" s="99" t="s">
        <v>165</v>
      </c>
      <c r="B48" s="98">
        <v>0</v>
      </c>
    </row>
    <row r="49" spans="1:7" x14ac:dyDescent="0.25">
      <c r="A49" s="99" t="s">
        <v>164</v>
      </c>
      <c r="B49" s="98">
        <v>7.0909722222222218</v>
      </c>
    </row>
    <row r="50" spans="1:7" x14ac:dyDescent="0.25">
      <c r="A50" s="99" t="s">
        <v>163</v>
      </c>
      <c r="B50" s="98">
        <v>8.1666666666666661</v>
      </c>
    </row>
    <row r="51" spans="1:7" x14ac:dyDescent="0.25">
      <c r="A51" s="99" t="s">
        <v>162</v>
      </c>
      <c r="B51" s="98">
        <v>7.9833333333333334</v>
      </c>
    </row>
    <row r="52" spans="1:7" x14ac:dyDescent="0.25">
      <c r="A52" s="99" t="s">
        <v>161</v>
      </c>
      <c r="B52" s="98">
        <v>13.34333324432373</v>
      </c>
    </row>
    <row r="53" spans="1:7" x14ac:dyDescent="0.25">
      <c r="A53" s="99" t="s">
        <v>160</v>
      </c>
      <c r="B53" s="98">
        <v>19.812165991465246</v>
      </c>
    </row>
    <row r="54" spans="1:7" x14ac:dyDescent="0.25">
      <c r="A54" s="99" t="s">
        <v>159</v>
      </c>
      <c r="B54" s="98">
        <v>19.270999209086117</v>
      </c>
    </row>
    <row r="55" spans="1:7" x14ac:dyDescent="0.25">
      <c r="A55" s="99" t="s">
        <v>158</v>
      </c>
      <c r="B55" s="98">
        <v>34.733332316080713</v>
      </c>
    </row>
    <row r="56" spans="1:7" x14ac:dyDescent="0.25">
      <c r="A56" s="99" t="s">
        <v>157</v>
      </c>
      <c r="B56" s="98">
        <v>35.829998016357415</v>
      </c>
    </row>
    <row r="57" spans="1:7" x14ac:dyDescent="0.25">
      <c r="A57" s="99" t="s">
        <v>156</v>
      </c>
      <c r="B57" s="98">
        <v>29</v>
      </c>
    </row>
    <row r="58" spans="1:7" x14ac:dyDescent="0.25">
      <c r="A58" s="99" t="s">
        <v>155</v>
      </c>
      <c r="B58" s="98">
        <v>28.579999287923194</v>
      </c>
    </row>
    <row r="59" spans="1:7" x14ac:dyDescent="0.25">
      <c r="A59" s="99" t="s">
        <v>154</v>
      </c>
      <c r="B59" s="98">
        <v>29</v>
      </c>
    </row>
    <row r="60" spans="1:7" x14ac:dyDescent="0.25">
      <c r="A60" s="99" t="s">
        <v>153</v>
      </c>
      <c r="B60" s="98">
        <v>19.649999618530256</v>
      </c>
    </row>
    <row r="61" spans="1:7" x14ac:dyDescent="0.25">
      <c r="A61" s="99" t="s">
        <v>152</v>
      </c>
      <c r="B61" s="98">
        <v>19.649999618530256</v>
      </c>
    </row>
    <row r="63" spans="1:7" ht="18.75" x14ac:dyDescent="0.25">
      <c r="A63" s="236" t="s">
        <v>68</v>
      </c>
      <c r="B63" s="236"/>
      <c r="C63" s="236"/>
      <c r="D63" s="236"/>
      <c r="E63" s="236"/>
      <c r="F63" s="236"/>
      <c r="G63" s="236"/>
    </row>
    <row r="64" spans="1:7" x14ac:dyDescent="0.25">
      <c r="A64" s="12" t="s">
        <v>69</v>
      </c>
      <c r="B64" s="12" t="s">
        <v>70</v>
      </c>
    </row>
    <row r="65" spans="1:2" x14ac:dyDescent="0.25">
      <c r="A65" s="127">
        <v>0.48630000000000001</v>
      </c>
      <c r="B65" s="127">
        <v>0.32240000000000002</v>
      </c>
    </row>
  </sheetData>
  <mergeCells count="10">
    <mergeCell ref="A63:G63"/>
    <mergeCell ref="A32:G32"/>
    <mergeCell ref="A9:G10"/>
    <mergeCell ref="A5:G6"/>
    <mergeCell ref="A4:G4"/>
    <mergeCell ref="A12:G12"/>
    <mergeCell ref="A13:G14"/>
    <mergeCell ref="A20:G21"/>
    <mergeCell ref="A33:G34"/>
    <mergeCell ref="A17:B17"/>
  </mergeCells>
  <hyperlinks>
    <hyperlink ref="G1" location="Index!A1" display="Back"/>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Index</vt:lpstr>
      <vt:lpstr>Start Cases</vt:lpstr>
      <vt:lpstr>Temp. for Dynamic Ratings</vt:lpstr>
      <vt:lpstr>RPG Projects Backed out</vt:lpstr>
      <vt:lpstr>Recently approved RPG project</vt:lpstr>
      <vt:lpstr>Model updates &amp; corrections</vt:lpstr>
      <vt:lpstr>Transmission &amp; Gen Outages</vt:lpstr>
      <vt:lpstr>Gen add, ret. and mothball</vt:lpstr>
      <vt:lpstr>Renewable Generation Dispatch</vt:lpstr>
      <vt:lpstr>Switchable Generation</vt:lpstr>
      <vt:lpstr>DC Tie modeling &amp; dispatch</vt:lpstr>
      <vt:lpstr>Reserve Requirement</vt:lpstr>
      <vt:lpstr>Fuel Price Assumptions</vt:lpstr>
      <vt:lpstr>Reliability Case-Load Forecast</vt:lpstr>
      <vt:lpstr>Sensitivity Analysis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Borkar, Sandeep</dc:creator>
  <cp:lastModifiedBy>Han, Minnie</cp:lastModifiedBy>
  <dcterms:created xsi:type="dcterms:W3CDTF">2016-10-04T14:07:58Z</dcterms:created>
  <dcterms:modified xsi:type="dcterms:W3CDTF">2019-12-09T23:03:43Z</dcterms:modified>
</cp:coreProperties>
</file>