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20 RTP\Economics\"/>
    </mc:Choice>
  </mc:AlternateContent>
  <bookViews>
    <workbookView xWindow="0" yWindow="0" windowWidth="19200" windowHeight="7155" tabRatio="928"/>
  </bookViews>
  <sheets>
    <sheet name="Index" sheetId="1" r:id="rId1"/>
    <sheet name="Start Cases" sheetId="25" r:id="rId2"/>
    <sheet name="Recently Approved RPG Projects" sheetId="22" r:id="rId3"/>
    <sheet name="Model Updates &amp; Corrections" sheetId="5" r:id="rId4"/>
    <sheet name="Transmission &amp; Gen Outages" sheetId="6" r:id="rId5"/>
    <sheet name="Gen Add, Ret. and Mothball" sheetId="23" r:id="rId6"/>
    <sheet name="Renewable Generation Dispatch" sheetId="24" r:id="rId7"/>
    <sheet name="Switchable Generation" sheetId="9" r:id="rId8"/>
    <sheet name="DC Tie Modeling &amp; Dispatch" sheetId="10" r:id="rId9"/>
    <sheet name="Reserve Requirement" sheetId="11" r:id="rId10"/>
    <sheet name="Fuel Price Assumptions" sheetId="12" r:id="rId11"/>
    <sheet name="Emission Cost Assumptions" sheetId="13" r:id="rId12"/>
    <sheet name="Economic Case-Load Forecast" sheetId="15" r:id="rId13"/>
  </sheets>
  <externalReferences>
    <externalReference r:id="rId14"/>
  </externalReferences>
  <definedNames>
    <definedName name="_xlnm._FilterDatabase" localSheetId="5" hidden="1">'Gen Add, Ret. and Mothball'!$A$7:$K$59</definedName>
    <definedName name="Load_Forecast__Economic__Weather_Year_Assumption">Index!$B$16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9" l="1"/>
  <c r="M12" i="12" l="1"/>
  <c r="L12" i="12"/>
  <c r="K12" i="12"/>
  <c r="J12" i="12"/>
  <c r="I12" i="12"/>
  <c r="H12" i="12"/>
  <c r="G12" i="12"/>
  <c r="F12" i="12"/>
  <c r="E12" i="12"/>
  <c r="D12" i="12"/>
  <c r="C12" i="12"/>
  <c r="B12" i="12"/>
  <c r="M11" i="12"/>
  <c r="L11" i="12"/>
  <c r="K11" i="12"/>
  <c r="J11" i="12"/>
  <c r="I11" i="12"/>
  <c r="H11" i="12"/>
  <c r="G11" i="12"/>
  <c r="F11" i="12"/>
  <c r="E11" i="12"/>
  <c r="D11" i="12"/>
  <c r="C11" i="12"/>
  <c r="B11" i="12"/>
  <c r="M10" i="12"/>
  <c r="L10" i="12"/>
  <c r="K10" i="12"/>
  <c r="J10" i="12"/>
  <c r="I10" i="12"/>
  <c r="H10" i="12"/>
  <c r="G10" i="12"/>
  <c r="F10" i="12"/>
  <c r="E10" i="12"/>
  <c r="D10" i="12"/>
  <c r="C10" i="12"/>
  <c r="B10" i="12"/>
  <c r="M9" i="12"/>
  <c r="L9" i="12"/>
  <c r="K9" i="12"/>
  <c r="J9" i="12"/>
  <c r="I9" i="12"/>
  <c r="H9" i="12"/>
  <c r="G9" i="12"/>
  <c r="F9" i="12"/>
  <c r="E9" i="12"/>
  <c r="D9" i="12"/>
  <c r="C9" i="12"/>
  <c r="B9" i="12"/>
  <c r="M8" i="12"/>
  <c r="L8" i="12"/>
  <c r="K8" i="12"/>
  <c r="J8" i="12"/>
  <c r="I8" i="12"/>
  <c r="H8" i="12"/>
  <c r="G8" i="12"/>
  <c r="F8" i="12"/>
  <c r="E8" i="12"/>
  <c r="D8" i="12"/>
  <c r="C8" i="12"/>
  <c r="B8" i="12"/>
  <c r="M7" i="12"/>
  <c r="L7" i="12"/>
  <c r="K7" i="12"/>
  <c r="J7" i="12"/>
  <c r="I7" i="12"/>
  <c r="H7" i="12"/>
  <c r="G7" i="12"/>
  <c r="F7" i="12"/>
  <c r="E7" i="12"/>
  <c r="D7" i="12"/>
  <c r="C7" i="12"/>
  <c r="B7" i="12"/>
  <c r="C14" i="1" l="1"/>
  <c r="C13" i="1"/>
  <c r="C12" i="1"/>
  <c r="C11" i="1"/>
  <c r="C10" i="1"/>
  <c r="C9" i="1"/>
  <c r="C8" i="1"/>
  <c r="C6" i="1"/>
  <c r="C5" i="1"/>
  <c r="C4" i="1"/>
  <c r="C3" i="1"/>
  <c r="D13" i="1" l="1"/>
  <c r="N8" i="12" l="1"/>
  <c r="N9" i="12"/>
  <c r="N10" i="12"/>
  <c r="N11" i="12"/>
  <c r="N12" i="12"/>
  <c r="N7" i="12"/>
  <c r="D16" i="1" l="1"/>
  <c r="D12" i="1"/>
  <c r="D14" i="1" l="1"/>
  <c r="D11" i="1" l="1"/>
  <c r="D10" i="1"/>
  <c r="D9" i="1"/>
  <c r="D3" i="1"/>
  <c r="D6" i="1" l="1"/>
  <c r="D5" i="1" l="1"/>
  <c r="D8" i="1"/>
  <c r="D4" i="1" l="1"/>
  <c r="H13" i="9" l="1"/>
  <c r="C16" i="1" l="1"/>
</calcChain>
</file>

<file path=xl/sharedStrings.xml><?xml version="1.0" encoding="utf-8"?>
<sst xmlns="http://schemas.openxmlformats.org/spreadsheetml/2006/main" count="859" uniqueCount="383">
  <si>
    <t>Transmission Topology</t>
  </si>
  <si>
    <t>3.1.1</t>
  </si>
  <si>
    <t>Start Cases</t>
  </si>
  <si>
    <t>3.1.2</t>
  </si>
  <si>
    <t>3.1.3</t>
  </si>
  <si>
    <t>Transmission &amp; Generation Outages</t>
  </si>
  <si>
    <t>Generation</t>
  </si>
  <si>
    <t>3.2.1</t>
  </si>
  <si>
    <t>3.2.2</t>
  </si>
  <si>
    <t>3.2.3</t>
  </si>
  <si>
    <t>3.2.4</t>
  </si>
  <si>
    <t>3.2.5</t>
  </si>
  <si>
    <t>Reserve Requirements</t>
  </si>
  <si>
    <t>3.2.6</t>
  </si>
  <si>
    <t>Emission Cost Assumptions</t>
  </si>
  <si>
    <t>Demand</t>
  </si>
  <si>
    <t>RTP Scope Section Number</t>
  </si>
  <si>
    <t>Input Assumption</t>
  </si>
  <si>
    <t>Date Last Updated:</t>
  </si>
  <si>
    <t>Back</t>
  </si>
  <si>
    <t>Status</t>
  </si>
  <si>
    <t>Solar</t>
  </si>
  <si>
    <t>Wind</t>
  </si>
  <si>
    <t>Hydro</t>
  </si>
  <si>
    <t>UNIT NAME</t>
  </si>
  <si>
    <t>UNIT CODE</t>
  </si>
  <si>
    <t>COUNTY</t>
  </si>
  <si>
    <t>FUEL</t>
  </si>
  <si>
    <t>ZONE</t>
  </si>
  <si>
    <t>IN SERVICE</t>
  </si>
  <si>
    <t>Operational Resources (Switchable)</t>
  </si>
  <si>
    <t>Date</t>
  </si>
  <si>
    <t>DC_E</t>
  </si>
  <si>
    <t>DC_N</t>
  </si>
  <si>
    <t>Generation Additions, Retirements and Mothballs</t>
  </si>
  <si>
    <t>Transmission Changes</t>
  </si>
  <si>
    <t>TO</t>
  </si>
  <si>
    <t>Comments</t>
  </si>
  <si>
    <t>Generation Changes</t>
  </si>
  <si>
    <t>Source</t>
  </si>
  <si>
    <t xml:space="preserve">Switchable Generation </t>
  </si>
  <si>
    <t>NOx (Annual)</t>
  </si>
  <si>
    <t>NOx (Seasonal)</t>
  </si>
  <si>
    <t xml:space="preserve">SO2 </t>
  </si>
  <si>
    <t>$/ton</t>
  </si>
  <si>
    <t>CO2</t>
  </si>
  <si>
    <t>Weather year assumption</t>
  </si>
  <si>
    <t>Load forecast (economic)</t>
  </si>
  <si>
    <t>Average</t>
  </si>
  <si>
    <t xml:space="preserve">GINR Reference Number                     </t>
  </si>
  <si>
    <t>Project Name</t>
  </si>
  <si>
    <t>County</t>
  </si>
  <si>
    <t>Projected Date</t>
  </si>
  <si>
    <t>Fuel</t>
  </si>
  <si>
    <t xml:space="preserve">MW For Grid </t>
  </si>
  <si>
    <t>Changes From Last Report</t>
  </si>
  <si>
    <t>Meets Section 6.9 Requirements (1)(b) through (1)(d)</t>
  </si>
  <si>
    <t>Unit Name</t>
  </si>
  <si>
    <t>MW For Grid</t>
  </si>
  <si>
    <t>Year</t>
  </si>
  <si>
    <t>Emission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</si>
  <si>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</si>
  <si>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</si>
  <si>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</si>
  <si>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</si>
  <si>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</si>
  <si>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</si>
  <si>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</si>
  <si>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</si>
  <si>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</si>
  <si>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</si>
  <si>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</si>
  <si>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</si>
  <si>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Economic Analysis</t>
  </si>
  <si>
    <t>ANTELOPE IC 1</t>
  </si>
  <si>
    <t>HALE</t>
  </si>
  <si>
    <t>GAS</t>
  </si>
  <si>
    <t>WEST</t>
  </si>
  <si>
    <t>ANTELOPE IC 2</t>
  </si>
  <si>
    <t>ANTELOPE IC 3</t>
  </si>
  <si>
    <t>ELK STATION CTG 1</t>
  </si>
  <si>
    <t>AEEC_ELK_1</t>
  </si>
  <si>
    <t>ELK STATION CTG 2</t>
  </si>
  <si>
    <t>AEEC_ELK_2</t>
  </si>
  <si>
    <t>Switchable Capacity Unavailable to ERCOT</t>
  </si>
  <si>
    <t>SWITCH_UNAVAIL</t>
  </si>
  <si>
    <t>ANTLP_G1</t>
  </si>
  <si>
    <t>ANTLP_G2</t>
  </si>
  <si>
    <t>ANTLP_G3</t>
  </si>
  <si>
    <t>EPA website</t>
  </si>
  <si>
    <t>Phase Shifters</t>
  </si>
  <si>
    <t>AEP</t>
  </si>
  <si>
    <t>X</t>
  </si>
  <si>
    <t>Yes</t>
  </si>
  <si>
    <t>Glasscock</t>
  </si>
  <si>
    <t>TDSP</t>
  </si>
  <si>
    <t>Approve Date</t>
  </si>
  <si>
    <t>-</t>
  </si>
  <si>
    <t>Base</t>
  </si>
  <si>
    <t>Sensitivity</t>
  </si>
  <si>
    <t>Unit specific monthly capacity factors modeled based on historical dispatch levels during the last three years.</t>
  </si>
  <si>
    <t>Coke</t>
  </si>
  <si>
    <t>Andrews</t>
  </si>
  <si>
    <t>Crockett</t>
  </si>
  <si>
    <t>Automated maintenance schedules modeled by UPLAN</t>
  </si>
  <si>
    <t>WETT</t>
  </si>
  <si>
    <t>Cameron</t>
  </si>
  <si>
    <t>Willacy</t>
  </si>
  <si>
    <t>Borden</t>
  </si>
  <si>
    <t>Fisher</t>
  </si>
  <si>
    <t>Outaged Element</t>
  </si>
  <si>
    <t>Associated TO/RE</t>
  </si>
  <si>
    <t>Notes</t>
  </si>
  <si>
    <t>Base: 2013</t>
  </si>
  <si>
    <t>Note that the 2013 weather scenario is the base weather scenario used as the starting point in the economic analysis.</t>
  </si>
  <si>
    <t>2004 and 2010</t>
  </si>
  <si>
    <t>Gregory Power Partners, LLC</t>
  </si>
  <si>
    <t>Pecos</t>
  </si>
  <si>
    <t>Recently Approved RPG Projects</t>
  </si>
  <si>
    <t>Model Updates/Corrections</t>
  </si>
  <si>
    <t>Renewable Generation Dispatch</t>
  </si>
  <si>
    <t>DC Tie Modeling and Dispatch</t>
  </si>
  <si>
    <t>Fuel Price Assumptions</t>
  </si>
  <si>
    <t>Load Forecast (Economic) Weather Year Assumption</t>
  </si>
  <si>
    <t>Based on 2019 RTP final summer peak reliability cases for years 2022 and 2025</t>
  </si>
  <si>
    <t>EIA 2020 AEO Reference Case</t>
  </si>
  <si>
    <t>1466 MW</t>
  </si>
  <si>
    <t>DC_L</t>
  </si>
  <si>
    <t>DC_R</t>
  </si>
  <si>
    <t>2022 SUM</t>
  </si>
  <si>
    <t>2025 SUM</t>
  </si>
  <si>
    <t>Model Corrections/Updates Made to the 2020 RTP Cases</t>
  </si>
  <si>
    <t>Corpus Christi North Shore Project</t>
  </si>
  <si>
    <t>Wink - No Trees 138 kV Line Upgrade</t>
  </si>
  <si>
    <t>Oncor</t>
  </si>
  <si>
    <t>CNP</t>
  </si>
  <si>
    <t>AEP/STEC</t>
  </si>
  <si>
    <t>TNMP</t>
  </si>
  <si>
    <t>Dilley to Jourdanton 69 kV Transmission Project</t>
  </si>
  <si>
    <t>Frio County Transmission Project</t>
  </si>
  <si>
    <t>Eldorado Live Oak to Sonora 69 kV Line Rebuild Project</t>
  </si>
  <si>
    <t>Mason to North Brady Line Rebuild Transmission Project</t>
  </si>
  <si>
    <t>Lon Hill to Warburton 138 kV Line Rebuild Transmission Project</t>
  </si>
  <si>
    <t>Fort Bend to West Columbia 69 kV to 138 kV Circuit 45 Conversion Project</t>
  </si>
  <si>
    <t>W.A. Parish to Westpark Tollway Ckt 09 Rebuild Project</t>
  </si>
  <si>
    <t>Ward and Winkler County Transmission Improvement Project</t>
  </si>
  <si>
    <t>Permian Basin Area Upgrades</t>
  </si>
  <si>
    <t>Removed Eagle Pass DC Tie</t>
  </si>
  <si>
    <t>Updated MIRAGE topology using June 2020 SSWG cases to reflect pre-retirement topology</t>
  </si>
  <si>
    <t>Updated MIRAGE retirement date to 10/1/2023 to reflect latest data from RE and ERCOT Account Manager</t>
  </si>
  <si>
    <t>Garland</t>
  </si>
  <si>
    <t>Added Solstice (60385-60384)</t>
  </si>
  <si>
    <t>Backed out Rio Hondo (8319) to E Rio Hondo (5764) 138 kV Line Upgrade</t>
  </si>
  <si>
    <t>Updated to reflect June SSWG cases</t>
  </si>
  <si>
    <t>Applied Ballinger 138/69 kV (6340-6338) Transformer Upgrade</t>
  </si>
  <si>
    <t>Updated Kiamichi tie-line (140077-140078 Ckts. 1 &amp; 2) Ratings</t>
  </si>
  <si>
    <t>Updated Farmland (79641/23924) - Tahoka (133641) Ratings</t>
  </si>
  <si>
    <t>Updated Culberson Switch (1097) - Culberson (71097) Ratings</t>
  </si>
  <si>
    <t>Updated Niels Bohr (132993) - Harald (133043) Ratings</t>
  </si>
  <si>
    <t>Oncor/Sharyland</t>
  </si>
  <si>
    <t>Added Whitepoint Area Improvements</t>
  </si>
  <si>
    <t>Updated Benbrook Switch Auto (1869-1872) Ratings</t>
  </si>
  <si>
    <t>Updated to reflect Operations</t>
  </si>
  <si>
    <t>Updated Jones Street TNP (1972) to Jones Street TNP (37030) Ratings</t>
  </si>
  <si>
    <t>Updated Jones Street TNP (1972) to Lakepointe TNP (37010) Ratings</t>
  </si>
  <si>
    <t>Updated Jones Street TNP (1973) to Jones Street TNP (37030) Ratings</t>
  </si>
  <si>
    <t xml:space="preserve">Based on January 2020 Notice of Suspension of Operations rpt.00013043.0000000000000000.20200121.160548892.2020_01_21_Public_Service_Company_of_Oklahoma_OKLA_OKLA_G1_NSO.pdf </t>
  </si>
  <si>
    <t>Based on June 2020 Notice of Suspension of Operations rpt.00013043.0000000000000000.20200601.164257065.2020_06_01_City_of_Austin_dba_Austin_Energy_DECKER_DPG1_NSO.pdf</t>
  </si>
  <si>
    <t>Based on May 2019 Notice of Suspension of Operations rpt.00013043.0000000000000000.20190523.151615784.2019_05_23_West_Texas_Wind_Energy_Partners_LP_SW_MESA_SW_MESA_NSO.pdf</t>
  </si>
  <si>
    <t>Oklaunion</t>
  </si>
  <si>
    <t xml:space="preserve">Based on July 2019 Notice of Suspension of Operations rpt.00013043.0000000000000000.20190719.163211848.Gregory_Power_Partners_LLC_LGE_LGE_GT1_LGE_LGE_GT2_LGE_LGE_STG_NSO.pdf </t>
  </si>
  <si>
    <t>Southwest Mesa Wind</t>
  </si>
  <si>
    <t>20INR0037</t>
  </si>
  <si>
    <t>21INR0467</t>
  </si>
  <si>
    <t>21INR0016</t>
  </si>
  <si>
    <t>21INR0026</t>
  </si>
  <si>
    <t>21INR0501</t>
  </si>
  <si>
    <t>20INR0033</t>
  </si>
  <si>
    <t>20INR0069</t>
  </si>
  <si>
    <t>21INR0017</t>
  </si>
  <si>
    <t>19INR0088</t>
  </si>
  <si>
    <t>20INR0032</t>
  </si>
  <si>
    <t>20INR0204</t>
  </si>
  <si>
    <t>18INR0030</t>
  </si>
  <si>
    <t>20INR0219</t>
  </si>
  <si>
    <t>18INR0031</t>
  </si>
  <si>
    <t>19INR0034</t>
  </si>
  <si>
    <t>17INR0031</t>
  </si>
  <si>
    <t>20INR0206</t>
  </si>
  <si>
    <t>19INR0041</t>
  </si>
  <si>
    <t>20INR0068</t>
  </si>
  <si>
    <t>19INR0081</t>
  </si>
  <si>
    <t>19INR0155</t>
  </si>
  <si>
    <t>20INR0053</t>
  </si>
  <si>
    <t>19INR0001</t>
  </si>
  <si>
    <t>20INR0045</t>
  </si>
  <si>
    <t>18INR0062</t>
  </si>
  <si>
    <t>19INR0156</t>
  </si>
  <si>
    <t>18INR0050</t>
  </si>
  <si>
    <t>21INR0276</t>
  </si>
  <si>
    <t>19INR0151</t>
  </si>
  <si>
    <t>21INR0261</t>
  </si>
  <si>
    <t>19INR0051</t>
  </si>
  <si>
    <t>20INR0262</t>
  </si>
  <si>
    <t>20INR0305</t>
  </si>
  <si>
    <t>19INR0092</t>
  </si>
  <si>
    <t>17INR0035</t>
  </si>
  <si>
    <t>20INR0083</t>
  </si>
  <si>
    <t>19INR0035</t>
  </si>
  <si>
    <t>18INR0016</t>
  </si>
  <si>
    <t>16INR0049</t>
  </si>
  <si>
    <t>20INR0088</t>
  </si>
  <si>
    <t>19INR0128</t>
  </si>
  <si>
    <t>19INR0114</t>
  </si>
  <si>
    <t>21INR0233</t>
  </si>
  <si>
    <t>19INR0053</t>
  </si>
  <si>
    <t>19INR0009</t>
  </si>
  <si>
    <t>18INR0039</t>
  </si>
  <si>
    <t>14INR0009</t>
  </si>
  <si>
    <t>17INR0025</t>
  </si>
  <si>
    <t>19INR0073</t>
  </si>
  <si>
    <t>19INR0100</t>
  </si>
  <si>
    <t>18INR0043</t>
  </si>
  <si>
    <t>Coniglio Solar</t>
  </si>
  <si>
    <t>Apogee Wind</t>
  </si>
  <si>
    <t>Danish Fields II</t>
  </si>
  <si>
    <t>Juno Solar (Phase I)</t>
  </si>
  <si>
    <t>Juno Solar (Phase II)</t>
  </si>
  <si>
    <t>WILDWIND</t>
  </si>
  <si>
    <t>Danish Fields Solar</t>
  </si>
  <si>
    <t>Danish Fields III</t>
  </si>
  <si>
    <t>Aragorn Solar</t>
  </si>
  <si>
    <t>IP Titan</t>
  </si>
  <si>
    <t>BlueBell Solar II</t>
  </si>
  <si>
    <t>Canyon Wind</t>
  </si>
  <si>
    <t>Eunice Solar</t>
  </si>
  <si>
    <t>Maryneal Windpower</t>
  </si>
  <si>
    <t>Greasewood Solar</t>
  </si>
  <si>
    <t>Espiritu Wind</t>
  </si>
  <si>
    <t>PES1</t>
  </si>
  <si>
    <t>Myrtle Solar</t>
  </si>
  <si>
    <t>Blackjack Creek Wind</t>
  </si>
  <si>
    <t>Anson Solar</t>
  </si>
  <si>
    <t>Morrow Lake Solar</t>
  </si>
  <si>
    <t>Bravepost Solar</t>
  </si>
  <si>
    <t>Texas Solar Nova</t>
  </si>
  <si>
    <t>Maverick Creek I W</t>
  </si>
  <si>
    <t>Wagyu Solar</t>
  </si>
  <si>
    <t>Aviator Wind</t>
  </si>
  <si>
    <t>Mustang Creek Solar</t>
  </si>
  <si>
    <t>Elara Solar</t>
  </si>
  <si>
    <t>Impact Solar</t>
  </si>
  <si>
    <t>Horizon Solar</t>
  </si>
  <si>
    <t>Vera Wind</t>
  </si>
  <si>
    <t>High Lonesome Wind Phase II</t>
  </si>
  <si>
    <t>Vera Wind V110</t>
  </si>
  <si>
    <t>Prospero Solar</t>
  </si>
  <si>
    <t xml:space="preserve">Las Majadas Wind </t>
  </si>
  <si>
    <t>Baird North Wind</t>
  </si>
  <si>
    <t>Norton Solar</t>
  </si>
  <si>
    <t>RTS 2 Wind</t>
  </si>
  <si>
    <t>Nazareth Solar</t>
  </si>
  <si>
    <t>West Raymond (El Trueno) Wind</t>
  </si>
  <si>
    <t>White Mesa Wind</t>
  </si>
  <si>
    <t>Rambler Solar</t>
  </si>
  <si>
    <t>Taygete II Solar</t>
  </si>
  <si>
    <t xml:space="preserve">Hidalgo II Wind </t>
  </si>
  <si>
    <t>Holstein Solar</t>
  </si>
  <si>
    <t>Fowler Ranch</t>
  </si>
  <si>
    <t>WKN Amadeus Wind</t>
  </si>
  <si>
    <t>Reloj Del Sol Wind</t>
  </si>
  <si>
    <t>Shakes Solar</t>
  </si>
  <si>
    <t>Prairie Hill Wind</t>
  </si>
  <si>
    <t>Edmondson Ranch Wind</t>
  </si>
  <si>
    <t>Gas</t>
  </si>
  <si>
    <t>6.9(1) conditions met as of:</t>
  </si>
  <si>
    <t>Fannin</t>
  </si>
  <si>
    <t>Haskell</t>
  </si>
  <si>
    <t>Wharton</t>
  </si>
  <si>
    <t>Cooke</t>
  </si>
  <si>
    <t>Culberson</t>
  </si>
  <si>
    <t>Sterling</t>
  </si>
  <si>
    <t>Scurry</t>
  </si>
  <si>
    <t>Nolan</t>
  </si>
  <si>
    <t>Harris</t>
  </si>
  <si>
    <t>Brazoria</t>
  </si>
  <si>
    <t>Bee</t>
  </si>
  <si>
    <t>Jones</t>
  </si>
  <si>
    <t>Frio</t>
  </si>
  <si>
    <t>Tom Green</t>
  </si>
  <si>
    <t>Kent</t>
  </si>
  <si>
    <t>Concho</t>
  </si>
  <si>
    <t>Jackson</t>
  </si>
  <si>
    <t>Lamar</t>
  </si>
  <si>
    <t>Knox</t>
  </si>
  <si>
    <t>Callahan</t>
  </si>
  <si>
    <t>Runnels</t>
  </si>
  <si>
    <t>McCulloch</t>
  </si>
  <si>
    <t>Castro</t>
  </si>
  <si>
    <t>Hidalgo</t>
  </si>
  <si>
    <t>Crane</t>
  </si>
  <si>
    <t>Zapata</t>
  </si>
  <si>
    <t>Zavala</t>
  </si>
  <si>
    <t>McLennan</t>
  </si>
  <si>
    <t>Retired Units</t>
  </si>
  <si>
    <t>Mothballed Units</t>
  </si>
  <si>
    <t>Decker Units 1 &amp; 2</t>
  </si>
  <si>
    <t>Gregory Power</t>
  </si>
  <si>
    <t>J T Deely Units 1 &amp; 2</t>
  </si>
  <si>
    <t>Union Carbide</t>
  </si>
  <si>
    <t>Spencer Units 4 &amp; 5</t>
  </si>
  <si>
    <t>Nacogdoches Power</t>
  </si>
  <si>
    <t>Nacogdoches Power, LLC</t>
  </si>
  <si>
    <t>Based on May 2020 Notice of Suspension of Operations rpt.00013043.0000000000000000.20200519.141201315.2020_05_19_Nacogdoches_Power_LLC_NACPW_UNIT1_NSO.pdf</t>
  </si>
  <si>
    <t>Based on May 2017 Notice of Suspension of Operations</t>
  </si>
  <si>
    <t>Based on June 2013 Notice of Suspension of Operations</t>
  </si>
  <si>
    <t xml:space="preserve">Based on June 2018 Notice of Suspension of Operations rpt.00013043.0000000000000000.20180608.163447723.2018_06_08_CITY_OF_GARLAND_SPNCER_SPNCE_4_SPNCER_SPNCE_5_NSO.pdf 
</t>
  </si>
  <si>
    <t>Weather years used for analysis:</t>
  </si>
  <si>
    <t>DC Tie Dispatch - 8760-hour Assumptions</t>
  </si>
  <si>
    <t>Import + Export</t>
  </si>
  <si>
    <t>Mapped to hourly generation and demand profiles based on historical operational data.</t>
  </si>
  <si>
    <t>The reserve requirement used in the economic models are based on a review of ERCOT’s 2020 Responsive Reserve and Regulation Up requirements. Note that the MW contribution of load resources is not an input into the economic model.</t>
  </si>
  <si>
    <t>New generators that met PG 6.9(1) requirements</t>
  </si>
  <si>
    <t>http://www.ercot.com/gridinfo/resource</t>
  </si>
  <si>
    <t>TPIT Project 50950 (Tier 4)</t>
  </si>
  <si>
    <t>TPIT Project 48818 (Tier 4)</t>
  </si>
  <si>
    <t>INR</t>
  </si>
  <si>
    <t>Inactive Date</t>
  </si>
  <si>
    <t>14INR0030c</t>
  </si>
  <si>
    <t>Panhandle Wind 3</t>
  </si>
  <si>
    <t>Carson</t>
  </si>
  <si>
    <t>MW</t>
  </si>
  <si>
    <t>13INR0038</t>
  </si>
  <si>
    <t>Wildrose Wind</t>
  </si>
  <si>
    <t>Swisher</t>
  </si>
  <si>
    <t>16INR0037c</t>
  </si>
  <si>
    <t>Pumpkin Farm Wind</t>
  </si>
  <si>
    <t>Floyd</t>
  </si>
  <si>
    <t>PG 6.9(1) Inactive Projects</t>
  </si>
  <si>
    <t>21INR0229</t>
  </si>
  <si>
    <t>Prospero Solar II</t>
  </si>
  <si>
    <t>LCRA</t>
  </si>
  <si>
    <t>TPIT Project 4465 (Tier 4)</t>
  </si>
  <si>
    <t xml:space="preserve">Updated Eagle Mountain to Saginaw 138 kV Double-Circuit Line Upgrade project </t>
  </si>
  <si>
    <t xml:space="preserve">Updated Oncor Big Spring – Buzzard Draw 69 kV Line Conversion to 138 kV project </t>
  </si>
  <si>
    <t xml:space="preserve">Updated North Laredo phase shifter rating </t>
  </si>
  <si>
    <t xml:space="preserve">Updated Decatur Emergency Tie configuration </t>
  </si>
  <si>
    <t>Gibbons Creek</t>
  </si>
  <si>
    <t>Based on December 2018 Notice of Suspension of Operations rpt.00013043.0000000000000000.20181221.161838015.2018_12_21_CITY_OF_GARLAND_GIBCRK_GIB_CRG1_NSO.pdf and August 2020 PUC filing of termination of (repower) interconnection agreement</t>
  </si>
  <si>
    <t>Updated Dupont Switch (8422) - Resnik (8580) 138 kV double circuit</t>
  </si>
  <si>
    <t>Updated to reflect 2019 RTP's proposed project</t>
  </si>
  <si>
    <t>Reverted Gibbons Creek MW parameter to reflect pre-repower value since repower canceled</t>
  </si>
  <si>
    <t>Updated Gibbons Creek MW parameter to reflect their new repower value</t>
  </si>
  <si>
    <t>Updated Wirtz (7104) - Flat Rock (7111) - Pale Face (7477) Ratings</t>
  </si>
  <si>
    <t>Updated Cagnon (5056) - Kendall (7046) Ratings</t>
  </si>
  <si>
    <t>TPIT Project 51953 (Tier 4)</t>
  </si>
  <si>
    <t>Updated McCarty Lane (7182) - Ranch Road 12 (7186) Ratings</t>
  </si>
  <si>
    <t>TPIT Project 54105 (Tier 4)</t>
  </si>
  <si>
    <t>Updated Glidden (7258) - Kleimann (78115) Ratings</t>
  </si>
  <si>
    <t>TPIT Project 5277 (Tier 4)</t>
  </si>
  <si>
    <t>Updated Upgrade Elm Mott - Bosque 138 kV line</t>
  </si>
  <si>
    <t>TPIT Project 52149 (Tier 4)</t>
  </si>
  <si>
    <t>BEPC</t>
  </si>
  <si>
    <t>Applied Hasse Area 69-kV to 138-kV Conversions:
-Holder Conversion
-Downing Conversion
-Downing Stephenville Conversion
-Carlton Downing Conversion
-Hasse Downing Conversion</t>
  </si>
  <si>
    <t>TPIT Project 52147 (Tier 4)
TPIT Project 52169 (Tier 4)
TPIT Project 52670 (Tier 4)
TPIT Project 52175 (Tier 4)
TPIT Project 52179 (Tier 4)</t>
  </si>
  <si>
    <t>Updated dynamic ratings for:
-Rio Hondo (8319) to Burns (5763)
-Burns (5763) to Heidelburg (5765)
-Heidelburg (5765) to Weslaco Sub (5768)</t>
  </si>
  <si>
    <t>Updated dynamic ratings for:
-Brown (1444) to Corn Trail (11441) 345 kV
-Corn Trail (11441) to Comanche Switch (1440) 345 kV
-Comanche Switch (1440) to Comanche Peak (1900)</t>
  </si>
  <si>
    <t>TPIT Project 47929 (Tier 3)</t>
  </si>
  <si>
    <t>Updated Rising Star 69-kV ratings to reflect RPG-approved modeling</t>
  </si>
  <si>
    <t>Final</t>
  </si>
  <si>
    <t>Updated Jack Creek (975) – Twin Oak Switch (3400) Ckt 1 345-kV Line</t>
  </si>
  <si>
    <t>Updated to reflect current SSWG cases</t>
  </si>
  <si>
    <t>Updated Killeen Switch (3422) – Brown Switch (1444) Ckt 1 345-kV Line
Updated Killeen Switch (3422) – Brown Switch (1444) Ckt 2 345-kV Line
Updated Killeen Switch (3422) – Salado Switch (3699) Ckt 2 345-kV Line
Updated Killeen Switch (3422) – Killeen Switch Star Bus (3431) Ckt 1 345/138-kV Transformer
Updated Killeen Switch (3423) – Harker Heights South (3633) Ckt 1 138-kV Line</t>
  </si>
  <si>
    <t>Updated Noelke (7053) – Schneeman Draw (76005) Ckt 1 345-kV Line</t>
  </si>
  <si>
    <t>Oncor/TMPA</t>
  </si>
  <si>
    <t>Oncor/Sharyland
Oncor</t>
  </si>
  <si>
    <t>STEC/LCRA</t>
  </si>
  <si>
    <t>The peak and hourly profile information will be posted along with the case information.</t>
  </si>
  <si>
    <t>PG 6.9(1) Canceled Projects</t>
  </si>
  <si>
    <t>Dallas - Fort Worth Import Project</t>
  </si>
  <si>
    <t>Midland Area Transmission Improvement</t>
  </si>
  <si>
    <t>Update based on 2020 RTP Reliability Project 2020_NC11</t>
  </si>
  <si>
    <t>Update based on 2020 RTP Reliability Project 2020_FW12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</si>
</sst>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??_);_(@_)"/>
    <numFmt numFmtId="165" formatCode="0.0%"/>
    <numFmt numFmtId="166" formatCode="[$-F800]dddd\,\ mmmm\ dd\,\ yyyy"/>
    <numFmt numFmtId="167" formatCode="m/yyyy"/>
  </numFmts>
  <fonts count="2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</font>
    <font>
      <sz val="10"/>
      <color theme="1"/>
      <name val="Arial"/>
      <family val="2"/>
    </font>
    <font>
      <u/>
      <sz val="11"/>
      <color theme="8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AEC7"/>
        <bgColor theme="1"/>
      </patternFill>
    </fill>
    <fill>
      <patternFill patternType="solid">
        <fgColor rgb="FF5B677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9" fontId="5" fillId="0" borderId="0" applyFont="0" applyFill="0" applyBorder="0" applyAlignment="0" applyProtection="0"/>
    <xf numFmtId="0" fontId="10" fillId="0" borderId="0"/>
    <xf numFmtId="0" fontId="13" fillId="0" borderId="0"/>
    <xf numFmtId="0" fontId="13" fillId="0" borderId="0"/>
  </cellStyleXfs>
  <cellXfs count="191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  <xf numFmtId="165" fontId="8" fillId="0" borderId="0" xfId="2" applyNumberFormat="1" applyFont="1" applyAlignment="1">
      <alignment vertical="top" wrapText="1"/>
    </xf>
    <xf numFmtId="0" fontId="3" fillId="0" borderId="0" xfId="0" applyFont="1" applyFill="1" applyBorder="1" applyAlignment="1">
      <alignment horizontal="left"/>
    </xf>
    <xf numFmtId="0" fontId="0" fillId="0" borderId="1" xfId="0" applyBorder="1"/>
    <xf numFmtId="166" fontId="0" fillId="0" borderId="0" xfId="0" applyNumberFormat="1"/>
    <xf numFmtId="0" fontId="0" fillId="0" borderId="0" xfId="0" applyAlignme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1" fontId="14" fillId="0" borderId="0" xfId="5" applyNumberFormat="1" applyFont="1" applyFill="1" applyBorder="1" applyAlignment="1">
      <alignment horizontal="center"/>
    </xf>
    <xf numFmtId="0" fontId="6" fillId="3" borderId="10" xfId="0" applyFont="1" applyFill="1" applyBorder="1" applyAlignment="1">
      <alignment vertical="center"/>
    </xf>
    <xf numFmtId="0" fontId="6" fillId="3" borderId="11" xfId="0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0" fontId="6" fillId="3" borderId="9" xfId="0" applyFont="1" applyFill="1" applyBorder="1" applyAlignment="1">
      <alignment vertical="center"/>
    </xf>
    <xf numFmtId="2" fontId="0" fillId="0" borderId="3" xfId="0" applyNumberFormat="1" applyBorder="1" applyAlignment="1">
      <alignment vertical="center"/>
    </xf>
    <xf numFmtId="2" fontId="0" fillId="0" borderId="5" xfId="0" applyNumberForma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13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10" xfId="0" applyBorder="1" applyAlignment="1"/>
    <xf numFmtId="0" fontId="0" fillId="0" borderId="1" xfId="0" applyBorder="1" applyAlignment="1"/>
    <xf numFmtId="0" fontId="0" fillId="0" borderId="11" xfId="0" applyBorder="1" applyAlignment="1">
      <alignment wrapText="1"/>
    </xf>
    <xf numFmtId="0" fontId="0" fillId="0" borderId="4" xfId="0" applyBorder="1" applyAlignment="1"/>
    <xf numFmtId="0" fontId="6" fillId="0" borderId="1" xfId="0" applyFont="1" applyBorder="1"/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0" xfId="0" applyFont="1" applyFill="1" applyBorder="1"/>
    <xf numFmtId="0" fontId="0" fillId="0" borderId="0" xfId="0" applyFill="1" applyBorder="1"/>
    <xf numFmtId="0" fontId="12" fillId="0" borderId="0" xfId="0" applyFont="1" applyFill="1" applyBorder="1" applyAlignment="1">
      <alignment horizontal="center" vertical="center"/>
    </xf>
    <xf numFmtId="165" fontId="8" fillId="0" borderId="0" xfId="2" applyNumberFormat="1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7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left" vertical="center" wrapText="1"/>
    </xf>
    <xf numFmtId="0" fontId="16" fillId="0" borderId="0" xfId="4" applyFont="1" applyFill="1" applyBorder="1" applyAlignment="1">
      <alignment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0" xfId="0" applyNumberFormat="1"/>
    <xf numFmtId="0" fontId="0" fillId="0" borderId="1" xfId="0" applyFont="1" applyBorder="1" applyAlignment="1">
      <alignment horizontal="center" wrapText="1"/>
    </xf>
    <xf numFmtId="15" fontId="0" fillId="0" borderId="1" xfId="0" applyNumberFormat="1" applyFont="1" applyBorder="1" applyAlignment="1">
      <alignment wrapText="1"/>
    </xf>
    <xf numFmtId="165" fontId="8" fillId="0" borderId="0" xfId="2" applyNumberFormat="1" applyFont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12" fillId="0" borderId="1" xfId="0" applyFont="1" applyBorder="1"/>
    <xf numFmtId="14" fontId="17" fillId="0" borderId="1" xfId="0" applyNumberFormat="1" applyFont="1" applyBorder="1" applyAlignment="1">
      <alignment vertical="center"/>
    </xf>
    <xf numFmtId="0" fontId="6" fillId="0" borderId="19" xfId="0" applyFont="1" applyBorder="1"/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center"/>
    </xf>
    <xf numFmtId="2" fontId="6" fillId="0" borderId="15" xfId="0" applyNumberFormat="1" applyFont="1" applyBorder="1" applyAlignment="1">
      <alignment horizontal="center"/>
    </xf>
    <xf numFmtId="2" fontId="6" fillId="0" borderId="8" xfId="0" applyNumberFormat="1" applyFont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0" fontId="16" fillId="0" borderId="17" xfId="0" quotePrefix="1" applyNumberFormat="1" applyFont="1" applyBorder="1" applyAlignment="1">
      <alignment horizontal="center"/>
    </xf>
    <xf numFmtId="0" fontId="16" fillId="0" borderId="18" xfId="0" quotePrefix="1" applyNumberFormat="1" applyFont="1" applyBorder="1" applyAlignment="1">
      <alignment horizontal="center"/>
    </xf>
    <xf numFmtId="2" fontId="14" fillId="0" borderId="14" xfId="0" applyNumberFormat="1" applyFont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2" fontId="14" fillId="0" borderId="20" xfId="0" applyNumberFormat="1" applyFont="1" applyBorder="1" applyAlignment="1">
      <alignment horizontal="center"/>
    </xf>
    <xf numFmtId="2" fontId="14" fillId="0" borderId="4" xfId="0" applyNumberFormat="1" applyFont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5" fontId="0" fillId="0" borderId="1" xfId="0" applyNumberFormat="1" applyFill="1" applyBorder="1"/>
    <xf numFmtId="0" fontId="12" fillId="0" borderId="0" xfId="0" applyFont="1" applyFill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2" fillId="0" borderId="0" xfId="1" applyAlignment="1">
      <alignment horizontal="center"/>
    </xf>
    <xf numFmtId="0" fontId="2" fillId="0" borderId="0" xfId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14" fontId="0" fillId="0" borderId="0" xfId="0" applyNumberFormat="1" applyFill="1" applyAlignment="1">
      <alignment horizontal="left"/>
    </xf>
    <xf numFmtId="0" fontId="1" fillId="5" borderId="0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0" xfId="0" applyFont="1" applyAlignment="1"/>
    <xf numFmtId="0" fontId="7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4" fontId="17" fillId="0" borderId="29" xfId="0" applyNumberFormat="1" applyFont="1" applyBorder="1" applyAlignment="1">
      <alignment vertical="center"/>
    </xf>
    <xf numFmtId="14" fontId="17" fillId="0" borderId="0" xfId="0" applyNumberFormat="1" applyFont="1" applyBorder="1" applyAlignment="1">
      <alignment vertical="center"/>
    </xf>
    <xf numFmtId="0" fontId="0" fillId="0" borderId="6" xfId="0" applyFont="1" applyFill="1" applyBorder="1" applyAlignment="1">
      <alignment horizontal="center"/>
    </xf>
    <xf numFmtId="0" fontId="0" fillId="0" borderId="24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Font="1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10" xfId="0" applyFill="1" applyBorder="1"/>
    <xf numFmtId="0" fontId="0" fillId="0" borderId="3" xfId="0" applyFill="1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18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Fill="1" applyBorder="1" applyAlignment="1"/>
    <xf numFmtId="0" fontId="0" fillId="0" borderId="7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0" fillId="0" borderId="19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11" xfId="0" applyFont="1" applyBorder="1" applyAlignment="1">
      <alignment wrapText="1"/>
    </xf>
    <xf numFmtId="0" fontId="0" fillId="0" borderId="4" xfId="0" applyFont="1" applyBorder="1" applyAlignment="1">
      <alignment horizontal="center" wrapText="1"/>
    </xf>
    <xf numFmtId="15" fontId="0" fillId="0" borderId="8" xfId="0" applyNumberFormat="1" applyBorder="1" applyAlignment="1">
      <alignment vertical="center"/>
    </xf>
    <xf numFmtId="15" fontId="0" fillId="0" borderId="1" xfId="0" applyNumberFormat="1" applyFont="1" applyBorder="1"/>
    <xf numFmtId="15" fontId="0" fillId="0" borderId="1" xfId="0" applyNumberFormat="1" applyFont="1" applyBorder="1" applyAlignment="1">
      <alignment vertical="center" wrapText="1"/>
    </xf>
    <xf numFmtId="15" fontId="0" fillId="0" borderId="4" xfId="0" applyNumberFormat="1" applyFont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left"/>
    </xf>
    <xf numFmtId="0" fontId="0" fillId="0" borderId="0" xfId="0" applyFill="1" applyBorder="1" applyAlignment="1">
      <alignment horizontal="center" vertical="center"/>
    </xf>
    <xf numFmtId="166" fontId="0" fillId="0" borderId="0" xfId="0" applyNumberForma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166" fontId="0" fillId="0" borderId="0" xfId="0" applyNumberFormat="1" applyFill="1" applyBorder="1"/>
    <xf numFmtId="0" fontId="2" fillId="0" borderId="0" xfId="1" applyFill="1" applyBorder="1" applyAlignment="1">
      <alignment horizontal="left"/>
    </xf>
    <xf numFmtId="166" fontId="0" fillId="0" borderId="0" xfId="0" applyNumberFormat="1" applyFill="1" applyBorder="1" applyAlignment="1">
      <alignment horizontal="right"/>
    </xf>
    <xf numFmtId="0" fontId="19" fillId="0" borderId="0" xfId="1" applyFont="1" applyFill="1" applyBorder="1" applyAlignment="1">
      <alignment horizontal="center"/>
    </xf>
    <xf numFmtId="0" fontId="2" fillId="0" borderId="0" xfId="1" applyFill="1" applyBorder="1" applyAlignment="1">
      <alignment horizontal="center"/>
    </xf>
    <xf numFmtId="0" fontId="1" fillId="5" borderId="0" xfId="0" applyFont="1" applyFill="1" applyBorder="1" applyAlignment="1">
      <alignment horizontal="center" vertical="center"/>
    </xf>
    <xf numFmtId="166" fontId="1" fillId="5" borderId="0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20" fillId="6" borderId="0" xfId="0" applyFont="1" applyFill="1" applyBorder="1" applyAlignment="1">
      <alignment horizontal="center"/>
    </xf>
    <xf numFmtId="0" fontId="20" fillId="6" borderId="0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0" fontId="2" fillId="0" borderId="0" xfId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</cellXfs>
  <cellStyles count="6">
    <cellStyle name="Hyperlink" xfId="1" builtinId="8"/>
    <cellStyle name="Normal" xfId="0" builtinId="0"/>
    <cellStyle name="Normal 12" xfId="3"/>
    <cellStyle name="Normal_Cancelled" xfId="4"/>
    <cellStyle name="Normal_Sheet1" xfId="5"/>
    <cellStyle name="Percent" xfId="2" builtinId="5"/>
  </cellStyles>
  <dxfs count="0"/>
  <tableStyles count="0" defaultTableStyle="TableStyleMedium2" defaultPivotStyle="PivotStyleLight16"/>
  <colors>
    <mruColors>
      <color rgb="FF5B6770"/>
      <color rgb="FF00AE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atural%20Gas%20Price%20Forecasts/NG%20Forecasts%20for%20UPL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 Data"/>
      <sheetName val="Chart"/>
      <sheetName val="Base Forecast"/>
      <sheetName val="Low Price Sensitivity"/>
      <sheetName val="High Price Sensitivity"/>
    </sheetNames>
    <sheetDataSet>
      <sheetData sheetId="0">
        <row r="6">
          <cell r="B6">
            <v>1.072455048681163</v>
          </cell>
          <cell r="C6">
            <v>0.99792432253555385</v>
          </cell>
          <cell r="D6">
            <v>0.95652894915144027</v>
          </cell>
          <cell r="E6">
            <v>0.97658601499390441</v>
          </cell>
          <cell r="F6">
            <v>0.99249832546646177</v>
          </cell>
          <cell r="G6">
            <v>1.012910972677602</v>
          </cell>
          <cell r="H6">
            <v>0.97288332850236681</v>
          </cell>
          <cell r="I6">
            <v>0.96457797546913648</v>
          </cell>
          <cell r="J6">
            <v>0.96515723956929655</v>
          </cell>
          <cell r="K6">
            <v>1.005367531155076</v>
          </cell>
          <cell r="L6">
            <v>1.0069529286502208</v>
          </cell>
          <cell r="M6">
            <v>1.0761573631477774</v>
          </cell>
        </row>
        <row r="11">
          <cell r="C11">
            <v>2020</v>
          </cell>
          <cell r="D11">
            <v>2021</v>
          </cell>
          <cell r="E11">
            <v>2022</v>
          </cell>
          <cell r="F11">
            <v>2023</v>
          </cell>
          <cell r="G11">
            <v>2024</v>
          </cell>
          <cell r="H11">
            <v>2025</v>
          </cell>
        </row>
        <row r="12">
          <cell r="C12">
            <v>2.494653</v>
          </cell>
          <cell r="D12">
            <v>2.6167959999999999</v>
          </cell>
          <cell r="E12">
            <v>2.679862</v>
          </cell>
          <cell r="F12">
            <v>2.7806630000000001</v>
          </cell>
          <cell r="G12">
            <v>2.950869</v>
          </cell>
          <cell r="H12">
            <v>3.2740309999999999</v>
          </cell>
        </row>
        <row r="13">
          <cell r="C13">
            <v>2.5188190000000001</v>
          </cell>
          <cell r="D13">
            <v>2.4954610000000002</v>
          </cell>
          <cell r="E13">
            <v>2.4402219999999999</v>
          </cell>
          <cell r="F13">
            <v>2.4461710000000001</v>
          </cell>
          <cell r="G13">
            <v>2.5238999999999998</v>
          </cell>
          <cell r="H13">
            <v>2.7721719999999999</v>
          </cell>
        </row>
        <row r="14">
          <cell r="C14">
            <v>2.6871830000000001</v>
          </cell>
          <cell r="D14">
            <v>2.973516</v>
          </cell>
          <cell r="E14">
            <v>3.176428</v>
          </cell>
          <cell r="F14">
            <v>3.4169360000000002</v>
          </cell>
          <cell r="G14">
            <v>3.7269070000000002</v>
          </cell>
          <cell r="H14">
            <v>4.2330420000000002</v>
          </cell>
        </row>
      </sheetData>
      <sheetData sheetId="1" refreshError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://www.ercot.com/gridinfo/resource" TargetMode="External"/><Relationship Id="rId1" Type="http://schemas.openxmlformats.org/officeDocument/2006/relationships/hyperlink" Target="http://www.ercot.com/gridinfo/resource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showGridLines="0" tabSelected="1" workbookViewId="0"/>
  </sheetViews>
  <sheetFormatPr defaultRowHeight="15" x14ac:dyDescent="0.25"/>
  <cols>
    <col min="1" max="1" width="15.5703125" customWidth="1"/>
    <col min="2" max="2" width="50.140625" bestFit="1" customWidth="1"/>
    <col min="3" max="3" width="16.28515625" bestFit="1" customWidth="1"/>
    <col min="4" max="4" width="27.140625" style="7" bestFit="1" customWidth="1"/>
  </cols>
  <sheetData>
    <row r="1" spans="1:4" ht="30" x14ac:dyDescent="0.25">
      <c r="A1" s="95" t="s">
        <v>16</v>
      </c>
      <c r="B1" s="153" t="s">
        <v>17</v>
      </c>
      <c r="C1" s="153" t="s">
        <v>20</v>
      </c>
      <c r="D1" s="154" t="s">
        <v>31</v>
      </c>
    </row>
    <row r="2" spans="1:4" x14ac:dyDescent="0.25">
      <c r="A2" s="157" t="s">
        <v>0</v>
      </c>
      <c r="B2" s="157"/>
      <c r="C2" s="157"/>
      <c r="D2" s="157"/>
    </row>
    <row r="3" spans="1:4" x14ac:dyDescent="0.25">
      <c r="A3" s="141" t="s">
        <v>1</v>
      </c>
      <c r="B3" s="146" t="s">
        <v>2</v>
      </c>
      <c r="C3" s="147" t="str">
        <f>'Start Cases'!B2</f>
        <v>Final</v>
      </c>
      <c r="D3" s="148">
        <f>IF('Start Cases'!B1= "","N/A",'Start Cases'!B1)</f>
        <v>44025</v>
      </c>
    </row>
    <row r="4" spans="1:4" x14ac:dyDescent="0.25">
      <c r="A4" s="152" t="s">
        <v>3</v>
      </c>
      <c r="B4" s="149" t="s">
        <v>118</v>
      </c>
      <c r="C4" s="147" t="str">
        <f>'Recently Approved RPG Projects'!B2</f>
        <v>Final</v>
      </c>
      <c r="D4" s="148">
        <f>'Recently Approved RPG Projects'!B1</f>
        <v>44060</v>
      </c>
    </row>
    <row r="5" spans="1:4" x14ac:dyDescent="0.25">
      <c r="A5" s="141" t="s">
        <v>3</v>
      </c>
      <c r="B5" s="149" t="s">
        <v>119</v>
      </c>
      <c r="C5" s="147" t="str">
        <f>'Model Updates &amp; Corrections'!B2</f>
        <v>Final</v>
      </c>
      <c r="D5" s="148">
        <f>'Model Updates &amp; Corrections'!B1</f>
        <v>44155</v>
      </c>
    </row>
    <row r="6" spans="1:4" x14ac:dyDescent="0.25">
      <c r="A6" s="141" t="s">
        <v>4</v>
      </c>
      <c r="B6" s="146" t="s">
        <v>5</v>
      </c>
      <c r="C6" s="147" t="str">
        <f>'Transmission &amp; Gen Outages'!B2</f>
        <v>Final</v>
      </c>
      <c r="D6" s="148">
        <f>IF('Transmission &amp; Gen Outages'!B1= "","N/A",'Transmission &amp; Gen Outages'!B1)</f>
        <v>44025</v>
      </c>
    </row>
    <row r="7" spans="1:4" x14ac:dyDescent="0.25">
      <c r="A7" s="158" t="s">
        <v>6</v>
      </c>
      <c r="B7" s="158"/>
      <c r="C7" s="158"/>
      <c r="D7" s="158"/>
    </row>
    <row r="8" spans="1:4" x14ac:dyDescent="0.25">
      <c r="A8" s="141" t="s">
        <v>7</v>
      </c>
      <c r="B8" s="146" t="s">
        <v>34</v>
      </c>
      <c r="C8" s="147" t="str">
        <f>'Gen Add, Ret. and Mothball'!B2</f>
        <v>Final</v>
      </c>
      <c r="D8" s="148">
        <f>'Gen Add, Ret. and Mothball'!B1</f>
        <v>44070</v>
      </c>
    </row>
    <row r="9" spans="1:4" x14ac:dyDescent="0.25">
      <c r="A9" s="141" t="s">
        <v>8</v>
      </c>
      <c r="B9" s="149" t="s">
        <v>120</v>
      </c>
      <c r="C9" s="147" t="str">
        <f>'Renewable Generation Dispatch'!B2</f>
        <v>Final</v>
      </c>
      <c r="D9" s="148">
        <f>IF('Renewable Generation Dispatch'!B1= "","N/A",'Renewable Generation Dispatch'!B1)</f>
        <v>44025</v>
      </c>
    </row>
    <row r="10" spans="1:4" x14ac:dyDescent="0.25">
      <c r="A10" s="141" t="s">
        <v>9</v>
      </c>
      <c r="B10" s="143" t="s">
        <v>40</v>
      </c>
      <c r="C10" s="147" t="str">
        <f>'Switchable Generation'!B2</f>
        <v>Final</v>
      </c>
      <c r="D10" s="150">
        <f>IF('Switchable Generation'!B1= "","N/A",'Switchable Generation'!B1)</f>
        <v>44025</v>
      </c>
    </row>
    <row r="11" spans="1:4" x14ac:dyDescent="0.25">
      <c r="A11" s="141" t="s">
        <v>10</v>
      </c>
      <c r="B11" s="149" t="s">
        <v>121</v>
      </c>
      <c r="C11" s="147" t="str">
        <f>'DC Tie Modeling &amp; Dispatch'!B2</f>
        <v>Final</v>
      </c>
      <c r="D11" s="148">
        <f>IF('DC Tie Modeling &amp; Dispatch'!B1= "","N/A",'DC Tie Modeling &amp; Dispatch'!B1)</f>
        <v>44025</v>
      </c>
    </row>
    <row r="12" spans="1:4" x14ac:dyDescent="0.25">
      <c r="A12" s="151" t="s">
        <v>11</v>
      </c>
      <c r="B12" s="143" t="s">
        <v>12</v>
      </c>
      <c r="C12" s="147" t="str">
        <f>'Reserve Requirement'!B2</f>
        <v>Final</v>
      </c>
      <c r="D12" s="148">
        <f>IF('Reserve Requirement'!B1= "","N/A",'Reserve Requirement'!B1)</f>
        <v>44025</v>
      </c>
    </row>
    <row r="13" spans="1:4" x14ac:dyDescent="0.25">
      <c r="A13" s="141" t="s">
        <v>13</v>
      </c>
      <c r="B13" s="149" t="s">
        <v>122</v>
      </c>
      <c r="C13" s="147" t="str">
        <f>'Fuel Price Assumptions'!B2</f>
        <v>Final</v>
      </c>
      <c r="D13" s="148">
        <f>IF('Fuel Price Assumptions'!B1= "","N/A",'Fuel Price Assumptions'!B1)</f>
        <v>44025</v>
      </c>
    </row>
    <row r="14" spans="1:4" x14ac:dyDescent="0.25">
      <c r="A14" s="141" t="s">
        <v>13</v>
      </c>
      <c r="B14" s="146" t="s">
        <v>14</v>
      </c>
      <c r="C14" s="147" t="str">
        <f>'Emission Cost Assumptions'!B2</f>
        <v>Final</v>
      </c>
      <c r="D14" s="148">
        <f>IF('Emission Cost Assumptions'!B1= "","N/A",'Emission Cost Assumptions'!B1)</f>
        <v>44025</v>
      </c>
    </row>
    <row r="15" spans="1:4" x14ac:dyDescent="0.25">
      <c r="A15" s="157" t="s">
        <v>15</v>
      </c>
      <c r="B15" s="157"/>
      <c r="C15" s="157"/>
      <c r="D15" s="157"/>
    </row>
    <row r="16" spans="1:4" x14ac:dyDescent="0.25">
      <c r="A16" s="142">
        <v>3.3</v>
      </c>
      <c r="B16" s="143" t="s">
        <v>123</v>
      </c>
      <c r="C16" s="144" t="str">
        <f>'Economic Case-Load Forecast'!B2</f>
        <v>Final</v>
      </c>
      <c r="D16" s="145">
        <f>IF('Economic Case-Load Forecast'!B1= "","N/A",'Economic Case-Load Forecast'!B1)</f>
        <v>44025</v>
      </c>
    </row>
  </sheetData>
  <mergeCells count="3">
    <mergeCell ref="A2:D2"/>
    <mergeCell ref="A7:D7"/>
    <mergeCell ref="A15:D15"/>
  </mergeCells>
  <hyperlinks>
    <hyperlink ref="A3" location="'Start Cases'!A1" display="3.1.1"/>
    <hyperlink ref="A4" location="'Recently approved RPG project'!A1" display="3.1.2"/>
    <hyperlink ref="A5" location="'Model updates &amp; corrections'!A1" display="3.1.2"/>
    <hyperlink ref="A5:B5" location="'Model updates &amp; corrections'!A1" display="3.1.2"/>
    <hyperlink ref="A4:B4" location="'Recently Approved RPG Projects'!A1" display="3.1.2"/>
    <hyperlink ref="A3:B3" location="'Start Cases'!A1" display="3.1.1"/>
    <hyperlink ref="A6:B6" location="'Transmission &amp; Gen Outages'!A1" display="3.1.3"/>
    <hyperlink ref="A8:B8" location="'Gen add, ret. and mothball'!A1" display="3.2.1"/>
    <hyperlink ref="A9:B9" location="'Renewable Generation Dispatch'!A1" display="3.2.2"/>
    <hyperlink ref="A10:B10" location="'Switchable Generation'!A1" display="3.2.3"/>
    <hyperlink ref="A11:B11" location="'DC Tie modeling &amp; dispatch'!A1" display="3.2.4"/>
    <hyperlink ref="A12:B12" location="'Reserve Requirement'!A1" display="3.2.5"/>
    <hyperlink ref="A13:B13" location="'Fuel Price Assumptions'!A1" display="3.2.6"/>
    <hyperlink ref="A14:B14" location="'Emission Cost Assumptions'!A1" display="3.2.6"/>
    <hyperlink ref="B10" location="'Switchable Generation'!A1" display="Switchable Generation "/>
    <hyperlink ref="B4" location="'Recently Approved RPG Projects'!A1" display="Recently Approved RPG Projects"/>
    <hyperlink ref="B5" location="'Model updates &amp; corrections'!A1" display="Model Updates/Corrections"/>
    <hyperlink ref="B9" location="'Renewable Generation Dispatch'!A1" display="Renewable Generation Dispatch"/>
    <hyperlink ref="B11" location="'DC Tie modeling &amp; dispatch'!A1" display="DC Tie Modeling and Dispatch"/>
    <hyperlink ref="B13" location="'Fuel Price Assumptions'!A1" display="Fuel Price Assumptions"/>
    <hyperlink ref="B16" location="'Economic Case-Load Forecast'!A1" display="Load Forecast (Economic) Weather Year Assumption"/>
    <hyperlink ref="A16" location="'Economic Case-Load Forecast'!A1" display="3.3.1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/>
  </sheetViews>
  <sheetFormatPr defaultRowHeight="15" x14ac:dyDescent="0.25"/>
  <cols>
    <col min="1" max="1" width="18.140625" customWidth="1"/>
    <col min="2" max="2" width="9.7109375" bestFit="1" customWidth="1"/>
    <col min="3" max="3" width="9.140625" customWidth="1"/>
  </cols>
  <sheetData>
    <row r="1" spans="1:7" x14ac:dyDescent="0.25">
      <c r="A1" t="s">
        <v>18</v>
      </c>
      <c r="B1" s="94">
        <v>44025</v>
      </c>
      <c r="C1" s="89" t="s">
        <v>19</v>
      </c>
    </row>
    <row r="2" spans="1:7" x14ac:dyDescent="0.25">
      <c r="A2" t="s">
        <v>20</v>
      </c>
      <c r="B2" s="15" t="s">
        <v>369</v>
      </c>
    </row>
    <row r="4" spans="1:7" x14ac:dyDescent="0.25">
      <c r="C4" s="14"/>
      <c r="D4" s="14"/>
      <c r="E4" s="14"/>
      <c r="F4" s="14"/>
      <c r="G4" s="14"/>
    </row>
    <row r="5" spans="1:7" x14ac:dyDescent="0.25">
      <c r="A5" s="70" t="s">
        <v>73</v>
      </c>
      <c r="B5" s="6" t="s">
        <v>126</v>
      </c>
    </row>
    <row r="6" spans="1:7" ht="15" customHeight="1" x14ac:dyDescent="0.25">
      <c r="A6" s="188" t="s">
        <v>321</v>
      </c>
      <c r="B6" s="189"/>
      <c r="C6" s="190"/>
      <c r="D6" s="190"/>
      <c r="E6" s="190"/>
      <c r="F6" s="190"/>
      <c r="G6" s="190"/>
    </row>
    <row r="7" spans="1:7" ht="15" customHeight="1" x14ac:dyDescent="0.25">
      <c r="A7" s="189"/>
      <c r="B7" s="189"/>
      <c r="C7" s="190"/>
      <c r="D7" s="190"/>
      <c r="E7" s="190"/>
      <c r="F7" s="190"/>
      <c r="G7" s="190"/>
    </row>
    <row r="8" spans="1:7" ht="15" customHeight="1" x14ac:dyDescent="0.25">
      <c r="A8" s="189"/>
      <c r="B8" s="189"/>
      <c r="C8" s="190"/>
      <c r="D8" s="190"/>
      <c r="E8" s="190"/>
      <c r="F8" s="190"/>
      <c r="G8" s="190"/>
    </row>
    <row r="9" spans="1:7" ht="15" customHeight="1" x14ac:dyDescent="0.25">
      <c r="A9" s="189"/>
      <c r="B9" s="189"/>
      <c r="C9" s="190"/>
      <c r="D9" s="190"/>
      <c r="E9" s="190"/>
      <c r="F9" s="190"/>
      <c r="G9" s="190"/>
    </row>
    <row r="11" spans="1:7" ht="15" customHeight="1" x14ac:dyDescent="0.25"/>
  </sheetData>
  <mergeCells count="1">
    <mergeCell ref="A6:G9"/>
  </mergeCells>
  <hyperlinks>
    <hyperlink ref="C1" location="Index!A1" display="Back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/>
  </sheetViews>
  <sheetFormatPr defaultRowHeight="15" x14ac:dyDescent="0.25"/>
  <cols>
    <col min="1" max="1" width="18.140625" customWidth="1"/>
    <col min="2" max="2" width="11.5703125" customWidth="1"/>
    <col min="3" max="13" width="8.7109375" customWidth="1"/>
  </cols>
  <sheetData>
    <row r="1" spans="1:14" x14ac:dyDescent="0.25">
      <c r="A1" t="s">
        <v>18</v>
      </c>
      <c r="B1" s="94">
        <v>44025</v>
      </c>
      <c r="C1" s="89" t="s">
        <v>19</v>
      </c>
    </row>
    <row r="2" spans="1:14" x14ac:dyDescent="0.25">
      <c r="A2" t="s">
        <v>20</v>
      </c>
      <c r="B2" s="15" t="s">
        <v>369</v>
      </c>
    </row>
    <row r="3" spans="1:14" ht="15.75" customHeight="1" x14ac:dyDescent="0.25">
      <c r="A3" t="s">
        <v>39</v>
      </c>
      <c r="B3" s="13" t="s">
        <v>125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4" s="11" customFormat="1" x14ac:dyDescent="0.25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4" ht="15.75" thickBot="1" x14ac:dyDescent="0.3"/>
    <row r="6" spans="1:14" x14ac:dyDescent="0.25">
      <c r="A6" s="73" t="s">
        <v>59</v>
      </c>
      <c r="B6" s="74" t="s">
        <v>61</v>
      </c>
      <c r="C6" s="75" t="s">
        <v>62</v>
      </c>
      <c r="D6" s="75" t="s">
        <v>63</v>
      </c>
      <c r="E6" s="75" t="s">
        <v>64</v>
      </c>
      <c r="F6" s="75" t="s">
        <v>65</v>
      </c>
      <c r="G6" s="75" t="s">
        <v>66</v>
      </c>
      <c r="H6" s="75" t="s">
        <v>67</v>
      </c>
      <c r="I6" s="75" t="s">
        <v>68</v>
      </c>
      <c r="J6" s="75" t="s">
        <v>69</v>
      </c>
      <c r="K6" s="75" t="s">
        <v>70</v>
      </c>
      <c r="L6" s="75" t="s">
        <v>71</v>
      </c>
      <c r="M6" s="75" t="s">
        <v>72</v>
      </c>
      <c r="N6" s="76" t="s">
        <v>48</v>
      </c>
    </row>
    <row r="7" spans="1:14" x14ac:dyDescent="0.25">
      <c r="A7" s="77">
        <v>2020</v>
      </c>
      <c r="B7" s="79">
        <f>HLOOKUP($A7,'[1]Source Data'!$C$11:$H$14,2)*'[1]Source Data'!B$6</f>
        <v>2.6754032045576093</v>
      </c>
      <c r="C7" s="80">
        <f>HLOOKUP($A7,'[1]Source Data'!$C$11:$H$14,2)*'[1]Source Data'!C$6</f>
        <v>2.4894749049862872</v>
      </c>
      <c r="D7" s="80">
        <f>HLOOKUP($A7,'[1]Source Data'!$C$11:$H$14,2)*'[1]Source Data'!D$6</f>
        <v>2.3862078125874877</v>
      </c>
      <c r="E7" s="80">
        <f>HLOOKUP($A7,'[1]Source Data'!$C$11:$H$14,2)*'[1]Source Data'!E$6</f>
        <v>2.4362432320625884</v>
      </c>
      <c r="F7" s="80">
        <f>HLOOKUP($A7,'[1]Source Data'!$C$11:$H$14,2)*'[1]Source Data'!F$6</f>
        <v>2.4759389251198853</v>
      </c>
      <c r="G7" s="80">
        <f>HLOOKUP($A7,'[1]Source Data'!$C$11:$H$14,2)*'[1]Source Data'!G$6</f>
        <v>2.5268613967230977</v>
      </c>
      <c r="H7" s="80">
        <f>HLOOKUP($A7,'[1]Source Data'!$C$11:$H$14,2)*'[1]Source Data'!H$6</f>
        <v>2.4270063140984148</v>
      </c>
      <c r="I7" s="80">
        <f>HLOOKUP($A7,'[1]Source Data'!$C$11:$H$14,2)*'[1]Source Data'!I$6</f>
        <v>2.4062873402380078</v>
      </c>
      <c r="J7" s="80">
        <f>HLOOKUP($A7,'[1]Source Data'!$C$11:$H$14,2)*'[1]Source Data'!J$6</f>
        <v>2.4077324031632643</v>
      </c>
      <c r="K7" s="80">
        <f>HLOOKUP($A7,'[1]Source Data'!$C$11:$H$14,2)*'[1]Source Data'!K$6</f>
        <v>2.5080431276986039</v>
      </c>
      <c r="L7" s="80">
        <f>HLOOKUP($A7,'[1]Source Data'!$C$11:$H$14,2)*'[1]Source Data'!L$6</f>
        <v>2.5119981443160593</v>
      </c>
      <c r="M7" s="80">
        <f>HLOOKUP($A7,'[1]Source Data'!$C$11:$H$14,2)*'[1]Source Data'!M$6</f>
        <v>2.6846391944486925</v>
      </c>
      <c r="N7" s="63">
        <f>AVERAGE(B7:M7)</f>
        <v>2.494653</v>
      </c>
    </row>
    <row r="8" spans="1:14" x14ac:dyDescent="0.25">
      <c r="A8" s="77">
        <v>2021</v>
      </c>
      <c r="B8" s="79">
        <f>HLOOKUP($A8,'[1]Source Data'!$C$11:$H$14,2)*'[1]Source Data'!B$6</f>
        <v>2.8063960815686726</v>
      </c>
      <c r="C8" s="80">
        <f>HLOOKUP($A8,'[1]Source Data'!$C$11:$H$14,2)*'[1]Source Data'!C$6</f>
        <v>2.6113643755137472</v>
      </c>
      <c r="D8" s="80">
        <f>HLOOKUP($A8,'[1]Source Data'!$C$11:$H$14,2)*'[1]Source Data'!D$6</f>
        <v>2.5030411280236922</v>
      </c>
      <c r="E8" s="80">
        <f>HLOOKUP($A8,'[1]Source Data'!$C$11:$H$14,2)*'[1]Source Data'!E$6</f>
        <v>2.5555263776919888</v>
      </c>
      <c r="F8" s="80">
        <f>HLOOKUP($A8,'[1]Source Data'!$C$11:$H$14,2)*'[1]Source Data'!F$6</f>
        <v>2.5971656480873353</v>
      </c>
      <c r="G8" s="80">
        <f>HLOOKUP($A8,'[1]Source Data'!$C$11:$H$14,2)*'[1]Source Data'!G$6</f>
        <v>2.6505813816588581</v>
      </c>
      <c r="H8" s="80">
        <f>HLOOKUP($A8,'[1]Source Data'!$C$11:$H$14,2)*'[1]Source Data'!H$6</f>
        <v>2.5458372024916796</v>
      </c>
      <c r="I8" s="80">
        <f>HLOOKUP($A8,'[1]Source Data'!$C$11:$H$14,2)*'[1]Source Data'!I$6</f>
        <v>2.5241037878957342</v>
      </c>
      <c r="J8" s="80">
        <f>HLOOKUP($A8,'[1]Source Data'!$C$11:$H$14,2)*'[1]Source Data'!J$6</f>
        <v>2.5256196038759771</v>
      </c>
      <c r="K8" s="80">
        <f>HLOOKUP($A8,'[1]Source Data'!$C$11:$H$14,2)*'[1]Source Data'!K$6</f>
        <v>2.6308417340564785</v>
      </c>
      <c r="L8" s="80">
        <f>HLOOKUP($A8,'[1]Source Data'!$C$11:$H$14,2)*'[1]Source Data'!L$6</f>
        <v>2.634990395880183</v>
      </c>
      <c r="M8" s="80">
        <f>HLOOKUP($A8,'[1]Source Data'!$C$11:$H$14,2)*'[1]Source Data'!M$6</f>
        <v>2.8160842832556514</v>
      </c>
      <c r="N8" s="63">
        <f t="shared" ref="N8:N12" si="0">AVERAGE(B8:M8)</f>
        <v>2.6167959999999999</v>
      </c>
    </row>
    <row r="9" spans="1:14" x14ac:dyDescent="0.25">
      <c r="A9" s="77">
        <v>2022</v>
      </c>
      <c r="B9" s="79">
        <f>HLOOKUP($A9,'[1]Source Data'!$C$11:$H$14,2)*'[1]Source Data'!B$6</f>
        <v>2.8740315316687988</v>
      </c>
      <c r="C9" s="80">
        <f>HLOOKUP($A9,'[1]Source Data'!$C$11:$H$14,2)*'[1]Source Data'!C$6</f>
        <v>2.6742994708387742</v>
      </c>
      <c r="D9" s="80">
        <f>HLOOKUP($A9,'[1]Source Data'!$C$11:$H$14,2)*'[1]Source Data'!D$6</f>
        <v>2.563365582730877</v>
      </c>
      <c r="E9" s="80">
        <f>HLOOKUP($A9,'[1]Source Data'!$C$11:$H$14,2)*'[1]Source Data'!E$6</f>
        <v>2.6171157513135945</v>
      </c>
      <c r="F9" s="80">
        <f>HLOOKUP($A9,'[1]Source Data'!$C$11:$H$14,2)*'[1]Source Data'!F$6</f>
        <v>2.6597585474812031</v>
      </c>
      <c r="G9" s="80">
        <f>HLOOKUP($A9,'[1]Source Data'!$C$11:$H$14,2)*'[1]Source Data'!G$6</f>
        <v>2.7144616250617437</v>
      </c>
      <c r="H9" s="80">
        <f>HLOOKUP($A9,'[1]Source Data'!$C$11:$H$14,2)*'[1]Source Data'!H$6</f>
        <v>2.6071930624870099</v>
      </c>
      <c r="I9" s="80">
        <f>HLOOKUP($A9,'[1]Source Data'!$C$11:$H$14,2)*'[1]Source Data'!I$6</f>
        <v>2.5849358624966712</v>
      </c>
      <c r="J9" s="80">
        <f>HLOOKUP($A9,'[1]Source Data'!$C$11:$H$14,2)*'[1]Source Data'!J$6</f>
        <v>2.586488210346654</v>
      </c>
      <c r="K9" s="80">
        <f>HLOOKUP($A9,'[1]Source Data'!$C$11:$H$14,2)*'[1]Source Data'!K$6</f>
        <v>2.6942462427763045</v>
      </c>
      <c r="L9" s="80">
        <f>HLOOKUP($A9,'[1]Source Data'!$C$11:$H$14,2)*'[1]Source Data'!L$6</f>
        <v>2.6984948892784382</v>
      </c>
      <c r="M9" s="80">
        <f>HLOOKUP($A9,'[1]Source Data'!$C$11:$H$14,2)*'[1]Source Data'!M$6</f>
        <v>2.8839532235199292</v>
      </c>
      <c r="N9" s="63">
        <f t="shared" si="0"/>
        <v>2.679862</v>
      </c>
    </row>
    <row r="10" spans="1:14" x14ac:dyDescent="0.25">
      <c r="A10" s="77">
        <v>2023</v>
      </c>
      <c r="B10" s="79">
        <f>HLOOKUP($A10,'[1]Source Data'!$C$11:$H$14,2)*'[1]Source Data'!B$6</f>
        <v>2.982136073030909</v>
      </c>
      <c r="C10" s="80">
        <f>HLOOKUP($A10,'[1]Source Data'!$C$11:$H$14,2)*'[1]Source Data'!C$6</f>
        <v>2.7748912404746808</v>
      </c>
      <c r="D10" s="80">
        <f>HLOOKUP($A10,'[1]Source Data'!$C$11:$H$14,2)*'[1]Source Data'!D$6</f>
        <v>2.6597846573342916</v>
      </c>
      <c r="E10" s="80">
        <f>HLOOKUP($A10,'[1]Source Data'!$C$11:$H$14,2)*'[1]Source Data'!E$6</f>
        <v>2.7155565982109953</v>
      </c>
      <c r="F10" s="80">
        <f>HLOOKUP($A10,'[1]Source Data'!$C$11:$H$14,2)*'[1]Source Data'!F$6</f>
        <v>2.7598033711865479</v>
      </c>
      <c r="G10" s="80">
        <f>HLOOKUP($A10,'[1]Source Data'!$C$11:$H$14,2)*'[1]Source Data'!G$6</f>
        <v>2.8165640640186189</v>
      </c>
      <c r="H10" s="80">
        <f>HLOOKUP($A10,'[1]Source Data'!$C$11:$H$14,2)*'[1]Source Data'!H$6</f>
        <v>2.7052606748833767</v>
      </c>
      <c r="I10" s="80">
        <f>HLOOKUP($A10,'[1]Source Data'!$C$11:$H$14,2)*'[1]Source Data'!I$6</f>
        <v>2.6821662870019356</v>
      </c>
      <c r="J10" s="80">
        <f>HLOOKUP($A10,'[1]Source Data'!$C$11:$H$14,2)*'[1]Source Data'!J$6</f>
        <v>2.6837770252524789</v>
      </c>
      <c r="K10" s="80">
        <f>HLOOKUP($A10,'[1]Source Data'!$C$11:$H$14,2)*'[1]Source Data'!K$6</f>
        <v>2.7955882952842672</v>
      </c>
      <c r="L10" s="80">
        <f>HLOOKUP($A10,'[1]Source Data'!$C$11:$H$14,2)*'[1]Source Data'!L$6</f>
        <v>2.7999967514393092</v>
      </c>
      <c r="M10" s="80">
        <f>HLOOKUP($A10,'[1]Source Data'!$C$11:$H$14,2)*'[1]Source Data'!M$6</f>
        <v>2.9924309618825884</v>
      </c>
      <c r="N10" s="63">
        <f t="shared" si="0"/>
        <v>2.7806630000000001</v>
      </c>
    </row>
    <row r="11" spans="1:14" x14ac:dyDescent="0.25">
      <c r="A11" s="77">
        <v>2024</v>
      </c>
      <c r="B11" s="79">
        <f>HLOOKUP($A11,'[1]Source Data'!$C$11:$H$14,2)*'[1]Source Data'!B$6</f>
        <v>3.1646743570467351</v>
      </c>
      <c r="C11" s="80">
        <f>HLOOKUP($A11,'[1]Source Data'!$C$11:$H$14,2)*'[1]Source Data'!C$6</f>
        <v>2.9447439477161672</v>
      </c>
      <c r="D11" s="80">
        <f>HLOOKUP($A11,'[1]Source Data'!$C$11:$H$14,2)*'[1]Source Data'!D$6</f>
        <v>2.8225916236535613</v>
      </c>
      <c r="E11" s="80">
        <f>HLOOKUP($A11,'[1]Source Data'!$C$11:$H$14,2)*'[1]Source Data'!E$6</f>
        <v>2.8817773974790475</v>
      </c>
      <c r="F11" s="80">
        <f>HLOOKUP($A11,'[1]Source Data'!$C$11:$H$14,2)*'[1]Source Data'!F$6</f>
        <v>2.9287325411708927</v>
      </c>
      <c r="G11" s="80">
        <f>HLOOKUP($A11,'[1]Source Data'!$C$11:$H$14,2)*'[1]Source Data'!G$6</f>
        <v>2.9889675890341825</v>
      </c>
      <c r="H11" s="80">
        <f>HLOOKUP($A11,'[1]Source Data'!$C$11:$H$14,2)*'[1]Source Data'!H$6</f>
        <v>2.8708512546944505</v>
      </c>
      <c r="I11" s="80">
        <f>HLOOKUP($A11,'[1]Source Data'!$C$11:$H$14,2)*'[1]Source Data'!I$6</f>
        <v>2.8463432458946354</v>
      </c>
      <c r="J11" s="80">
        <f>HLOOKUP($A11,'[1]Source Data'!$C$11:$H$14,2)*'[1]Source Data'!J$6</f>
        <v>2.8480525783706105</v>
      </c>
      <c r="K11" s="80">
        <f>HLOOKUP($A11,'[1]Source Data'!$C$11:$H$14,2)*'[1]Source Data'!K$6</f>
        <v>2.9667078812920482</v>
      </c>
      <c r="L11" s="80">
        <f>HLOOKUP($A11,'[1]Source Data'!$C$11:$H$14,2)*'[1]Source Data'!L$6</f>
        <v>2.9713861816131484</v>
      </c>
      <c r="M11" s="80">
        <f>HLOOKUP($A11,'[1]Source Data'!$C$11:$H$14,2)*'[1]Source Data'!M$6</f>
        <v>3.1755994020345186</v>
      </c>
      <c r="N11" s="63">
        <f t="shared" si="0"/>
        <v>2.9508690000000004</v>
      </c>
    </row>
    <row r="12" spans="1:14" ht="15.75" thickBot="1" x14ac:dyDescent="0.3">
      <c r="A12" s="78">
        <v>2025</v>
      </c>
      <c r="B12" s="81">
        <f>HLOOKUP($A12,'[1]Source Data'!$C$11:$H$14,2)*'[1]Source Data'!B$6</f>
        <v>3.5112510754886368</v>
      </c>
      <c r="C12" s="82">
        <f>HLOOKUP($A12,'[1]Source Data'!$C$11:$H$14,2)*'[1]Source Data'!C$6</f>
        <v>3.2672351676354019</v>
      </c>
      <c r="D12" s="82">
        <f>HLOOKUP($A12,'[1]Source Data'!$C$11:$H$14,2)*'[1]Source Data'!D$6</f>
        <v>3.1317054319192392</v>
      </c>
      <c r="E12" s="82">
        <f>HLOOKUP($A12,'[1]Source Data'!$C$11:$H$14,2)*'[1]Source Data'!E$6</f>
        <v>3.1973728872565079</v>
      </c>
      <c r="F12" s="82">
        <f>HLOOKUP($A12,'[1]Source Data'!$C$11:$H$14,2)*'[1]Source Data'!F$6</f>
        <v>3.2494702850252852</v>
      </c>
      <c r="G12" s="82">
        <f>HLOOKUP($A12,'[1]Source Data'!$C$11:$H$14,2)*'[1]Source Data'!G$6</f>
        <v>3.3163019247866217</v>
      </c>
      <c r="H12" s="82">
        <f>HLOOKUP($A12,'[1]Source Data'!$C$11:$H$14,2)*'[1]Source Data'!H$6</f>
        <v>3.1852501768999324</v>
      </c>
      <c r="I12" s="82">
        <f>HLOOKUP($A12,'[1]Source Data'!$C$11:$H$14,2)*'[1]Source Data'!I$6</f>
        <v>3.1580581936031922</v>
      </c>
      <c r="J12" s="82">
        <f>HLOOKUP($A12,'[1]Source Data'!$C$11:$H$14,2)*'[1]Source Data'!J$6</f>
        <v>3.1599547222243034</v>
      </c>
      <c r="K12" s="82">
        <f>HLOOKUP($A12,'[1]Source Data'!$C$11:$H$14,2)*'[1]Source Data'!K$6</f>
        <v>3.2916044633951849</v>
      </c>
      <c r="L12" s="82">
        <f>HLOOKUP($A12,'[1]Source Data'!$C$11:$H$14,2)*'[1]Source Data'!L$6</f>
        <v>3.2967951039416108</v>
      </c>
      <c r="M12" s="82">
        <f>HLOOKUP($A12,'[1]Source Data'!$C$11:$H$14,2)*'[1]Source Data'!M$6</f>
        <v>3.5233725678240808</v>
      </c>
      <c r="N12" s="64">
        <f t="shared" si="0"/>
        <v>3.2740310000000004</v>
      </c>
    </row>
  </sheetData>
  <hyperlinks>
    <hyperlink ref="C1" location="Index!A1" display="Back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/>
  </sheetViews>
  <sheetFormatPr defaultRowHeight="15" x14ac:dyDescent="0.25"/>
  <cols>
    <col min="1" max="1" width="17.85546875" bestFit="1" customWidth="1"/>
    <col min="2" max="2" width="15.140625" customWidth="1"/>
  </cols>
  <sheetData>
    <row r="1" spans="1:3" x14ac:dyDescent="0.25">
      <c r="A1" s="8" t="s">
        <v>18</v>
      </c>
      <c r="B1" s="94">
        <v>44025</v>
      </c>
      <c r="C1" s="89" t="s">
        <v>19</v>
      </c>
    </row>
    <row r="2" spans="1:3" x14ac:dyDescent="0.25">
      <c r="A2" t="s">
        <v>20</v>
      </c>
      <c r="B2" s="15" t="s">
        <v>369</v>
      </c>
    </row>
    <row r="3" spans="1:3" x14ac:dyDescent="0.25">
      <c r="A3" s="14" t="s">
        <v>39</v>
      </c>
      <c r="B3" t="s">
        <v>89</v>
      </c>
    </row>
    <row r="4" spans="1:3" s="14" customFormat="1" x14ac:dyDescent="0.25"/>
    <row r="5" spans="1:3" s="14" customFormat="1" ht="15.75" thickBot="1" x14ac:dyDescent="0.3"/>
    <row r="6" spans="1:3" x14ac:dyDescent="0.25">
      <c r="A6" s="19" t="s">
        <v>60</v>
      </c>
      <c r="B6" s="20" t="s">
        <v>44</v>
      </c>
    </row>
    <row r="7" spans="1:3" x14ac:dyDescent="0.25">
      <c r="A7" s="17" t="s">
        <v>42</v>
      </c>
      <c r="B7" s="21">
        <v>150</v>
      </c>
    </row>
    <row r="8" spans="1:3" x14ac:dyDescent="0.25">
      <c r="A8" s="17" t="s">
        <v>41</v>
      </c>
      <c r="B8" s="21">
        <v>2.75</v>
      </c>
    </row>
    <row r="9" spans="1:3" x14ac:dyDescent="0.25">
      <c r="A9" s="17" t="s">
        <v>43</v>
      </c>
      <c r="B9" s="21">
        <v>0</v>
      </c>
    </row>
    <row r="10" spans="1:3" ht="15.75" thickBot="1" x14ac:dyDescent="0.3">
      <c r="A10" s="18" t="s">
        <v>45</v>
      </c>
      <c r="B10" s="22">
        <v>0</v>
      </c>
    </row>
  </sheetData>
  <hyperlinks>
    <hyperlink ref="C1" location="Index!A1" display="Back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zoomScaleNormal="100" workbookViewId="0"/>
  </sheetViews>
  <sheetFormatPr defaultRowHeight="15" x14ac:dyDescent="0.25"/>
  <cols>
    <col min="1" max="1" width="24.140625" bestFit="1" customWidth="1"/>
    <col min="2" max="2" width="11.42578125" customWidth="1"/>
    <col min="3" max="3" width="9.140625" customWidth="1"/>
  </cols>
  <sheetData>
    <row r="1" spans="1:3" x14ac:dyDescent="0.25">
      <c r="A1" t="s">
        <v>18</v>
      </c>
      <c r="B1" s="94">
        <v>44025</v>
      </c>
      <c r="C1" s="89" t="s">
        <v>19</v>
      </c>
    </row>
    <row r="2" spans="1:3" x14ac:dyDescent="0.25">
      <c r="A2" t="s">
        <v>20</v>
      </c>
      <c r="B2" t="s">
        <v>369</v>
      </c>
    </row>
    <row r="3" spans="1:3" s="14" customFormat="1" x14ac:dyDescent="0.25"/>
    <row r="5" spans="1:3" s="14" customFormat="1" x14ac:dyDescent="0.25">
      <c r="A5" s="3" t="s">
        <v>47</v>
      </c>
    </row>
    <row r="6" spans="1:3" s="14" customFormat="1" x14ac:dyDescent="0.25">
      <c r="A6" s="14" t="s">
        <v>46</v>
      </c>
      <c r="B6" s="15" t="s">
        <v>113</v>
      </c>
    </row>
    <row r="7" spans="1:3" x14ac:dyDescent="0.25">
      <c r="A7" t="s">
        <v>377</v>
      </c>
      <c r="B7" s="15"/>
    </row>
    <row r="8" spans="1:3" s="14" customFormat="1" x14ac:dyDescent="0.25">
      <c r="B8" s="15"/>
    </row>
    <row r="9" spans="1:3" x14ac:dyDescent="0.25">
      <c r="A9" s="14" t="s">
        <v>114</v>
      </c>
    </row>
    <row r="14" spans="1:3" x14ac:dyDescent="0.25">
      <c r="B14" s="55"/>
      <c r="C14" s="55"/>
    </row>
  </sheetData>
  <hyperlinks>
    <hyperlink ref="C1" location="Index!A1" display="Back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/>
  </sheetViews>
  <sheetFormatPr defaultRowHeight="15" x14ac:dyDescent="0.25"/>
  <cols>
    <col min="1" max="1" width="41.5703125" style="14" bestFit="1" customWidth="1"/>
    <col min="2" max="2" width="9.7109375" style="15" bestFit="1" customWidth="1"/>
    <col min="3" max="16384" width="9.140625" style="14"/>
  </cols>
  <sheetData>
    <row r="1" spans="1:3" x14ac:dyDescent="0.25">
      <c r="A1" s="14" t="s">
        <v>18</v>
      </c>
      <c r="B1" s="94">
        <v>44025</v>
      </c>
      <c r="C1" s="89" t="s">
        <v>19</v>
      </c>
    </row>
    <row r="2" spans="1:3" x14ac:dyDescent="0.25">
      <c r="A2" s="14" t="s">
        <v>20</v>
      </c>
      <c r="B2" s="15" t="s">
        <v>369</v>
      </c>
    </row>
    <row r="5" spans="1:3" x14ac:dyDescent="0.25">
      <c r="A5" s="9" t="s">
        <v>124</v>
      </c>
      <c r="B5" s="48"/>
    </row>
  </sheetData>
  <hyperlinks>
    <hyperlink ref="C1" location="Index!A1" display="Back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RowHeight="15" x14ac:dyDescent="0.25"/>
  <cols>
    <col min="1" max="1" width="67" style="14" bestFit="1" customWidth="1"/>
    <col min="2" max="2" width="9.7109375" style="14" bestFit="1" customWidth="1"/>
    <col min="3" max="3" width="13.28515625" style="14" bestFit="1" customWidth="1"/>
    <col min="4" max="5" width="9.7109375" style="14" bestFit="1" customWidth="1"/>
    <col min="6" max="16384" width="9.140625" style="14"/>
  </cols>
  <sheetData>
    <row r="1" spans="1:5" x14ac:dyDescent="0.25">
      <c r="A1" s="14" t="s">
        <v>18</v>
      </c>
      <c r="B1" s="94">
        <v>44060</v>
      </c>
      <c r="C1" s="89" t="s">
        <v>19</v>
      </c>
    </row>
    <row r="2" spans="1:5" x14ac:dyDescent="0.25">
      <c r="A2" s="14" t="s">
        <v>20</v>
      </c>
      <c r="B2" s="30" t="s">
        <v>369</v>
      </c>
    </row>
    <row r="3" spans="1:5" x14ac:dyDescent="0.25">
      <c r="B3" s="30"/>
    </row>
    <row r="4" spans="1:5" ht="15.75" thickBot="1" x14ac:dyDescent="0.3"/>
    <row r="5" spans="1:5" ht="15.75" thickBot="1" x14ac:dyDescent="0.3">
      <c r="A5" s="103" t="s">
        <v>50</v>
      </c>
      <c r="B5" s="104" t="s">
        <v>95</v>
      </c>
      <c r="C5" s="104" t="s">
        <v>96</v>
      </c>
      <c r="D5" s="104" t="s">
        <v>129</v>
      </c>
      <c r="E5" s="105" t="s">
        <v>130</v>
      </c>
    </row>
    <row r="6" spans="1:5" ht="30" x14ac:dyDescent="0.25">
      <c r="A6" s="115" t="s">
        <v>343</v>
      </c>
      <c r="B6" s="106" t="s">
        <v>134</v>
      </c>
      <c r="C6" s="137">
        <v>44038</v>
      </c>
      <c r="D6" s="106" t="s">
        <v>92</v>
      </c>
      <c r="E6" s="107" t="s">
        <v>92</v>
      </c>
    </row>
    <row r="7" spans="1:5" ht="30" x14ac:dyDescent="0.25">
      <c r="A7" s="112" t="s">
        <v>344</v>
      </c>
      <c r="B7" s="43" t="s">
        <v>134</v>
      </c>
      <c r="C7" s="139">
        <v>44008</v>
      </c>
      <c r="D7" s="43" t="s">
        <v>92</v>
      </c>
      <c r="E7" s="109" t="s">
        <v>92</v>
      </c>
    </row>
    <row r="8" spans="1:5" x14ac:dyDescent="0.25">
      <c r="A8" s="110" t="s">
        <v>132</v>
      </c>
      <c r="B8" s="53" t="s">
        <v>91</v>
      </c>
      <c r="C8" s="138">
        <v>43991</v>
      </c>
      <c r="D8" s="43" t="s">
        <v>97</v>
      </c>
      <c r="E8" s="109" t="s">
        <v>92</v>
      </c>
    </row>
    <row r="9" spans="1:5" x14ac:dyDescent="0.25">
      <c r="A9" s="110" t="s">
        <v>139</v>
      </c>
      <c r="B9" s="84" t="s">
        <v>136</v>
      </c>
      <c r="C9" s="85">
        <v>43972</v>
      </c>
      <c r="D9" s="84" t="s">
        <v>92</v>
      </c>
      <c r="E9" s="111" t="s">
        <v>92</v>
      </c>
    </row>
    <row r="10" spans="1:5" x14ac:dyDescent="0.25">
      <c r="A10" s="108" t="s">
        <v>144</v>
      </c>
      <c r="B10" s="56" t="s">
        <v>135</v>
      </c>
      <c r="C10" s="57">
        <v>43857</v>
      </c>
      <c r="D10" s="43" t="s">
        <v>92</v>
      </c>
      <c r="E10" s="109" t="s">
        <v>92</v>
      </c>
    </row>
    <row r="11" spans="1:5" x14ac:dyDescent="0.25">
      <c r="A11" s="108" t="s">
        <v>141</v>
      </c>
      <c r="B11" s="56" t="s">
        <v>91</v>
      </c>
      <c r="C11" s="57">
        <v>43795</v>
      </c>
      <c r="D11" s="43" t="s">
        <v>92</v>
      </c>
      <c r="E11" s="109" t="s">
        <v>92</v>
      </c>
    </row>
    <row r="12" spans="1:5" x14ac:dyDescent="0.25">
      <c r="A12" s="108" t="s">
        <v>142</v>
      </c>
      <c r="B12" s="56" t="s">
        <v>136</v>
      </c>
      <c r="C12" s="57">
        <v>43749</v>
      </c>
      <c r="D12" s="43" t="s">
        <v>92</v>
      </c>
      <c r="E12" s="109" t="s">
        <v>92</v>
      </c>
    </row>
    <row r="13" spans="1:5" x14ac:dyDescent="0.25">
      <c r="A13" s="108" t="s">
        <v>145</v>
      </c>
      <c r="B13" s="56" t="s">
        <v>137</v>
      </c>
      <c r="C13" s="57">
        <v>43748</v>
      </c>
      <c r="D13" s="43" t="s">
        <v>92</v>
      </c>
      <c r="E13" s="109" t="s">
        <v>92</v>
      </c>
    </row>
    <row r="14" spans="1:5" x14ac:dyDescent="0.25">
      <c r="A14" s="108" t="s">
        <v>146</v>
      </c>
      <c r="B14" s="56" t="s">
        <v>134</v>
      </c>
      <c r="C14" s="57">
        <v>43714</v>
      </c>
      <c r="D14" s="43" t="s">
        <v>92</v>
      </c>
      <c r="E14" s="109" t="s">
        <v>92</v>
      </c>
    </row>
    <row r="15" spans="1:5" x14ac:dyDescent="0.25">
      <c r="A15" s="108" t="s">
        <v>138</v>
      </c>
      <c r="B15" s="56" t="s">
        <v>91</v>
      </c>
      <c r="C15" s="57">
        <v>43663</v>
      </c>
      <c r="D15" s="43" t="s">
        <v>92</v>
      </c>
      <c r="E15" s="109" t="s">
        <v>92</v>
      </c>
    </row>
    <row r="16" spans="1:5" x14ac:dyDescent="0.25">
      <c r="A16" s="108" t="s">
        <v>140</v>
      </c>
      <c r="B16" s="56" t="s">
        <v>91</v>
      </c>
      <c r="C16" s="57">
        <v>43494</v>
      </c>
      <c r="D16" s="43" t="s">
        <v>97</v>
      </c>
      <c r="E16" s="109" t="s">
        <v>92</v>
      </c>
    </row>
    <row r="17" spans="1:5" x14ac:dyDescent="0.25">
      <c r="A17" s="108" t="s">
        <v>143</v>
      </c>
      <c r="B17" s="56" t="s">
        <v>135</v>
      </c>
      <c r="C17" s="57">
        <v>43430</v>
      </c>
      <c r="D17" s="43" t="s">
        <v>92</v>
      </c>
      <c r="E17" s="109" t="s">
        <v>92</v>
      </c>
    </row>
    <row r="18" spans="1:5" ht="15.75" thickBot="1" x14ac:dyDescent="0.3">
      <c r="A18" s="135" t="s">
        <v>133</v>
      </c>
      <c r="B18" s="136" t="s">
        <v>134</v>
      </c>
      <c r="C18" s="140">
        <v>43349</v>
      </c>
      <c r="D18" s="113" t="s">
        <v>92</v>
      </c>
      <c r="E18" s="114" t="s">
        <v>92</v>
      </c>
    </row>
  </sheetData>
  <sortState ref="A6:E18">
    <sortCondition descending="1" ref="C6:C18"/>
  </sortState>
  <hyperlinks>
    <hyperlink ref="C1" location="Index!A1" display="Back"/>
  </hyperlink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/>
  </sheetViews>
  <sheetFormatPr defaultRowHeight="15" x14ac:dyDescent="0.25"/>
  <cols>
    <col min="1" max="1" width="43.7109375" style="23" customWidth="1"/>
    <col min="2" max="2" width="16" style="9" bestFit="1" customWidth="1"/>
    <col min="3" max="4" width="9.7109375" style="9" bestFit="1" customWidth="1"/>
    <col min="5" max="5" width="47.85546875" style="23" customWidth="1"/>
    <col min="6" max="16384" width="9.140625" style="9"/>
  </cols>
  <sheetData>
    <row r="1" spans="1:5" x14ac:dyDescent="0.25">
      <c r="A1" s="23" t="s">
        <v>18</v>
      </c>
      <c r="B1" s="94">
        <v>44155</v>
      </c>
      <c r="C1" s="90" t="s">
        <v>19</v>
      </c>
    </row>
    <row r="2" spans="1:5" x14ac:dyDescent="0.25">
      <c r="A2" s="23" t="s">
        <v>20</v>
      </c>
      <c r="B2" s="9" t="s">
        <v>369</v>
      </c>
    </row>
    <row r="5" spans="1:5" ht="21.75" thickBot="1" x14ac:dyDescent="0.3">
      <c r="A5" s="165" t="s">
        <v>131</v>
      </c>
      <c r="B5" s="165"/>
      <c r="C5" s="165"/>
      <c r="D5" s="165"/>
      <c r="E5" s="165"/>
    </row>
    <row r="6" spans="1:5" x14ac:dyDescent="0.25">
      <c r="A6" s="159" t="s">
        <v>35</v>
      </c>
      <c r="B6" s="161" t="s">
        <v>36</v>
      </c>
      <c r="C6" s="169" t="s">
        <v>129</v>
      </c>
      <c r="D6" s="169" t="s">
        <v>130</v>
      </c>
      <c r="E6" s="163" t="s">
        <v>37</v>
      </c>
    </row>
    <row r="7" spans="1:5" ht="15.75" thickBot="1" x14ac:dyDescent="0.3">
      <c r="A7" s="166"/>
      <c r="B7" s="167"/>
      <c r="C7" s="170"/>
      <c r="D7" s="170"/>
      <c r="E7" s="168"/>
    </row>
    <row r="8" spans="1:5" x14ac:dyDescent="0.25">
      <c r="A8" s="115" t="s">
        <v>160</v>
      </c>
      <c r="B8" s="106" t="s">
        <v>91</v>
      </c>
      <c r="C8" s="106" t="s">
        <v>92</v>
      </c>
      <c r="D8" s="106" t="s">
        <v>92</v>
      </c>
      <c r="E8" s="116" t="s">
        <v>324</v>
      </c>
    </row>
    <row r="9" spans="1:5" ht="30" x14ac:dyDescent="0.25">
      <c r="A9" s="112" t="s">
        <v>154</v>
      </c>
      <c r="B9" s="43" t="s">
        <v>91</v>
      </c>
      <c r="C9" s="43" t="s">
        <v>92</v>
      </c>
      <c r="D9" s="43" t="s">
        <v>92</v>
      </c>
      <c r="E9" s="117" t="s">
        <v>325</v>
      </c>
    </row>
    <row r="10" spans="1:5" x14ac:dyDescent="0.25">
      <c r="A10" s="118" t="s">
        <v>147</v>
      </c>
      <c r="B10" s="43" t="s">
        <v>91</v>
      </c>
      <c r="C10" s="43" t="s">
        <v>92</v>
      </c>
      <c r="D10" s="43" t="s">
        <v>92</v>
      </c>
      <c r="E10" s="119"/>
    </row>
    <row r="11" spans="1:5" ht="30" x14ac:dyDescent="0.25">
      <c r="A11" s="112" t="s">
        <v>152</v>
      </c>
      <c r="B11" s="43" t="s">
        <v>136</v>
      </c>
      <c r="C11" s="43" t="s">
        <v>92</v>
      </c>
      <c r="D11" s="43" t="s">
        <v>92</v>
      </c>
      <c r="E11" s="117"/>
    </row>
    <row r="12" spans="1:5" ht="30" x14ac:dyDescent="0.25">
      <c r="A12" s="112" t="s">
        <v>161</v>
      </c>
      <c r="B12" s="43" t="s">
        <v>134</v>
      </c>
      <c r="C12" s="43" t="s">
        <v>92</v>
      </c>
      <c r="D12" s="43" t="s">
        <v>92</v>
      </c>
      <c r="E12" s="117" t="s">
        <v>162</v>
      </c>
    </row>
    <row r="13" spans="1:5" ht="30" x14ac:dyDescent="0.25">
      <c r="A13" s="112" t="s">
        <v>157</v>
      </c>
      <c r="B13" s="43" t="s">
        <v>134</v>
      </c>
      <c r="C13" s="43" t="s">
        <v>92</v>
      </c>
      <c r="D13" s="43" t="s">
        <v>92</v>
      </c>
      <c r="E13" s="117" t="s">
        <v>153</v>
      </c>
    </row>
    <row r="14" spans="1:5" ht="30" x14ac:dyDescent="0.25">
      <c r="A14" s="112" t="s">
        <v>155</v>
      </c>
      <c r="B14" s="43" t="s">
        <v>134</v>
      </c>
      <c r="C14" s="43" t="s">
        <v>92</v>
      </c>
      <c r="D14" s="43" t="s">
        <v>92</v>
      </c>
      <c r="E14" s="117" t="s">
        <v>153</v>
      </c>
    </row>
    <row r="15" spans="1:5" ht="30" x14ac:dyDescent="0.25">
      <c r="A15" s="112" t="s">
        <v>163</v>
      </c>
      <c r="B15" s="43" t="s">
        <v>134</v>
      </c>
      <c r="C15" s="43" t="s">
        <v>92</v>
      </c>
      <c r="D15" s="43" t="s">
        <v>92</v>
      </c>
      <c r="E15" s="117" t="s">
        <v>162</v>
      </c>
    </row>
    <row r="16" spans="1:5" ht="30" x14ac:dyDescent="0.25">
      <c r="A16" s="112" t="s">
        <v>164</v>
      </c>
      <c r="B16" s="43" t="s">
        <v>134</v>
      </c>
      <c r="C16" s="43" t="s">
        <v>92</v>
      </c>
      <c r="D16" s="43" t="s">
        <v>92</v>
      </c>
      <c r="E16" s="117" t="s">
        <v>162</v>
      </c>
    </row>
    <row r="17" spans="1:5" ht="30" x14ac:dyDescent="0.25">
      <c r="A17" s="112" t="s">
        <v>165</v>
      </c>
      <c r="B17" s="43" t="s">
        <v>134</v>
      </c>
      <c r="C17" s="43" t="s">
        <v>92</v>
      </c>
      <c r="D17" s="43" t="s">
        <v>92</v>
      </c>
      <c r="E17" s="117" t="s">
        <v>162</v>
      </c>
    </row>
    <row r="18" spans="1:5" ht="30" x14ac:dyDescent="0.25">
      <c r="A18" s="112" t="s">
        <v>156</v>
      </c>
      <c r="B18" s="43" t="s">
        <v>159</v>
      </c>
      <c r="C18" s="43" t="s">
        <v>92</v>
      </c>
      <c r="D18" s="43" t="s">
        <v>92</v>
      </c>
      <c r="E18" s="117" t="s">
        <v>153</v>
      </c>
    </row>
    <row r="19" spans="1:5" ht="30" x14ac:dyDescent="0.25">
      <c r="A19" s="112" t="s">
        <v>158</v>
      </c>
      <c r="B19" s="43" t="s">
        <v>105</v>
      </c>
      <c r="C19" s="43" t="s">
        <v>92</v>
      </c>
      <c r="D19" s="43" t="s">
        <v>92</v>
      </c>
      <c r="E19" s="117" t="s">
        <v>153</v>
      </c>
    </row>
    <row r="20" spans="1:5" x14ac:dyDescent="0.25">
      <c r="A20" s="118" t="s">
        <v>354</v>
      </c>
      <c r="B20" s="43" t="s">
        <v>341</v>
      </c>
      <c r="C20" s="43" t="s">
        <v>92</v>
      </c>
      <c r="D20" s="43" t="s">
        <v>92</v>
      </c>
      <c r="E20" s="117" t="s">
        <v>355</v>
      </c>
    </row>
    <row r="21" spans="1:5" ht="30" x14ac:dyDescent="0.25">
      <c r="A21" s="112" t="s">
        <v>356</v>
      </c>
      <c r="B21" s="43" t="s">
        <v>341</v>
      </c>
      <c r="C21" s="43" t="s">
        <v>92</v>
      </c>
      <c r="D21" s="43" t="s">
        <v>92</v>
      </c>
      <c r="E21" s="117" t="s">
        <v>357</v>
      </c>
    </row>
    <row r="22" spans="1:5" ht="30" x14ac:dyDescent="0.25">
      <c r="A22" s="112" t="s">
        <v>358</v>
      </c>
      <c r="B22" s="43" t="s">
        <v>341</v>
      </c>
      <c r="C22" s="43" t="s">
        <v>92</v>
      </c>
      <c r="D22" s="43" t="s">
        <v>92</v>
      </c>
      <c r="E22" s="117" t="s">
        <v>359</v>
      </c>
    </row>
    <row r="23" spans="1:5" ht="30" x14ac:dyDescent="0.25">
      <c r="A23" s="112" t="s">
        <v>353</v>
      </c>
      <c r="B23" s="43" t="s">
        <v>341</v>
      </c>
      <c r="C23" s="43" t="s">
        <v>92</v>
      </c>
      <c r="D23" s="43" t="s">
        <v>92</v>
      </c>
      <c r="E23" s="117" t="s">
        <v>342</v>
      </c>
    </row>
    <row r="24" spans="1:5" x14ac:dyDescent="0.25">
      <c r="A24" s="130" t="s">
        <v>346</v>
      </c>
      <c r="B24" s="43" t="s">
        <v>134</v>
      </c>
      <c r="C24" s="43" t="s">
        <v>92</v>
      </c>
      <c r="D24" s="43" t="s">
        <v>92</v>
      </c>
      <c r="E24" s="117" t="s">
        <v>153</v>
      </c>
    </row>
    <row r="25" spans="1:5" ht="30" x14ac:dyDescent="0.25">
      <c r="A25" s="130" t="s">
        <v>349</v>
      </c>
      <c r="B25" s="43" t="s">
        <v>91</v>
      </c>
      <c r="C25" s="43" t="s">
        <v>92</v>
      </c>
      <c r="D25" s="43" t="s">
        <v>92</v>
      </c>
      <c r="E25" s="117" t="s">
        <v>350</v>
      </c>
    </row>
    <row r="26" spans="1:5" ht="30" x14ac:dyDescent="0.25">
      <c r="A26" s="132" t="s">
        <v>360</v>
      </c>
      <c r="B26" s="133" t="s">
        <v>134</v>
      </c>
      <c r="C26" s="133" t="s">
        <v>92</v>
      </c>
      <c r="D26" s="133" t="s">
        <v>92</v>
      </c>
      <c r="E26" s="134" t="s">
        <v>361</v>
      </c>
    </row>
    <row r="27" spans="1:5" ht="60" x14ac:dyDescent="0.25">
      <c r="A27" s="130" t="s">
        <v>365</v>
      </c>
      <c r="B27" s="43" t="s">
        <v>136</v>
      </c>
      <c r="C27" s="43" t="s">
        <v>92</v>
      </c>
      <c r="D27" s="43" t="s">
        <v>92</v>
      </c>
      <c r="E27" s="117" t="s">
        <v>162</v>
      </c>
    </row>
    <row r="28" spans="1:5" ht="30" x14ac:dyDescent="0.25">
      <c r="A28" s="130" t="s">
        <v>373</v>
      </c>
      <c r="B28" s="43" t="s">
        <v>376</v>
      </c>
      <c r="C28" s="43" t="s">
        <v>92</v>
      </c>
      <c r="D28" s="43" t="s">
        <v>92</v>
      </c>
      <c r="E28" s="117" t="s">
        <v>162</v>
      </c>
    </row>
    <row r="29" spans="1:5" ht="30" x14ac:dyDescent="0.25">
      <c r="A29" s="130" t="s">
        <v>370</v>
      </c>
      <c r="B29" s="43" t="s">
        <v>374</v>
      </c>
      <c r="C29" s="43" t="s">
        <v>92</v>
      </c>
      <c r="D29" s="43" t="s">
        <v>92</v>
      </c>
      <c r="E29" s="117" t="s">
        <v>162</v>
      </c>
    </row>
    <row r="30" spans="1:5" ht="150" x14ac:dyDescent="0.25">
      <c r="A30" s="130" t="s">
        <v>372</v>
      </c>
      <c r="B30" s="25" t="s">
        <v>375</v>
      </c>
      <c r="C30" s="43" t="s">
        <v>92</v>
      </c>
      <c r="D30" s="43" t="s">
        <v>92</v>
      </c>
      <c r="E30" s="117" t="s">
        <v>371</v>
      </c>
    </row>
    <row r="31" spans="1:5" ht="105" x14ac:dyDescent="0.25">
      <c r="A31" s="130" t="s">
        <v>363</v>
      </c>
      <c r="B31" s="43" t="s">
        <v>362</v>
      </c>
      <c r="C31" s="43"/>
      <c r="D31" s="43" t="s">
        <v>92</v>
      </c>
      <c r="E31" s="117" t="s">
        <v>364</v>
      </c>
    </row>
    <row r="32" spans="1:5" ht="30" x14ac:dyDescent="0.25">
      <c r="A32" s="130" t="s">
        <v>368</v>
      </c>
      <c r="B32" s="43" t="s">
        <v>362</v>
      </c>
      <c r="C32" s="43" t="s">
        <v>92</v>
      </c>
      <c r="D32" s="43"/>
      <c r="E32" s="117" t="s">
        <v>367</v>
      </c>
    </row>
    <row r="33" spans="1:5" ht="90" x14ac:dyDescent="0.25">
      <c r="A33" s="130" t="s">
        <v>366</v>
      </c>
      <c r="B33" s="43" t="s">
        <v>134</v>
      </c>
      <c r="C33" s="43" t="s">
        <v>92</v>
      </c>
      <c r="D33" s="43" t="s">
        <v>92</v>
      </c>
      <c r="E33" s="117" t="s">
        <v>162</v>
      </c>
    </row>
    <row r="34" spans="1:5" ht="30" x14ac:dyDescent="0.25">
      <c r="A34" s="155" t="s">
        <v>379</v>
      </c>
      <c r="B34" s="43" t="s">
        <v>134</v>
      </c>
      <c r="C34" s="43"/>
      <c r="D34" s="43" t="s">
        <v>92</v>
      </c>
      <c r="E34" s="117" t="s">
        <v>381</v>
      </c>
    </row>
    <row r="35" spans="1:5" ht="30.75" thickBot="1" x14ac:dyDescent="0.3">
      <c r="A35" s="156" t="s">
        <v>380</v>
      </c>
      <c r="B35" s="113" t="s">
        <v>134</v>
      </c>
      <c r="C35" s="113"/>
      <c r="D35" s="113" t="s">
        <v>92</v>
      </c>
      <c r="E35" s="120" t="s">
        <v>382</v>
      </c>
    </row>
    <row r="36" spans="1:5" x14ac:dyDescent="0.25">
      <c r="A36" s="131"/>
      <c r="B36" s="65"/>
      <c r="C36" s="65"/>
      <c r="D36" s="65"/>
      <c r="E36" s="66"/>
    </row>
    <row r="37" spans="1:5" ht="15.75" thickBot="1" x14ac:dyDescent="0.3">
      <c r="B37" s="10"/>
      <c r="C37" s="10"/>
      <c r="D37" s="10"/>
      <c r="E37" s="24"/>
    </row>
    <row r="38" spans="1:5" x14ac:dyDescent="0.25">
      <c r="A38" s="159" t="s">
        <v>38</v>
      </c>
      <c r="B38" s="161" t="s">
        <v>36</v>
      </c>
      <c r="C38" s="171" t="s">
        <v>129</v>
      </c>
      <c r="D38" s="173" t="s">
        <v>130</v>
      </c>
      <c r="E38" s="163" t="s">
        <v>37</v>
      </c>
    </row>
    <row r="39" spans="1:5" ht="15.75" thickBot="1" x14ac:dyDescent="0.3">
      <c r="A39" s="160"/>
      <c r="B39" s="162"/>
      <c r="C39" s="172"/>
      <c r="D39" s="174"/>
      <c r="E39" s="164"/>
    </row>
    <row r="40" spans="1:5" ht="45" x14ac:dyDescent="0.25">
      <c r="A40" s="126" t="s">
        <v>149</v>
      </c>
      <c r="B40" s="106" t="s">
        <v>135</v>
      </c>
      <c r="C40" s="106" t="s">
        <v>97</v>
      </c>
      <c r="D40" s="106" t="s">
        <v>92</v>
      </c>
      <c r="E40" s="121"/>
    </row>
    <row r="41" spans="1:5" ht="30" x14ac:dyDescent="0.25">
      <c r="A41" s="118" t="s">
        <v>148</v>
      </c>
      <c r="B41" s="43" t="s">
        <v>135</v>
      </c>
      <c r="C41" s="43" t="s">
        <v>92</v>
      </c>
      <c r="D41" s="43" t="s">
        <v>97</v>
      </c>
      <c r="E41" s="122"/>
    </row>
    <row r="42" spans="1:5" ht="30" x14ac:dyDescent="0.25">
      <c r="A42" s="128" t="s">
        <v>352</v>
      </c>
      <c r="B42" s="43" t="s">
        <v>150</v>
      </c>
      <c r="C42" s="43" t="s">
        <v>92</v>
      </c>
      <c r="D42" s="43" t="s">
        <v>92</v>
      </c>
      <c r="E42" s="122"/>
    </row>
    <row r="43" spans="1:5" ht="45.75" thickBot="1" x14ac:dyDescent="0.3">
      <c r="A43" s="129" t="s">
        <v>351</v>
      </c>
      <c r="B43" s="113" t="s">
        <v>150</v>
      </c>
      <c r="C43" s="113" t="s">
        <v>92</v>
      </c>
      <c r="D43" s="113" t="s">
        <v>92</v>
      </c>
      <c r="E43" s="123"/>
    </row>
    <row r="44" spans="1:5" x14ac:dyDescent="0.25">
      <c r="B44" s="10"/>
      <c r="C44" s="10"/>
      <c r="D44" s="10"/>
      <c r="E44" s="24"/>
    </row>
    <row r="45" spans="1:5" ht="15.75" thickBot="1" x14ac:dyDescent="0.3"/>
    <row r="46" spans="1:5" x14ac:dyDescent="0.25">
      <c r="A46" s="159" t="s">
        <v>90</v>
      </c>
      <c r="B46" s="161" t="s">
        <v>36</v>
      </c>
      <c r="C46" s="169" t="s">
        <v>129</v>
      </c>
      <c r="D46" s="169" t="s">
        <v>130</v>
      </c>
      <c r="E46" s="163" t="s">
        <v>37</v>
      </c>
    </row>
    <row r="47" spans="1:5" ht="15.75" thickBot="1" x14ac:dyDescent="0.3">
      <c r="A47" s="160"/>
      <c r="B47" s="162"/>
      <c r="C47" s="175"/>
      <c r="D47" s="175"/>
      <c r="E47" s="164"/>
    </row>
    <row r="48" spans="1:5" ht="18" customHeight="1" x14ac:dyDescent="0.25">
      <c r="A48" s="126" t="s">
        <v>151</v>
      </c>
      <c r="B48" s="106" t="s">
        <v>91</v>
      </c>
      <c r="C48" s="106" t="s">
        <v>92</v>
      </c>
      <c r="D48" s="106" t="s">
        <v>92</v>
      </c>
      <c r="E48" s="127"/>
    </row>
    <row r="49" spans="1:5" ht="15.75" thickBot="1" x14ac:dyDescent="0.3">
      <c r="A49" s="33" t="s">
        <v>345</v>
      </c>
      <c r="B49" s="113" t="s">
        <v>91</v>
      </c>
      <c r="C49" s="113" t="s">
        <v>92</v>
      </c>
      <c r="D49" s="113" t="s">
        <v>92</v>
      </c>
      <c r="E49" s="120" t="s">
        <v>153</v>
      </c>
    </row>
  </sheetData>
  <sortState ref="A23:E25">
    <sortCondition ref="B23:B25"/>
    <sortCondition ref="A23:A25"/>
  </sortState>
  <mergeCells count="16">
    <mergeCell ref="A46:A47"/>
    <mergeCell ref="B46:B47"/>
    <mergeCell ref="E46:E47"/>
    <mergeCell ref="C46:C47"/>
    <mergeCell ref="D46:D47"/>
    <mergeCell ref="A38:A39"/>
    <mergeCell ref="B38:B39"/>
    <mergeCell ref="E38:E39"/>
    <mergeCell ref="A5:E5"/>
    <mergeCell ref="A6:A7"/>
    <mergeCell ref="B6:B7"/>
    <mergeCell ref="E6:E7"/>
    <mergeCell ref="C6:C7"/>
    <mergeCell ref="D6:D7"/>
    <mergeCell ref="C38:C39"/>
    <mergeCell ref="D38:D39"/>
  </mergeCells>
  <hyperlinks>
    <hyperlink ref="C1" location="Index!A1" display="Back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5" x14ac:dyDescent="0.25"/>
  <cols>
    <col min="1" max="1" width="27.85546875" bestFit="1" customWidth="1"/>
    <col min="2" max="2" width="26.42578125" bestFit="1" customWidth="1"/>
    <col min="3" max="3" width="9.7109375" bestFit="1" customWidth="1"/>
    <col min="5" max="5" width="70.42578125" customWidth="1"/>
  </cols>
  <sheetData>
    <row r="1" spans="1:5" x14ac:dyDescent="0.25">
      <c r="A1" t="s">
        <v>18</v>
      </c>
      <c r="B1" s="94">
        <v>44025</v>
      </c>
      <c r="C1" s="89" t="s">
        <v>19</v>
      </c>
    </row>
    <row r="2" spans="1:5" x14ac:dyDescent="0.25">
      <c r="A2" t="s">
        <v>20</v>
      </c>
      <c r="B2" t="s">
        <v>369</v>
      </c>
    </row>
    <row r="3" spans="1:5" s="14" customFormat="1" x14ac:dyDescent="0.25"/>
    <row r="4" spans="1:5" x14ac:dyDescent="0.25">
      <c r="A4" s="14"/>
      <c r="B4" s="14"/>
      <c r="C4" s="14"/>
      <c r="D4" s="14"/>
      <c r="E4" s="14"/>
    </row>
    <row r="5" spans="1:5" x14ac:dyDescent="0.25">
      <c r="A5" s="35" t="s">
        <v>110</v>
      </c>
      <c r="B5" s="35" t="s">
        <v>111</v>
      </c>
      <c r="C5" s="61" t="s">
        <v>129</v>
      </c>
      <c r="D5" s="61" t="s">
        <v>130</v>
      </c>
      <c r="E5" s="61" t="s">
        <v>112</v>
      </c>
    </row>
    <row r="6" spans="1:5" s="14" customFormat="1" ht="45" x14ac:dyDescent="0.25">
      <c r="A6" s="87" t="s">
        <v>311</v>
      </c>
      <c r="B6" s="88" t="s">
        <v>312</v>
      </c>
      <c r="C6" s="83" t="s">
        <v>92</v>
      </c>
      <c r="D6" s="83" t="s">
        <v>92</v>
      </c>
      <c r="E6" s="62" t="s">
        <v>313</v>
      </c>
    </row>
    <row r="7" spans="1:5" s="14" customFormat="1" ht="45" x14ac:dyDescent="0.25">
      <c r="A7" s="59" t="s">
        <v>307</v>
      </c>
      <c r="B7" s="60" t="s">
        <v>116</v>
      </c>
      <c r="C7" s="83" t="s">
        <v>92</v>
      </c>
      <c r="D7" s="83" t="s">
        <v>92</v>
      </c>
      <c r="E7" s="62" t="s">
        <v>170</v>
      </c>
    </row>
    <row r="9" spans="1:5" ht="30" x14ac:dyDescent="0.25">
      <c r="A9" s="1" t="s">
        <v>104</v>
      </c>
    </row>
  </sheetData>
  <hyperlinks>
    <hyperlink ref="C1" location="Index!A1" display="Back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/>
  </sheetViews>
  <sheetFormatPr defaultRowHeight="15" x14ac:dyDescent="0.25"/>
  <cols>
    <col min="1" max="1" width="26.28515625" style="1" customWidth="1"/>
    <col min="2" max="2" width="30.28515625" style="14" bestFit="1" customWidth="1"/>
    <col min="3" max="3" width="23" style="14" bestFit="1" customWidth="1"/>
    <col min="4" max="4" width="12.42578125" style="14" bestFit="1" customWidth="1"/>
    <col min="5" max="5" width="11" style="14" customWidth="1"/>
    <col min="6" max="6" width="12.7109375" style="14" bestFit="1" customWidth="1"/>
    <col min="7" max="7" width="14.7109375" style="14" customWidth="1"/>
    <col min="8" max="8" width="17" style="14" customWidth="1"/>
    <col min="9" max="9" width="10.5703125" style="14" bestFit="1" customWidth="1"/>
    <col min="10" max="10" width="9.5703125" style="14" bestFit="1" customWidth="1"/>
    <col min="11" max="11" width="41.7109375" style="14" customWidth="1"/>
    <col min="12" max="16384" width="9.140625" style="14"/>
  </cols>
  <sheetData>
    <row r="1" spans="1:11" x14ac:dyDescent="0.25">
      <c r="A1" s="1" t="s">
        <v>18</v>
      </c>
      <c r="B1" s="94">
        <v>44070</v>
      </c>
      <c r="C1" s="89" t="s">
        <v>19</v>
      </c>
    </row>
    <row r="2" spans="1:11" x14ac:dyDescent="0.25">
      <c r="A2" s="1" t="s">
        <v>20</v>
      </c>
      <c r="B2" s="15" t="s">
        <v>369</v>
      </c>
    </row>
    <row r="3" spans="1:11" x14ac:dyDescent="0.25">
      <c r="A3" s="1" t="s">
        <v>275</v>
      </c>
      <c r="B3" s="94">
        <v>43922</v>
      </c>
    </row>
    <row r="4" spans="1:11" x14ac:dyDescent="0.25">
      <c r="B4" s="94"/>
    </row>
    <row r="6" spans="1:11" x14ac:dyDescent="0.25">
      <c r="A6" s="98" t="s">
        <v>322</v>
      </c>
    </row>
    <row r="7" spans="1:11" ht="66.75" customHeight="1" x14ac:dyDescent="0.25">
      <c r="A7" s="38" t="s">
        <v>49</v>
      </c>
      <c r="B7" s="39" t="s">
        <v>50</v>
      </c>
      <c r="C7" s="39" t="s">
        <v>51</v>
      </c>
      <c r="D7" s="40" t="s">
        <v>52</v>
      </c>
      <c r="E7" s="39" t="s">
        <v>53</v>
      </c>
      <c r="F7" s="41" t="s">
        <v>54</v>
      </c>
      <c r="G7" s="38" t="s">
        <v>55</v>
      </c>
      <c r="H7" s="38" t="s">
        <v>56</v>
      </c>
      <c r="I7" s="39">
        <v>2022</v>
      </c>
      <c r="J7" s="39">
        <v>2025</v>
      </c>
      <c r="K7" s="39" t="s">
        <v>37</v>
      </c>
    </row>
    <row r="8" spans="1:11" x14ac:dyDescent="0.25">
      <c r="A8" s="6" t="s">
        <v>172</v>
      </c>
      <c r="B8" s="6" t="s">
        <v>223</v>
      </c>
      <c r="C8" s="6" t="s">
        <v>276</v>
      </c>
      <c r="D8" s="69">
        <v>44176</v>
      </c>
      <c r="E8" s="6" t="s">
        <v>21</v>
      </c>
      <c r="F8" s="6">
        <v>135</v>
      </c>
      <c r="G8" s="6"/>
      <c r="H8" s="6" t="s">
        <v>93</v>
      </c>
      <c r="I8" s="6" t="s">
        <v>92</v>
      </c>
      <c r="J8" s="6" t="s">
        <v>92</v>
      </c>
      <c r="K8" s="42"/>
    </row>
    <row r="9" spans="1:11" x14ac:dyDescent="0.25">
      <c r="A9" s="6" t="s">
        <v>173</v>
      </c>
      <c r="B9" s="6" t="s">
        <v>224</v>
      </c>
      <c r="C9" s="6" t="s">
        <v>277</v>
      </c>
      <c r="D9" s="69">
        <v>44561</v>
      </c>
      <c r="E9" s="6" t="s">
        <v>22</v>
      </c>
      <c r="F9" s="6">
        <v>451.5</v>
      </c>
      <c r="G9" s="6"/>
      <c r="H9" s="6" t="s">
        <v>93</v>
      </c>
      <c r="I9" s="6" t="s">
        <v>92</v>
      </c>
      <c r="J9" s="6" t="s">
        <v>92</v>
      </c>
      <c r="K9" s="42"/>
    </row>
    <row r="10" spans="1:11" x14ac:dyDescent="0.25">
      <c r="A10" s="6" t="s">
        <v>174</v>
      </c>
      <c r="B10" s="6" t="s">
        <v>225</v>
      </c>
      <c r="C10" s="6" t="s">
        <v>278</v>
      </c>
      <c r="D10" s="69">
        <v>44348</v>
      </c>
      <c r="E10" s="6" t="s">
        <v>21</v>
      </c>
      <c r="F10" s="6">
        <v>201</v>
      </c>
      <c r="G10" s="6"/>
      <c r="H10" s="6" t="s">
        <v>93</v>
      </c>
      <c r="I10" s="6" t="s">
        <v>92</v>
      </c>
      <c r="J10" s="6" t="s">
        <v>92</v>
      </c>
      <c r="K10" s="42"/>
    </row>
    <row r="11" spans="1:11" x14ac:dyDescent="0.25">
      <c r="A11" s="6" t="s">
        <v>175</v>
      </c>
      <c r="B11" s="6" t="s">
        <v>226</v>
      </c>
      <c r="C11" s="6" t="s">
        <v>108</v>
      </c>
      <c r="D11" s="69">
        <v>44331</v>
      </c>
      <c r="E11" s="6" t="s">
        <v>21</v>
      </c>
      <c r="F11" s="6">
        <v>166.12</v>
      </c>
      <c r="G11" s="6"/>
      <c r="H11" s="6" t="s">
        <v>93</v>
      </c>
      <c r="I11" s="6" t="s">
        <v>92</v>
      </c>
      <c r="J11" s="6" t="s">
        <v>92</v>
      </c>
      <c r="K11" s="42"/>
    </row>
    <row r="12" spans="1:11" x14ac:dyDescent="0.25">
      <c r="A12" s="6" t="s">
        <v>176</v>
      </c>
      <c r="B12" s="6" t="s">
        <v>227</v>
      </c>
      <c r="C12" s="6" t="s">
        <v>108</v>
      </c>
      <c r="D12" s="69">
        <v>44423</v>
      </c>
      <c r="E12" s="6" t="s">
        <v>21</v>
      </c>
      <c r="F12" s="6">
        <v>147.09</v>
      </c>
      <c r="G12" s="6"/>
      <c r="H12" s="6" t="s">
        <v>93</v>
      </c>
      <c r="I12" s="6" t="s">
        <v>92</v>
      </c>
      <c r="J12" s="6" t="s">
        <v>92</v>
      </c>
      <c r="K12" s="42"/>
    </row>
    <row r="13" spans="1:11" x14ac:dyDescent="0.25">
      <c r="A13" s="6" t="s">
        <v>177</v>
      </c>
      <c r="B13" s="6" t="s">
        <v>228</v>
      </c>
      <c r="C13" s="6" t="s">
        <v>279</v>
      </c>
      <c r="D13" s="69">
        <v>44180</v>
      </c>
      <c r="E13" s="6" t="s">
        <v>22</v>
      </c>
      <c r="F13" s="6">
        <v>180.08</v>
      </c>
      <c r="G13" s="6"/>
      <c r="H13" s="6" t="s">
        <v>93</v>
      </c>
      <c r="I13" s="6" t="s">
        <v>92</v>
      </c>
      <c r="J13" s="6" t="s">
        <v>92</v>
      </c>
      <c r="K13" s="42"/>
    </row>
    <row r="14" spans="1:11" x14ac:dyDescent="0.25">
      <c r="A14" s="6" t="s">
        <v>178</v>
      </c>
      <c r="B14" s="6" t="s">
        <v>229</v>
      </c>
      <c r="C14" s="6" t="s">
        <v>278</v>
      </c>
      <c r="D14" s="69">
        <v>44348</v>
      </c>
      <c r="E14" s="6" t="s">
        <v>21</v>
      </c>
      <c r="F14" s="6">
        <v>201</v>
      </c>
      <c r="G14" s="6"/>
      <c r="H14" s="6" t="s">
        <v>93</v>
      </c>
      <c r="I14" s="6" t="s">
        <v>92</v>
      </c>
      <c r="J14" s="6" t="s">
        <v>92</v>
      </c>
      <c r="K14" s="42"/>
    </row>
    <row r="15" spans="1:11" x14ac:dyDescent="0.25">
      <c r="A15" s="6" t="s">
        <v>179</v>
      </c>
      <c r="B15" s="6" t="s">
        <v>230</v>
      </c>
      <c r="C15" s="6" t="s">
        <v>278</v>
      </c>
      <c r="D15" s="69">
        <v>44348</v>
      </c>
      <c r="E15" s="6" t="s">
        <v>21</v>
      </c>
      <c r="F15" s="6">
        <v>201</v>
      </c>
      <c r="G15" s="6"/>
      <c r="H15" s="6" t="s">
        <v>93</v>
      </c>
      <c r="I15" s="6" t="s">
        <v>92</v>
      </c>
      <c r="J15" s="6" t="s">
        <v>92</v>
      </c>
      <c r="K15" s="42"/>
    </row>
    <row r="16" spans="1:11" x14ac:dyDescent="0.25">
      <c r="A16" s="6" t="s">
        <v>180</v>
      </c>
      <c r="B16" s="6" t="s">
        <v>231</v>
      </c>
      <c r="C16" s="6" t="s">
        <v>280</v>
      </c>
      <c r="D16" s="69">
        <v>44377</v>
      </c>
      <c r="E16" s="6" t="s">
        <v>21</v>
      </c>
      <c r="F16" s="6">
        <v>187.2</v>
      </c>
      <c r="G16" s="6"/>
      <c r="H16" s="6" t="s">
        <v>93</v>
      </c>
      <c r="I16" s="6" t="s">
        <v>92</v>
      </c>
      <c r="J16" s="6" t="s">
        <v>92</v>
      </c>
      <c r="K16" s="42"/>
    </row>
    <row r="17" spans="1:11" x14ac:dyDescent="0.25">
      <c r="A17" s="6" t="s">
        <v>181</v>
      </c>
      <c r="B17" s="6" t="s">
        <v>232</v>
      </c>
      <c r="C17" s="6" t="s">
        <v>280</v>
      </c>
      <c r="D17" s="69">
        <v>44377</v>
      </c>
      <c r="E17" s="6" t="s">
        <v>21</v>
      </c>
      <c r="F17" s="6">
        <v>270</v>
      </c>
      <c r="G17" s="6"/>
      <c r="H17" s="6" t="s">
        <v>93</v>
      </c>
      <c r="I17" s="6" t="s">
        <v>92</v>
      </c>
      <c r="J17" s="6" t="s">
        <v>92</v>
      </c>
      <c r="K17" s="42"/>
    </row>
    <row r="18" spans="1:11" x14ac:dyDescent="0.25">
      <c r="A18" s="6" t="s">
        <v>182</v>
      </c>
      <c r="B18" s="6" t="s">
        <v>233</v>
      </c>
      <c r="C18" s="6" t="s">
        <v>281</v>
      </c>
      <c r="D18" s="69">
        <v>44348</v>
      </c>
      <c r="E18" s="6" t="s">
        <v>21</v>
      </c>
      <c r="F18" s="6">
        <v>115</v>
      </c>
      <c r="G18" s="6"/>
      <c r="H18" s="6" t="s">
        <v>93</v>
      </c>
      <c r="I18" s="6" t="s">
        <v>92</v>
      </c>
      <c r="J18" s="6" t="s">
        <v>92</v>
      </c>
      <c r="K18" s="42"/>
    </row>
    <row r="19" spans="1:11" x14ac:dyDescent="0.25">
      <c r="A19" s="6" t="s">
        <v>183</v>
      </c>
      <c r="B19" s="6" t="s">
        <v>234</v>
      </c>
      <c r="C19" s="6" t="s">
        <v>282</v>
      </c>
      <c r="D19" s="69">
        <v>44286</v>
      </c>
      <c r="E19" s="6" t="s">
        <v>22</v>
      </c>
      <c r="F19" s="6">
        <v>360</v>
      </c>
      <c r="G19" s="6"/>
      <c r="H19" s="6" t="s">
        <v>93</v>
      </c>
      <c r="I19" s="6" t="s">
        <v>92</v>
      </c>
      <c r="J19" s="6" t="s">
        <v>92</v>
      </c>
      <c r="K19" s="42"/>
    </row>
    <row r="20" spans="1:11" x14ac:dyDescent="0.25">
      <c r="A20" s="6" t="s">
        <v>184</v>
      </c>
      <c r="B20" s="6" t="s">
        <v>235</v>
      </c>
      <c r="C20" s="6" t="s">
        <v>102</v>
      </c>
      <c r="D20" s="69">
        <v>44196</v>
      </c>
      <c r="E20" s="6" t="s">
        <v>21</v>
      </c>
      <c r="F20" s="6">
        <v>420</v>
      </c>
      <c r="G20" s="6"/>
      <c r="H20" s="6" t="s">
        <v>93</v>
      </c>
      <c r="I20" s="6" t="s">
        <v>92</v>
      </c>
      <c r="J20" s="6" t="s">
        <v>92</v>
      </c>
      <c r="K20" s="42"/>
    </row>
    <row r="21" spans="1:11" x14ac:dyDescent="0.25">
      <c r="A21" s="6" t="s">
        <v>185</v>
      </c>
      <c r="B21" s="6" t="s">
        <v>236</v>
      </c>
      <c r="C21" s="6" t="s">
        <v>283</v>
      </c>
      <c r="D21" s="69">
        <v>44242</v>
      </c>
      <c r="E21" s="6" t="s">
        <v>22</v>
      </c>
      <c r="F21" s="6">
        <v>182.4</v>
      </c>
      <c r="G21" s="6"/>
      <c r="H21" s="6" t="s">
        <v>93</v>
      </c>
      <c r="I21" s="6" t="s">
        <v>92</v>
      </c>
      <c r="J21" s="6" t="s">
        <v>92</v>
      </c>
      <c r="K21" s="42"/>
    </row>
    <row r="22" spans="1:11" x14ac:dyDescent="0.25">
      <c r="A22" s="6" t="s">
        <v>186</v>
      </c>
      <c r="B22" s="6" t="s">
        <v>237</v>
      </c>
      <c r="C22" s="6" t="s">
        <v>117</v>
      </c>
      <c r="D22" s="69">
        <v>44165</v>
      </c>
      <c r="E22" s="6" t="s">
        <v>21</v>
      </c>
      <c r="F22" s="6">
        <v>255</v>
      </c>
      <c r="G22" s="6"/>
      <c r="H22" s="6" t="s">
        <v>93</v>
      </c>
      <c r="I22" s="6" t="s">
        <v>92</v>
      </c>
      <c r="J22" s="6" t="s">
        <v>92</v>
      </c>
      <c r="K22" s="6"/>
    </row>
    <row r="23" spans="1:11" x14ac:dyDescent="0.25">
      <c r="A23" s="6" t="s">
        <v>187</v>
      </c>
      <c r="B23" s="6" t="s">
        <v>238</v>
      </c>
      <c r="C23" s="6" t="s">
        <v>106</v>
      </c>
      <c r="D23" s="69">
        <v>44186</v>
      </c>
      <c r="E23" s="6" t="s">
        <v>22</v>
      </c>
      <c r="F23" s="6">
        <v>25.2</v>
      </c>
      <c r="G23" s="6"/>
      <c r="H23" s="6" t="s">
        <v>93</v>
      </c>
      <c r="I23" s="6" t="s">
        <v>92</v>
      </c>
      <c r="J23" s="6" t="s">
        <v>92</v>
      </c>
      <c r="K23" s="6"/>
    </row>
    <row r="24" spans="1:11" x14ac:dyDescent="0.25">
      <c r="A24" s="6" t="s">
        <v>188</v>
      </c>
      <c r="B24" s="6" t="s">
        <v>239</v>
      </c>
      <c r="C24" s="6" t="s">
        <v>284</v>
      </c>
      <c r="D24" s="69">
        <v>44166</v>
      </c>
      <c r="E24" s="6" t="s">
        <v>274</v>
      </c>
      <c r="F24" s="6">
        <v>363</v>
      </c>
      <c r="G24" s="6"/>
      <c r="H24" s="6" t="s">
        <v>93</v>
      </c>
      <c r="I24" s="6" t="s">
        <v>92</v>
      </c>
      <c r="J24" s="6" t="s">
        <v>92</v>
      </c>
      <c r="K24" s="6"/>
    </row>
    <row r="25" spans="1:11" x14ac:dyDescent="0.25">
      <c r="A25" s="6" t="s">
        <v>189</v>
      </c>
      <c r="B25" s="6" t="s">
        <v>240</v>
      </c>
      <c r="C25" s="6" t="s">
        <v>285</v>
      </c>
      <c r="D25" s="69">
        <v>44348</v>
      </c>
      <c r="E25" s="6" t="s">
        <v>21</v>
      </c>
      <c r="F25" s="6">
        <v>240</v>
      </c>
      <c r="G25" s="6"/>
      <c r="H25" s="6" t="s">
        <v>93</v>
      </c>
      <c r="I25" s="6" t="s">
        <v>92</v>
      </c>
      <c r="J25" s="6" t="s">
        <v>92</v>
      </c>
      <c r="K25" s="6"/>
    </row>
    <row r="26" spans="1:11" x14ac:dyDescent="0.25">
      <c r="A26" s="6" t="s">
        <v>190</v>
      </c>
      <c r="B26" s="6" t="s">
        <v>241</v>
      </c>
      <c r="C26" s="6" t="s">
        <v>286</v>
      </c>
      <c r="D26" s="69">
        <v>44545</v>
      </c>
      <c r="E26" s="6" t="s">
        <v>22</v>
      </c>
      <c r="F26" s="6">
        <v>239.8</v>
      </c>
      <c r="G26" s="6"/>
      <c r="H26" s="6" t="s">
        <v>93</v>
      </c>
      <c r="I26" s="6" t="s">
        <v>92</v>
      </c>
      <c r="J26" s="6" t="s">
        <v>92</v>
      </c>
      <c r="K26" s="6"/>
    </row>
    <row r="27" spans="1:11" x14ac:dyDescent="0.25">
      <c r="A27" s="6" t="s">
        <v>191</v>
      </c>
      <c r="B27" s="6" t="s">
        <v>242</v>
      </c>
      <c r="C27" s="6" t="s">
        <v>287</v>
      </c>
      <c r="D27" s="69">
        <v>44196</v>
      </c>
      <c r="E27" s="6" t="s">
        <v>21</v>
      </c>
      <c r="F27" s="6">
        <v>201.53</v>
      </c>
      <c r="G27" s="6"/>
      <c r="H27" s="6" t="s">
        <v>93</v>
      </c>
      <c r="I27" s="6" t="s">
        <v>92</v>
      </c>
      <c r="J27" s="6" t="s">
        <v>92</v>
      </c>
      <c r="K27" s="6"/>
    </row>
    <row r="28" spans="1:11" x14ac:dyDescent="0.25">
      <c r="A28" s="6" t="s">
        <v>192</v>
      </c>
      <c r="B28" s="6" t="s">
        <v>243</v>
      </c>
      <c r="C28" s="6" t="s">
        <v>288</v>
      </c>
      <c r="D28" s="69">
        <v>44287</v>
      </c>
      <c r="E28" s="6" t="s">
        <v>21</v>
      </c>
      <c r="F28" s="6">
        <v>204</v>
      </c>
      <c r="G28" s="6"/>
      <c r="H28" s="6" t="s">
        <v>93</v>
      </c>
      <c r="I28" s="6" t="s">
        <v>92</v>
      </c>
      <c r="J28" s="6" t="s">
        <v>92</v>
      </c>
      <c r="K28" s="6"/>
    </row>
    <row r="29" spans="1:11" x14ac:dyDescent="0.25">
      <c r="A29" s="6" t="s">
        <v>193</v>
      </c>
      <c r="B29" s="6" t="s">
        <v>244</v>
      </c>
      <c r="C29" s="6" t="s">
        <v>289</v>
      </c>
      <c r="D29" s="69">
        <v>44348</v>
      </c>
      <c r="E29" s="6" t="s">
        <v>21</v>
      </c>
      <c r="F29" s="6">
        <v>200</v>
      </c>
      <c r="G29" s="6"/>
      <c r="H29" s="6" t="s">
        <v>93</v>
      </c>
      <c r="I29" s="6" t="s">
        <v>92</v>
      </c>
      <c r="J29" s="6" t="s">
        <v>92</v>
      </c>
      <c r="K29" s="6"/>
    </row>
    <row r="30" spans="1:11" x14ac:dyDescent="0.25">
      <c r="A30" s="6" t="s">
        <v>194</v>
      </c>
      <c r="B30" s="6" t="s">
        <v>245</v>
      </c>
      <c r="C30" s="6" t="s">
        <v>290</v>
      </c>
      <c r="D30" s="69">
        <v>44592</v>
      </c>
      <c r="E30" s="6" t="s">
        <v>21</v>
      </c>
      <c r="F30" s="6">
        <v>252.2</v>
      </c>
      <c r="G30" s="6"/>
      <c r="H30" s="6" t="s">
        <v>93</v>
      </c>
      <c r="I30" s="6" t="s">
        <v>92</v>
      </c>
      <c r="J30" s="6" t="s">
        <v>92</v>
      </c>
      <c r="K30" s="6"/>
    </row>
    <row r="31" spans="1:11" x14ac:dyDescent="0.25">
      <c r="A31" s="6" t="s">
        <v>195</v>
      </c>
      <c r="B31" s="6" t="s">
        <v>246</v>
      </c>
      <c r="C31" s="6" t="s">
        <v>291</v>
      </c>
      <c r="D31" s="69">
        <v>44169</v>
      </c>
      <c r="E31" s="6" t="s">
        <v>22</v>
      </c>
      <c r="F31" s="6">
        <v>373.2</v>
      </c>
      <c r="G31" s="6"/>
      <c r="H31" s="6" t="s">
        <v>93</v>
      </c>
      <c r="I31" s="6" t="s">
        <v>92</v>
      </c>
      <c r="J31" s="6" t="s">
        <v>92</v>
      </c>
      <c r="K31" s="6"/>
    </row>
    <row r="32" spans="1:11" x14ac:dyDescent="0.25">
      <c r="A32" s="6" t="s">
        <v>196</v>
      </c>
      <c r="B32" s="6" t="s">
        <v>247</v>
      </c>
      <c r="C32" s="6" t="s">
        <v>285</v>
      </c>
      <c r="D32" s="69">
        <v>43985</v>
      </c>
      <c r="E32" s="6" t="s">
        <v>21</v>
      </c>
      <c r="F32" s="6">
        <v>122</v>
      </c>
      <c r="G32" s="6"/>
      <c r="H32" s="6" t="s">
        <v>93</v>
      </c>
      <c r="I32" s="6" t="s">
        <v>92</v>
      </c>
      <c r="J32" s="6" t="s">
        <v>92</v>
      </c>
      <c r="K32" s="6"/>
    </row>
    <row r="33" spans="1:11" x14ac:dyDescent="0.25">
      <c r="A33" s="6" t="s">
        <v>197</v>
      </c>
      <c r="B33" s="6" t="s">
        <v>248</v>
      </c>
      <c r="C33" s="6" t="s">
        <v>101</v>
      </c>
      <c r="D33" s="69">
        <v>44105</v>
      </c>
      <c r="E33" s="6" t="s">
        <v>22</v>
      </c>
      <c r="F33" s="6">
        <v>525</v>
      </c>
      <c r="G33" s="6"/>
      <c r="H33" s="6" t="s">
        <v>93</v>
      </c>
      <c r="I33" s="6" t="s">
        <v>92</v>
      </c>
      <c r="J33" s="6" t="s">
        <v>92</v>
      </c>
      <c r="K33" s="6"/>
    </row>
    <row r="34" spans="1:11" x14ac:dyDescent="0.25">
      <c r="A34" s="6" t="s">
        <v>198</v>
      </c>
      <c r="B34" s="6" t="s">
        <v>249</v>
      </c>
      <c r="C34" s="6" t="s">
        <v>292</v>
      </c>
      <c r="D34" s="69">
        <v>44317</v>
      </c>
      <c r="E34" s="6" t="s">
        <v>21</v>
      </c>
      <c r="F34" s="6">
        <v>150</v>
      </c>
      <c r="G34" s="6"/>
      <c r="H34" s="6" t="s">
        <v>93</v>
      </c>
      <c r="I34" s="6" t="s">
        <v>92</v>
      </c>
      <c r="J34" s="6" t="s">
        <v>92</v>
      </c>
      <c r="K34" s="6"/>
    </row>
    <row r="35" spans="1:11" x14ac:dyDescent="0.25">
      <c r="A35" s="6" t="s">
        <v>199</v>
      </c>
      <c r="B35" s="6" t="s">
        <v>250</v>
      </c>
      <c r="C35" s="6" t="s">
        <v>288</v>
      </c>
      <c r="D35" s="69">
        <v>44327</v>
      </c>
      <c r="E35" s="6" t="s">
        <v>21</v>
      </c>
      <c r="F35" s="6">
        <v>134</v>
      </c>
      <c r="G35" s="6"/>
      <c r="H35" s="6" t="s">
        <v>93</v>
      </c>
      <c r="I35" s="6" t="s">
        <v>92</v>
      </c>
      <c r="J35" s="6" t="s">
        <v>92</v>
      </c>
      <c r="K35" s="6"/>
    </row>
    <row r="36" spans="1:11" x14ac:dyDescent="0.25">
      <c r="A36" s="6" t="s">
        <v>200</v>
      </c>
      <c r="B36" s="6" t="s">
        <v>251</v>
      </c>
      <c r="C36" s="6" t="s">
        <v>293</v>
      </c>
      <c r="D36" s="69">
        <v>44180</v>
      </c>
      <c r="E36" s="6" t="s">
        <v>21</v>
      </c>
      <c r="F36" s="6">
        <v>198.55</v>
      </c>
      <c r="G36" s="6"/>
      <c r="H36" s="6" t="s">
        <v>93</v>
      </c>
      <c r="I36" s="6" t="s">
        <v>92</v>
      </c>
      <c r="J36" s="6" t="s">
        <v>92</v>
      </c>
      <c r="K36" s="6"/>
    </row>
    <row r="37" spans="1:11" x14ac:dyDescent="0.25">
      <c r="A37" s="6" t="s">
        <v>201</v>
      </c>
      <c r="B37" s="6" t="s">
        <v>252</v>
      </c>
      <c r="C37" s="6" t="s">
        <v>288</v>
      </c>
      <c r="D37" s="69">
        <v>44561</v>
      </c>
      <c r="E37" s="6" t="s">
        <v>21</v>
      </c>
      <c r="F37" s="6">
        <v>204.09</v>
      </c>
      <c r="G37" s="6"/>
      <c r="H37" s="6" t="s">
        <v>93</v>
      </c>
      <c r="I37" s="6" t="s">
        <v>92</v>
      </c>
      <c r="J37" s="6" t="s">
        <v>92</v>
      </c>
      <c r="K37" s="6"/>
    </row>
    <row r="38" spans="1:11" x14ac:dyDescent="0.25">
      <c r="A38" s="6" t="s">
        <v>202</v>
      </c>
      <c r="B38" s="6" t="s">
        <v>253</v>
      </c>
      <c r="C38" s="6" t="s">
        <v>294</v>
      </c>
      <c r="D38" s="69">
        <v>44013</v>
      </c>
      <c r="E38" s="6" t="s">
        <v>22</v>
      </c>
      <c r="F38" s="6">
        <v>208.8</v>
      </c>
      <c r="G38" s="6"/>
      <c r="H38" s="6" t="s">
        <v>93</v>
      </c>
      <c r="I38" s="6" t="s">
        <v>92</v>
      </c>
      <c r="J38" s="6" t="s">
        <v>92</v>
      </c>
      <c r="K38" s="6"/>
    </row>
    <row r="39" spans="1:11" x14ac:dyDescent="0.25">
      <c r="A39" s="67" t="s">
        <v>203</v>
      </c>
      <c r="B39" s="67" t="s">
        <v>254</v>
      </c>
      <c r="C39" s="6" t="s">
        <v>103</v>
      </c>
      <c r="D39" s="69">
        <v>43860</v>
      </c>
      <c r="E39" s="6" t="s">
        <v>22</v>
      </c>
      <c r="F39" s="68">
        <v>50.6</v>
      </c>
      <c r="G39" s="68"/>
      <c r="H39" s="6" t="s">
        <v>93</v>
      </c>
      <c r="I39" s="68" t="s">
        <v>92</v>
      </c>
      <c r="J39" s="68" t="s">
        <v>92</v>
      </c>
      <c r="K39" s="68"/>
    </row>
    <row r="40" spans="1:11" x14ac:dyDescent="0.25">
      <c r="A40" s="67" t="s">
        <v>204</v>
      </c>
      <c r="B40" s="67" t="s">
        <v>255</v>
      </c>
      <c r="C40" s="6" t="s">
        <v>294</v>
      </c>
      <c r="D40" s="69">
        <v>44013</v>
      </c>
      <c r="E40" s="6" t="s">
        <v>22</v>
      </c>
      <c r="F40" s="68">
        <v>34</v>
      </c>
      <c r="G40" s="68"/>
      <c r="H40" s="6" t="s">
        <v>93</v>
      </c>
      <c r="I40" s="68" t="s">
        <v>92</v>
      </c>
      <c r="J40" s="68" t="s">
        <v>92</v>
      </c>
      <c r="K40" s="68"/>
    </row>
    <row r="41" spans="1:11" x14ac:dyDescent="0.25">
      <c r="A41" s="67" t="s">
        <v>205</v>
      </c>
      <c r="B41" s="67" t="s">
        <v>256</v>
      </c>
      <c r="C41" s="6" t="s">
        <v>102</v>
      </c>
      <c r="D41" s="69">
        <v>44012</v>
      </c>
      <c r="E41" s="6" t="s">
        <v>21</v>
      </c>
      <c r="F41" s="68">
        <v>300</v>
      </c>
      <c r="G41" s="68"/>
      <c r="H41" s="6" t="s">
        <v>93</v>
      </c>
      <c r="I41" s="68" t="s">
        <v>92</v>
      </c>
      <c r="J41" s="68" t="s">
        <v>92</v>
      </c>
      <c r="K41" s="68"/>
    </row>
    <row r="42" spans="1:11" x14ac:dyDescent="0.25">
      <c r="A42" s="67" t="s">
        <v>206</v>
      </c>
      <c r="B42" s="67" t="s">
        <v>257</v>
      </c>
      <c r="C42" s="6" t="s">
        <v>107</v>
      </c>
      <c r="D42" s="69">
        <v>44133</v>
      </c>
      <c r="E42" s="6" t="s">
        <v>22</v>
      </c>
      <c r="F42" s="68">
        <v>272.60000000000002</v>
      </c>
      <c r="G42" s="68"/>
      <c r="H42" s="6" t="s">
        <v>93</v>
      </c>
      <c r="I42" s="68" t="s">
        <v>92</v>
      </c>
      <c r="J42" s="68" t="s">
        <v>92</v>
      </c>
      <c r="K42" s="68"/>
    </row>
    <row r="43" spans="1:11" x14ac:dyDescent="0.25">
      <c r="A43" s="67" t="s">
        <v>207</v>
      </c>
      <c r="B43" s="67" t="s">
        <v>258</v>
      </c>
      <c r="C43" s="67" t="s">
        <v>295</v>
      </c>
      <c r="D43" s="69">
        <v>44362</v>
      </c>
      <c r="E43" s="67" t="s">
        <v>22</v>
      </c>
      <c r="F43" s="67">
        <v>331.2</v>
      </c>
      <c r="G43" s="67"/>
      <c r="H43" s="6" t="s">
        <v>93</v>
      </c>
      <c r="I43" s="68" t="s">
        <v>92</v>
      </c>
      <c r="J43" s="68" t="s">
        <v>92</v>
      </c>
      <c r="K43" s="68"/>
    </row>
    <row r="44" spans="1:11" x14ac:dyDescent="0.25">
      <c r="A44" s="67" t="s">
        <v>208</v>
      </c>
      <c r="B44" s="67" t="s">
        <v>259</v>
      </c>
      <c r="C44" s="67" t="s">
        <v>296</v>
      </c>
      <c r="D44" s="69">
        <v>44348</v>
      </c>
      <c r="E44" s="67" t="s">
        <v>21</v>
      </c>
      <c r="F44" s="67">
        <v>125</v>
      </c>
      <c r="G44" s="67"/>
      <c r="H44" s="6" t="s">
        <v>93</v>
      </c>
      <c r="I44" s="68" t="s">
        <v>92</v>
      </c>
      <c r="J44" s="68" t="s">
        <v>92</v>
      </c>
      <c r="K44" s="68"/>
    </row>
    <row r="45" spans="1:11" x14ac:dyDescent="0.25">
      <c r="A45" s="67" t="s">
        <v>209</v>
      </c>
      <c r="B45" s="67" t="s">
        <v>260</v>
      </c>
      <c r="C45" s="67" t="s">
        <v>297</v>
      </c>
      <c r="D45" s="69">
        <v>43992</v>
      </c>
      <c r="E45" s="67" t="s">
        <v>22</v>
      </c>
      <c r="F45" s="67">
        <v>179.91</v>
      </c>
      <c r="G45" s="67"/>
      <c r="H45" s="6" t="s">
        <v>93</v>
      </c>
      <c r="I45" s="68" t="s">
        <v>92</v>
      </c>
      <c r="J45" s="68" t="s">
        <v>92</v>
      </c>
      <c r="K45" s="68"/>
    </row>
    <row r="46" spans="1:11" x14ac:dyDescent="0.25">
      <c r="A46" s="67" t="s">
        <v>210</v>
      </c>
      <c r="B46" s="67" t="s">
        <v>261</v>
      </c>
      <c r="C46" s="67" t="s">
        <v>298</v>
      </c>
      <c r="D46" s="69">
        <v>44712</v>
      </c>
      <c r="E46" s="67" t="s">
        <v>21</v>
      </c>
      <c r="F46" s="67">
        <v>201</v>
      </c>
      <c r="G46" s="67"/>
      <c r="H46" s="6" t="s">
        <v>93</v>
      </c>
      <c r="I46" s="68" t="s">
        <v>92</v>
      </c>
      <c r="J46" s="68" t="s">
        <v>92</v>
      </c>
      <c r="K46" s="68"/>
    </row>
    <row r="47" spans="1:11" x14ac:dyDescent="0.25">
      <c r="A47" s="67" t="s">
        <v>211</v>
      </c>
      <c r="B47" s="67" t="s">
        <v>262</v>
      </c>
      <c r="C47" s="67" t="s">
        <v>107</v>
      </c>
      <c r="D47" s="69">
        <v>44180</v>
      </c>
      <c r="E47" s="67" t="s">
        <v>22</v>
      </c>
      <c r="F47" s="67">
        <v>239.8</v>
      </c>
      <c r="G47" s="67"/>
      <c r="H47" s="6" t="s">
        <v>93</v>
      </c>
      <c r="I47" s="68" t="s">
        <v>92</v>
      </c>
      <c r="J47" s="68" t="s">
        <v>92</v>
      </c>
      <c r="K47" s="68"/>
    </row>
    <row r="48" spans="1:11" x14ac:dyDescent="0.25">
      <c r="A48" s="67" t="s">
        <v>212</v>
      </c>
      <c r="B48" s="67" t="s">
        <v>263</v>
      </c>
      <c r="C48" s="67" t="s">
        <v>103</v>
      </c>
      <c r="D48" s="69">
        <v>44469</v>
      </c>
      <c r="E48" s="67" t="s">
        <v>22</v>
      </c>
      <c r="F48" s="67">
        <v>500</v>
      </c>
      <c r="G48" s="67"/>
      <c r="H48" s="6" t="s">
        <v>93</v>
      </c>
      <c r="I48" s="68" t="s">
        <v>92</v>
      </c>
      <c r="J48" s="68" t="s">
        <v>92</v>
      </c>
      <c r="K48" s="68"/>
    </row>
    <row r="49" spans="1:11" x14ac:dyDescent="0.25">
      <c r="A49" s="67" t="s">
        <v>213</v>
      </c>
      <c r="B49" s="67" t="s">
        <v>264</v>
      </c>
      <c r="C49" s="67" t="s">
        <v>289</v>
      </c>
      <c r="D49" s="69">
        <v>43982</v>
      </c>
      <c r="E49" s="67" t="s">
        <v>21</v>
      </c>
      <c r="F49" s="67">
        <v>200</v>
      </c>
      <c r="G49" s="67"/>
      <c r="H49" s="6" t="s">
        <v>93</v>
      </c>
      <c r="I49" s="68" t="s">
        <v>92</v>
      </c>
      <c r="J49" s="68" t="s">
        <v>92</v>
      </c>
      <c r="K49" s="68"/>
    </row>
    <row r="50" spans="1:11" x14ac:dyDescent="0.25">
      <c r="A50" s="67" t="s">
        <v>214</v>
      </c>
      <c r="B50" s="67" t="s">
        <v>265</v>
      </c>
      <c r="C50" s="67" t="s">
        <v>117</v>
      </c>
      <c r="D50" s="69">
        <v>44348</v>
      </c>
      <c r="E50" s="67" t="s">
        <v>21</v>
      </c>
      <c r="F50" s="67">
        <v>203.8</v>
      </c>
      <c r="G50" s="67"/>
      <c r="H50" s="6" t="s">
        <v>93</v>
      </c>
      <c r="I50" s="68" t="s">
        <v>92</v>
      </c>
      <c r="J50" s="68" t="s">
        <v>92</v>
      </c>
      <c r="K50" s="68"/>
    </row>
    <row r="51" spans="1:11" x14ac:dyDescent="0.25">
      <c r="A51" s="67" t="s">
        <v>215</v>
      </c>
      <c r="B51" s="67" t="s">
        <v>266</v>
      </c>
      <c r="C51" s="67" t="s">
        <v>299</v>
      </c>
      <c r="D51" s="69">
        <v>43907</v>
      </c>
      <c r="E51" s="67" t="s">
        <v>22</v>
      </c>
      <c r="F51" s="67">
        <v>51</v>
      </c>
      <c r="G51" s="67"/>
      <c r="H51" s="6" t="s">
        <v>93</v>
      </c>
      <c r="I51" s="68" t="s">
        <v>92</v>
      </c>
      <c r="J51" s="68" t="s">
        <v>92</v>
      </c>
      <c r="K51" s="68"/>
    </row>
    <row r="52" spans="1:11" x14ac:dyDescent="0.25">
      <c r="A52" s="67" t="s">
        <v>216</v>
      </c>
      <c r="B52" s="67" t="s">
        <v>267</v>
      </c>
      <c r="C52" s="67" t="s">
        <v>283</v>
      </c>
      <c r="D52" s="69">
        <v>43983</v>
      </c>
      <c r="E52" s="67" t="s">
        <v>21</v>
      </c>
      <c r="F52" s="67">
        <v>204.47</v>
      </c>
      <c r="G52" s="67"/>
      <c r="H52" s="6" t="s">
        <v>93</v>
      </c>
      <c r="I52" s="68" t="s">
        <v>92</v>
      </c>
      <c r="J52" s="68" t="s">
        <v>92</v>
      </c>
      <c r="K52" s="68"/>
    </row>
    <row r="53" spans="1:11" x14ac:dyDescent="0.25">
      <c r="A53" s="67" t="s">
        <v>217</v>
      </c>
      <c r="B53" s="67" t="s">
        <v>268</v>
      </c>
      <c r="C53" s="67" t="s">
        <v>300</v>
      </c>
      <c r="D53" s="69">
        <v>43985</v>
      </c>
      <c r="E53" s="67" t="s">
        <v>21</v>
      </c>
      <c r="F53" s="67">
        <v>152.5</v>
      </c>
      <c r="G53" s="67"/>
      <c r="H53" s="6" t="s">
        <v>93</v>
      </c>
      <c r="I53" s="68" t="s">
        <v>92</v>
      </c>
      <c r="J53" s="68" t="s">
        <v>92</v>
      </c>
      <c r="K53" s="68"/>
    </row>
    <row r="54" spans="1:11" x14ac:dyDescent="0.25">
      <c r="A54" s="67" t="s">
        <v>218</v>
      </c>
      <c r="B54" s="67" t="s">
        <v>269</v>
      </c>
      <c r="C54" s="67" t="s">
        <v>109</v>
      </c>
      <c r="D54" s="69">
        <v>44134</v>
      </c>
      <c r="E54" s="67" t="s">
        <v>22</v>
      </c>
      <c r="F54" s="67">
        <v>250.12</v>
      </c>
      <c r="G54" s="67"/>
      <c r="H54" s="6" t="s">
        <v>93</v>
      </c>
      <c r="I54" s="68" t="s">
        <v>92</v>
      </c>
      <c r="J54" s="68" t="s">
        <v>92</v>
      </c>
      <c r="K54" s="68"/>
    </row>
    <row r="55" spans="1:11" x14ac:dyDescent="0.25">
      <c r="A55" s="67" t="s">
        <v>219</v>
      </c>
      <c r="B55" s="67" t="s">
        <v>270</v>
      </c>
      <c r="C55" s="67" t="s">
        <v>301</v>
      </c>
      <c r="D55" s="69">
        <v>44166</v>
      </c>
      <c r="E55" s="67" t="s">
        <v>22</v>
      </c>
      <c r="F55" s="67">
        <v>202</v>
      </c>
      <c r="G55" s="67"/>
      <c r="H55" s="6" t="s">
        <v>93</v>
      </c>
      <c r="I55" s="68" t="s">
        <v>92</v>
      </c>
      <c r="J55" s="68" t="s">
        <v>92</v>
      </c>
      <c r="K55" s="68"/>
    </row>
    <row r="56" spans="1:11" x14ac:dyDescent="0.25">
      <c r="A56" s="67" t="s">
        <v>220</v>
      </c>
      <c r="B56" s="67" t="s">
        <v>271</v>
      </c>
      <c r="C56" s="67" t="s">
        <v>302</v>
      </c>
      <c r="D56" s="69">
        <v>44239</v>
      </c>
      <c r="E56" s="67" t="s">
        <v>21</v>
      </c>
      <c r="F56" s="67">
        <v>206</v>
      </c>
      <c r="G56" s="67"/>
      <c r="H56" s="6" t="s">
        <v>93</v>
      </c>
      <c r="I56" s="68" t="s">
        <v>92</v>
      </c>
      <c r="J56" s="68" t="s">
        <v>92</v>
      </c>
      <c r="K56" s="68"/>
    </row>
    <row r="57" spans="1:11" x14ac:dyDescent="0.25">
      <c r="A57" s="67" t="s">
        <v>221</v>
      </c>
      <c r="B57" s="67" t="s">
        <v>272</v>
      </c>
      <c r="C57" s="67" t="s">
        <v>303</v>
      </c>
      <c r="D57" s="69">
        <v>44075</v>
      </c>
      <c r="E57" s="67" t="s">
        <v>22</v>
      </c>
      <c r="F57" s="67">
        <v>300</v>
      </c>
      <c r="G57" s="67"/>
      <c r="H57" s="6" t="s">
        <v>93</v>
      </c>
      <c r="I57" s="68" t="s">
        <v>92</v>
      </c>
      <c r="J57" s="68" t="s">
        <v>92</v>
      </c>
      <c r="K57" s="68"/>
    </row>
    <row r="58" spans="1:11" x14ac:dyDescent="0.25">
      <c r="A58" s="67" t="s">
        <v>222</v>
      </c>
      <c r="B58" s="67" t="s">
        <v>273</v>
      </c>
      <c r="C58" s="67" t="s">
        <v>94</v>
      </c>
      <c r="D58" s="69">
        <v>44531</v>
      </c>
      <c r="E58" s="67" t="s">
        <v>22</v>
      </c>
      <c r="F58" s="67">
        <v>293.27999999999997</v>
      </c>
      <c r="G58" s="67"/>
      <c r="H58" s="6" t="s">
        <v>93</v>
      </c>
      <c r="I58" s="68" t="s">
        <v>92</v>
      </c>
      <c r="J58" s="68" t="s">
        <v>92</v>
      </c>
      <c r="K58" s="68"/>
    </row>
    <row r="59" spans="1:11" x14ac:dyDescent="0.25">
      <c r="A59" s="67" t="s">
        <v>339</v>
      </c>
      <c r="B59" s="67" t="s">
        <v>340</v>
      </c>
      <c r="C59" s="67" t="s">
        <v>102</v>
      </c>
      <c r="D59" s="69">
        <v>44378</v>
      </c>
      <c r="E59" s="67" t="s">
        <v>21</v>
      </c>
      <c r="F59" s="67">
        <v>250</v>
      </c>
      <c r="G59" s="67"/>
      <c r="H59" s="6" t="s">
        <v>93</v>
      </c>
      <c r="I59" s="68" t="s">
        <v>92</v>
      </c>
      <c r="J59" s="68" t="s">
        <v>92</v>
      </c>
      <c r="K59" s="68"/>
    </row>
    <row r="60" spans="1:11" x14ac:dyDescent="0.25">
      <c r="A60" s="14"/>
    </row>
    <row r="61" spans="1:11" x14ac:dyDescent="0.25">
      <c r="A61" s="14"/>
    </row>
    <row r="62" spans="1:11" x14ac:dyDescent="0.25">
      <c r="A62" s="49" t="s">
        <v>338</v>
      </c>
    </row>
    <row r="63" spans="1:11" ht="30" x14ac:dyDescent="0.25">
      <c r="A63" s="52" t="s">
        <v>326</v>
      </c>
      <c r="B63" s="52" t="s">
        <v>50</v>
      </c>
      <c r="C63" s="52" t="s">
        <v>53</v>
      </c>
      <c r="D63" s="52" t="s">
        <v>51</v>
      </c>
      <c r="E63" s="52" t="s">
        <v>327</v>
      </c>
      <c r="F63" s="38" t="s">
        <v>331</v>
      </c>
    </row>
    <row r="64" spans="1:11" x14ac:dyDescent="0.25">
      <c r="A64" s="50" t="s">
        <v>328</v>
      </c>
      <c r="B64" s="50" t="s">
        <v>329</v>
      </c>
      <c r="C64" s="50" t="s">
        <v>22</v>
      </c>
      <c r="D64" s="50" t="s">
        <v>330</v>
      </c>
      <c r="E64" s="101">
        <v>43732.403287037036</v>
      </c>
      <c r="F64" s="100">
        <v>248</v>
      </c>
    </row>
    <row r="65" spans="1:10" x14ac:dyDescent="0.25">
      <c r="A65" s="50" t="s">
        <v>332</v>
      </c>
      <c r="B65" s="50" t="s">
        <v>333</v>
      </c>
      <c r="C65" s="50" t="s">
        <v>22</v>
      </c>
      <c r="D65" s="50" t="s">
        <v>334</v>
      </c>
      <c r="E65" s="102">
        <v>43819.578136570002</v>
      </c>
      <c r="F65" s="100">
        <v>302.5</v>
      </c>
    </row>
    <row r="66" spans="1:10" x14ac:dyDescent="0.25">
      <c r="A66" s="50"/>
      <c r="B66" s="50"/>
      <c r="C66" s="50"/>
      <c r="D66" s="50"/>
      <c r="E66" s="102"/>
      <c r="F66" s="100"/>
    </row>
    <row r="67" spans="1:10" x14ac:dyDescent="0.25">
      <c r="A67" s="99"/>
      <c r="B67" s="99"/>
      <c r="C67" s="99"/>
      <c r="D67" s="99"/>
      <c r="E67" s="99"/>
      <c r="F67" s="99"/>
    </row>
    <row r="68" spans="1:10" x14ac:dyDescent="0.25">
      <c r="A68" s="49" t="s">
        <v>378</v>
      </c>
    </row>
    <row r="69" spans="1:10" ht="30" x14ac:dyDescent="0.25">
      <c r="A69" s="52" t="s">
        <v>326</v>
      </c>
      <c r="B69" s="52" t="s">
        <v>50</v>
      </c>
      <c r="C69" s="52" t="s">
        <v>53</v>
      </c>
      <c r="D69" s="52" t="s">
        <v>51</v>
      </c>
      <c r="E69" s="52" t="s">
        <v>327</v>
      </c>
      <c r="F69" s="38" t="s">
        <v>331</v>
      </c>
    </row>
    <row r="70" spans="1:10" x14ac:dyDescent="0.25">
      <c r="A70" s="50" t="s">
        <v>335</v>
      </c>
      <c r="B70" s="50" t="s">
        <v>336</v>
      </c>
      <c r="C70" s="50" t="s">
        <v>22</v>
      </c>
      <c r="D70" s="50" t="s">
        <v>337</v>
      </c>
      <c r="E70" s="101">
        <v>43964.712881940002</v>
      </c>
      <c r="F70" s="100">
        <v>280.89999999999998</v>
      </c>
      <c r="G70" s="44"/>
      <c r="H70" s="44"/>
      <c r="I70" s="44"/>
      <c r="J70" s="45"/>
    </row>
    <row r="71" spans="1:10" x14ac:dyDescent="0.25">
      <c r="A71" s="50"/>
      <c r="B71" s="50"/>
      <c r="C71" s="50"/>
      <c r="D71" s="50"/>
      <c r="E71" s="102"/>
      <c r="F71" s="100"/>
      <c r="G71" s="44"/>
      <c r="H71" s="44"/>
      <c r="I71" s="44"/>
      <c r="J71" s="45"/>
    </row>
    <row r="72" spans="1:10" x14ac:dyDescent="0.25">
      <c r="A72" s="50"/>
      <c r="B72" s="50"/>
      <c r="C72" s="50"/>
      <c r="D72" s="50"/>
      <c r="E72" s="102"/>
      <c r="F72" s="100"/>
      <c r="G72" s="44"/>
      <c r="H72" s="44"/>
      <c r="I72" s="44"/>
      <c r="J72" s="45"/>
    </row>
    <row r="73" spans="1:10" x14ac:dyDescent="0.25">
      <c r="A73" s="49" t="s">
        <v>304</v>
      </c>
    </row>
    <row r="74" spans="1:10" x14ac:dyDescent="0.25">
      <c r="A74" s="52" t="s">
        <v>57</v>
      </c>
      <c r="B74" s="39" t="s">
        <v>58</v>
      </c>
      <c r="C74" s="39">
        <v>2022</v>
      </c>
      <c r="D74" s="39">
        <v>2025</v>
      </c>
      <c r="E74" s="39" t="s">
        <v>37</v>
      </c>
      <c r="F74"/>
      <c r="G74"/>
      <c r="H74"/>
      <c r="I74"/>
    </row>
    <row r="75" spans="1:10" x14ac:dyDescent="0.25">
      <c r="A75" s="50" t="s">
        <v>306</v>
      </c>
      <c r="B75" s="46">
        <v>748</v>
      </c>
      <c r="C75" s="46" t="s">
        <v>92</v>
      </c>
      <c r="D75" s="46" t="s">
        <v>92</v>
      </c>
      <c r="E75" s="86" t="s">
        <v>167</v>
      </c>
    </row>
    <row r="76" spans="1:10" x14ac:dyDescent="0.25">
      <c r="A76" s="50" t="s">
        <v>169</v>
      </c>
      <c r="B76" s="46">
        <v>650</v>
      </c>
      <c r="C76" s="46" t="s">
        <v>92</v>
      </c>
      <c r="D76" s="46" t="s">
        <v>92</v>
      </c>
      <c r="E76" s="14" t="s">
        <v>166</v>
      </c>
    </row>
    <row r="77" spans="1:10" x14ac:dyDescent="0.25">
      <c r="A77" s="50" t="s">
        <v>171</v>
      </c>
      <c r="B77" s="46">
        <v>80.3</v>
      </c>
      <c r="C77" s="46" t="s">
        <v>92</v>
      </c>
      <c r="D77" s="46" t="s">
        <v>92</v>
      </c>
      <c r="E77" s="14" t="s">
        <v>168</v>
      </c>
    </row>
    <row r="78" spans="1:10" x14ac:dyDescent="0.25">
      <c r="A78" s="50" t="s">
        <v>309</v>
      </c>
      <c r="B78" s="46">
        <v>35</v>
      </c>
      <c r="C78" s="46" t="s">
        <v>92</v>
      </c>
      <c r="D78" s="46" t="s">
        <v>92</v>
      </c>
      <c r="E78" s="86" t="s">
        <v>314</v>
      </c>
    </row>
    <row r="80" spans="1:10" x14ac:dyDescent="0.25">
      <c r="A80" s="50"/>
      <c r="B80" s="46"/>
      <c r="C80" s="46"/>
      <c r="D80" s="46"/>
    </row>
    <row r="81" spans="1:9" x14ac:dyDescent="0.25">
      <c r="A81" s="51" t="s">
        <v>305</v>
      </c>
      <c r="B81" s="16"/>
      <c r="C81" s="10"/>
      <c r="D81" s="10"/>
    </row>
    <row r="82" spans="1:9" x14ac:dyDescent="0.25">
      <c r="A82" s="52" t="s">
        <v>57</v>
      </c>
      <c r="B82" s="39" t="s">
        <v>58</v>
      </c>
      <c r="C82" s="39">
        <v>2022</v>
      </c>
      <c r="D82" s="39">
        <v>2025</v>
      </c>
      <c r="E82" s="39" t="s">
        <v>37</v>
      </c>
      <c r="F82"/>
      <c r="G82"/>
      <c r="H82"/>
      <c r="I82"/>
    </row>
    <row r="83" spans="1:9" x14ac:dyDescent="0.25">
      <c r="A83" s="50" t="s">
        <v>308</v>
      </c>
      <c r="B83" s="46">
        <v>840</v>
      </c>
      <c r="C83" s="46" t="s">
        <v>92</v>
      </c>
      <c r="D83" s="46" t="s">
        <v>92</v>
      </c>
      <c r="E83" s="86" t="s">
        <v>315</v>
      </c>
    </row>
    <row r="84" spans="1:9" x14ac:dyDescent="0.25">
      <c r="A84" s="50" t="s">
        <v>310</v>
      </c>
      <c r="B84" s="46">
        <v>118</v>
      </c>
      <c r="C84" s="46" t="s">
        <v>92</v>
      </c>
      <c r="D84" s="46" t="s">
        <v>92</v>
      </c>
      <c r="E84" s="8" t="s">
        <v>316</v>
      </c>
    </row>
    <row r="85" spans="1:9" x14ac:dyDescent="0.25">
      <c r="A85" s="1" t="s">
        <v>347</v>
      </c>
      <c r="B85" s="124">
        <v>470</v>
      </c>
      <c r="C85" s="46" t="s">
        <v>92</v>
      </c>
      <c r="D85" s="46" t="s">
        <v>92</v>
      </c>
      <c r="E85" s="125" t="s">
        <v>348</v>
      </c>
    </row>
  </sheetData>
  <hyperlinks>
    <hyperlink ref="C1" location="Index!A1" display="Back"/>
  </hyperlinks>
  <pageMargins left="0.7" right="0.7" top="0.75" bottom="0.75" header="0.3" footer="0.3"/>
  <pageSetup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/>
  </sheetViews>
  <sheetFormatPr defaultRowHeight="15" x14ac:dyDescent="0.25"/>
  <cols>
    <col min="1" max="1" width="30.140625" style="14" bestFit="1" customWidth="1"/>
    <col min="2" max="2" width="13.28515625" style="14" bestFit="1" customWidth="1"/>
    <col min="3" max="7" width="9.140625" style="14"/>
    <col min="8" max="8" width="9.5703125" style="14" customWidth="1"/>
    <col min="9" max="16384" width="9.140625" style="14"/>
  </cols>
  <sheetData>
    <row r="1" spans="1:8" x14ac:dyDescent="0.25">
      <c r="A1" s="14" t="s">
        <v>18</v>
      </c>
      <c r="B1" s="94">
        <v>44025</v>
      </c>
      <c r="C1" s="89" t="s">
        <v>19</v>
      </c>
    </row>
    <row r="2" spans="1:8" x14ac:dyDescent="0.25">
      <c r="A2" s="14" t="s">
        <v>20</v>
      </c>
      <c r="B2" s="15" t="s">
        <v>369</v>
      </c>
    </row>
    <row r="3" spans="1:8" x14ac:dyDescent="0.25">
      <c r="B3" s="15"/>
    </row>
    <row r="5" spans="1:8" ht="18.75" x14ac:dyDescent="0.25">
      <c r="A5" s="177" t="s">
        <v>21</v>
      </c>
      <c r="B5" s="177"/>
      <c r="C5" s="177"/>
      <c r="D5" s="177"/>
      <c r="E5" s="177"/>
      <c r="F5" s="177"/>
    </row>
    <row r="6" spans="1:8" ht="15" customHeight="1" x14ac:dyDescent="0.25">
      <c r="A6" s="178" t="s">
        <v>323</v>
      </c>
      <c r="B6" s="178"/>
      <c r="C6" s="178"/>
      <c r="D6" s="178"/>
      <c r="E6" s="178"/>
      <c r="F6" s="178"/>
    </row>
    <row r="7" spans="1:8" x14ac:dyDescent="0.25">
      <c r="A7" s="14" t="s">
        <v>317</v>
      </c>
    </row>
    <row r="8" spans="1:8" x14ac:dyDescent="0.25">
      <c r="A8" s="14" t="s">
        <v>98</v>
      </c>
      <c r="B8" s="14">
        <v>2013</v>
      </c>
    </row>
    <row r="9" spans="1:8" ht="15" customHeight="1" x14ac:dyDescent="0.25">
      <c r="A9" s="14" t="s">
        <v>99</v>
      </c>
      <c r="B9" s="37" t="s">
        <v>115</v>
      </c>
      <c r="C9" s="58"/>
      <c r="D9" s="58"/>
      <c r="E9" s="58"/>
      <c r="F9" s="58"/>
    </row>
    <row r="10" spans="1:8" x14ac:dyDescent="0.25">
      <c r="A10" s="58"/>
      <c r="B10" s="58"/>
      <c r="C10" s="58"/>
      <c r="D10" s="58"/>
      <c r="E10" s="58"/>
      <c r="F10" s="58"/>
      <c r="G10" s="4"/>
      <c r="H10" s="4"/>
    </row>
    <row r="11" spans="1:8" x14ac:dyDescent="0.25">
      <c r="A11" s="47"/>
      <c r="B11" s="47"/>
      <c r="C11" s="47"/>
    </row>
    <row r="12" spans="1:8" ht="18.75" x14ac:dyDescent="0.25">
      <c r="A12" s="177" t="s">
        <v>22</v>
      </c>
      <c r="B12" s="177"/>
      <c r="C12" s="177"/>
      <c r="D12" s="177"/>
      <c r="E12" s="177"/>
      <c r="F12" s="177"/>
    </row>
    <row r="13" spans="1:8" ht="15" customHeight="1" x14ac:dyDescent="0.25">
      <c r="A13" s="178" t="s">
        <v>323</v>
      </c>
      <c r="B13" s="178"/>
      <c r="C13" s="178"/>
      <c r="D13" s="178"/>
      <c r="E13" s="178"/>
      <c r="F13" s="178"/>
    </row>
    <row r="14" spans="1:8" x14ac:dyDescent="0.25">
      <c r="A14" s="14" t="s">
        <v>317</v>
      </c>
    </row>
    <row r="15" spans="1:8" x14ac:dyDescent="0.25">
      <c r="A15" s="14" t="s">
        <v>98</v>
      </c>
      <c r="B15" s="14">
        <v>2013</v>
      </c>
    </row>
    <row r="16" spans="1:8" x14ac:dyDescent="0.25">
      <c r="A16" s="14" t="s">
        <v>99</v>
      </c>
      <c r="B16" s="37" t="s">
        <v>115</v>
      </c>
    </row>
    <row r="17" spans="1:6" x14ac:dyDescent="0.25">
      <c r="A17" s="5"/>
      <c r="B17" s="2"/>
      <c r="C17" s="2"/>
    </row>
    <row r="18" spans="1:6" ht="18.75" x14ac:dyDescent="0.25">
      <c r="A18" s="177" t="s">
        <v>23</v>
      </c>
      <c r="B18" s="177"/>
      <c r="C18" s="177"/>
      <c r="D18" s="177"/>
      <c r="E18" s="177"/>
      <c r="F18" s="177"/>
    </row>
    <row r="19" spans="1:6" ht="15" customHeight="1" x14ac:dyDescent="0.25">
      <c r="A19" s="176" t="s">
        <v>100</v>
      </c>
      <c r="B19" s="176"/>
      <c r="C19" s="176"/>
      <c r="D19" s="176"/>
      <c r="E19" s="176"/>
      <c r="F19" s="176"/>
    </row>
    <row r="20" spans="1:6" x14ac:dyDescent="0.25">
      <c r="A20" s="176"/>
      <c r="B20" s="176"/>
      <c r="C20" s="176"/>
      <c r="D20" s="176"/>
      <c r="E20" s="176"/>
      <c r="F20" s="176"/>
    </row>
  </sheetData>
  <mergeCells count="6">
    <mergeCell ref="A19:F20"/>
    <mergeCell ref="A18:F18"/>
    <mergeCell ref="A5:F5"/>
    <mergeCell ref="A12:F12"/>
    <mergeCell ref="A6:F6"/>
    <mergeCell ref="A13:F13"/>
  </mergeCells>
  <hyperlinks>
    <hyperlink ref="C1" location="Index!A1" display="Back"/>
    <hyperlink ref="A6" r:id="rId1"/>
    <hyperlink ref="A13" r:id="rId2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/>
  </sheetViews>
  <sheetFormatPr defaultRowHeight="15" x14ac:dyDescent="0.25"/>
  <cols>
    <col min="1" max="1" width="49.140625" bestFit="1" customWidth="1"/>
    <col min="2" max="2" width="17" bestFit="1" customWidth="1"/>
    <col min="3" max="3" width="9.140625" customWidth="1"/>
  </cols>
  <sheetData>
    <row r="1" spans="1:8" x14ac:dyDescent="0.25">
      <c r="A1" t="s">
        <v>18</v>
      </c>
      <c r="B1" s="94">
        <v>44025</v>
      </c>
      <c r="C1" s="89" t="s">
        <v>19</v>
      </c>
    </row>
    <row r="2" spans="1:8" x14ac:dyDescent="0.25">
      <c r="A2" t="s">
        <v>20</v>
      </c>
      <c r="B2" s="14" t="s">
        <v>369</v>
      </c>
    </row>
    <row r="3" spans="1:8" s="14" customFormat="1" x14ac:dyDescent="0.25"/>
    <row r="4" spans="1:8" s="14" customFormat="1" x14ac:dyDescent="0.25"/>
    <row r="5" spans="1:8" ht="15.75" thickBot="1" x14ac:dyDescent="0.3">
      <c r="A5" t="s">
        <v>30</v>
      </c>
    </row>
    <row r="6" spans="1:8" ht="30" x14ac:dyDescent="0.25">
      <c r="A6" s="29" t="s">
        <v>24</v>
      </c>
      <c r="B6" s="28" t="s">
        <v>25</v>
      </c>
      <c r="C6" s="26" t="s">
        <v>26</v>
      </c>
      <c r="D6" s="26" t="s">
        <v>27</v>
      </c>
      <c r="E6" s="26" t="s">
        <v>28</v>
      </c>
      <c r="F6" s="26" t="s">
        <v>29</v>
      </c>
      <c r="G6" s="26">
        <v>2022</v>
      </c>
      <c r="H6" s="72">
        <v>2025</v>
      </c>
    </row>
    <row r="7" spans="1:8" x14ac:dyDescent="0.25">
      <c r="A7" s="31" t="s">
        <v>74</v>
      </c>
      <c r="B7" s="32" t="s">
        <v>86</v>
      </c>
      <c r="C7" s="53" t="s">
        <v>75</v>
      </c>
      <c r="D7" s="53" t="s">
        <v>76</v>
      </c>
      <c r="E7" s="53" t="s">
        <v>77</v>
      </c>
      <c r="F7" s="53">
        <v>2016</v>
      </c>
      <c r="G7" s="53">
        <v>54</v>
      </c>
      <c r="H7" s="96">
        <v>54</v>
      </c>
    </row>
    <row r="8" spans="1:8" x14ac:dyDescent="0.25">
      <c r="A8" s="31" t="s">
        <v>78</v>
      </c>
      <c r="B8" s="32" t="s">
        <v>87</v>
      </c>
      <c r="C8" s="53" t="s">
        <v>75</v>
      </c>
      <c r="D8" s="53" t="s">
        <v>76</v>
      </c>
      <c r="E8" s="53" t="s">
        <v>77</v>
      </c>
      <c r="F8" s="53">
        <v>2016</v>
      </c>
      <c r="G8" s="53">
        <v>54</v>
      </c>
      <c r="H8" s="96">
        <v>54</v>
      </c>
    </row>
    <row r="9" spans="1:8" x14ac:dyDescent="0.25">
      <c r="A9" s="31" t="s">
        <v>79</v>
      </c>
      <c r="B9" s="32" t="s">
        <v>88</v>
      </c>
      <c r="C9" s="53" t="s">
        <v>75</v>
      </c>
      <c r="D9" s="53" t="s">
        <v>76</v>
      </c>
      <c r="E9" s="53" t="s">
        <v>77</v>
      </c>
      <c r="F9" s="53">
        <v>2016</v>
      </c>
      <c r="G9" s="53">
        <v>54</v>
      </c>
      <c r="H9" s="96">
        <v>54</v>
      </c>
    </row>
    <row r="10" spans="1:8" x14ac:dyDescent="0.25">
      <c r="A10" s="31" t="s">
        <v>80</v>
      </c>
      <c r="B10" s="32" t="s">
        <v>81</v>
      </c>
      <c r="C10" s="53" t="s">
        <v>75</v>
      </c>
      <c r="D10" s="53" t="s">
        <v>76</v>
      </c>
      <c r="E10" s="53" t="s">
        <v>77</v>
      </c>
      <c r="F10" s="53">
        <v>2016</v>
      </c>
      <c r="G10" s="53">
        <v>190</v>
      </c>
      <c r="H10" s="96">
        <v>190</v>
      </c>
    </row>
    <row r="11" spans="1:8" x14ac:dyDescent="0.25">
      <c r="A11" s="31" t="s">
        <v>82</v>
      </c>
      <c r="B11" s="32" t="s">
        <v>83</v>
      </c>
      <c r="C11" s="53" t="s">
        <v>75</v>
      </c>
      <c r="D11" s="53" t="s">
        <v>76</v>
      </c>
      <c r="E11" s="53" t="s">
        <v>77</v>
      </c>
      <c r="F11" s="53">
        <v>2016</v>
      </c>
      <c r="G11" s="53">
        <v>190</v>
      </c>
      <c r="H11" s="96">
        <v>190</v>
      </c>
    </row>
    <row r="12" spans="1:8" x14ac:dyDescent="0.25">
      <c r="A12" s="31"/>
      <c r="B12" s="32"/>
      <c r="C12" s="53"/>
      <c r="D12" s="53"/>
      <c r="E12" s="53"/>
      <c r="F12" s="53"/>
      <c r="G12" s="53"/>
      <c r="H12" s="96"/>
    </row>
    <row r="13" spans="1:8" ht="15.75" thickBot="1" x14ac:dyDescent="0.3">
      <c r="A13" s="33" t="s">
        <v>84</v>
      </c>
      <c r="B13" s="34" t="s">
        <v>85</v>
      </c>
      <c r="C13" s="54"/>
      <c r="D13" s="54" t="s">
        <v>76</v>
      </c>
      <c r="E13" s="54"/>
      <c r="F13" s="54"/>
      <c r="G13" s="54">
        <f>-SUM(G7:G11)</f>
        <v>-542</v>
      </c>
      <c r="H13" s="97">
        <f t="shared" ref="H13" si="0">-SUM(H7:H11)</f>
        <v>-542</v>
      </c>
    </row>
  </sheetData>
  <hyperlinks>
    <hyperlink ref="C1" location="Index!A1" display="Back"/>
  </hyperlinks>
  <pageMargins left="0.7" right="0.7" top="0.75" bottom="0.75" header="0.3" footer="0.3"/>
  <ignoredErrors>
    <ignoredError sqref="G13:H13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5" x14ac:dyDescent="0.25"/>
  <cols>
    <col min="1" max="1" width="17.85546875" bestFit="1" customWidth="1"/>
    <col min="2" max="2" width="14.7109375" bestFit="1" customWidth="1"/>
    <col min="3" max="5" width="13.7109375" customWidth="1"/>
  </cols>
  <sheetData>
    <row r="1" spans="1:5" x14ac:dyDescent="0.25">
      <c r="A1" s="14" t="s">
        <v>18</v>
      </c>
      <c r="B1" s="94">
        <v>44025</v>
      </c>
      <c r="C1" s="89" t="s">
        <v>19</v>
      </c>
    </row>
    <row r="2" spans="1:5" x14ac:dyDescent="0.25">
      <c r="A2" t="s">
        <v>20</v>
      </c>
      <c r="B2" s="15" t="s">
        <v>369</v>
      </c>
    </row>
    <row r="3" spans="1:5" s="14" customFormat="1" x14ac:dyDescent="0.25">
      <c r="B3" s="15"/>
    </row>
    <row r="4" spans="1:5" s="14" customFormat="1" x14ac:dyDescent="0.25">
      <c r="B4" s="15"/>
    </row>
    <row r="5" spans="1:5" ht="15.75" thickBot="1" x14ac:dyDescent="0.3">
      <c r="A5" s="27" t="s">
        <v>73</v>
      </c>
    </row>
    <row r="6" spans="1:5" ht="45" customHeight="1" thickBot="1" x14ac:dyDescent="0.3">
      <c r="A6" s="181" t="s">
        <v>318</v>
      </c>
      <c r="B6" s="182"/>
      <c r="C6" s="182"/>
      <c r="D6" s="182"/>
      <c r="E6" s="183"/>
    </row>
    <row r="7" spans="1:5" ht="45" customHeight="1" x14ac:dyDescent="0.25">
      <c r="A7" s="71" t="s">
        <v>32</v>
      </c>
      <c r="B7" s="91" t="s">
        <v>319</v>
      </c>
      <c r="C7" s="179" t="s">
        <v>320</v>
      </c>
      <c r="D7" s="179"/>
      <c r="E7" s="180"/>
    </row>
    <row r="8" spans="1:5" ht="45" customHeight="1" x14ac:dyDescent="0.25">
      <c r="A8" s="92" t="s">
        <v>33</v>
      </c>
      <c r="B8" s="25" t="s">
        <v>319</v>
      </c>
      <c r="C8" s="184" t="s">
        <v>320</v>
      </c>
      <c r="D8" s="184"/>
      <c r="E8" s="185"/>
    </row>
    <row r="9" spans="1:5" ht="45" customHeight="1" x14ac:dyDescent="0.25">
      <c r="A9" s="92" t="s">
        <v>127</v>
      </c>
      <c r="B9" s="25" t="s">
        <v>319</v>
      </c>
      <c r="C9" s="184" t="s">
        <v>320</v>
      </c>
      <c r="D9" s="184"/>
      <c r="E9" s="185"/>
    </row>
    <row r="10" spans="1:5" ht="45" customHeight="1" thickBot="1" x14ac:dyDescent="0.3">
      <c r="A10" s="93" t="s">
        <v>128</v>
      </c>
      <c r="B10" s="36" t="s">
        <v>319</v>
      </c>
      <c r="C10" s="186" t="s">
        <v>320</v>
      </c>
      <c r="D10" s="186"/>
      <c r="E10" s="187"/>
    </row>
  </sheetData>
  <mergeCells count="5">
    <mergeCell ref="C7:E7"/>
    <mergeCell ref="A6:E6"/>
    <mergeCell ref="C8:E8"/>
    <mergeCell ref="C9:E9"/>
    <mergeCell ref="C10:E10"/>
  </mergeCells>
  <hyperlinks>
    <hyperlink ref="C1" location="Index!A1" display="Back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Index</vt:lpstr>
      <vt:lpstr>Start Cases</vt:lpstr>
      <vt:lpstr>Recently Approved RPG Projects</vt:lpstr>
      <vt:lpstr>Model Updates &amp; Corrections</vt:lpstr>
      <vt:lpstr>Transmission &amp; Gen Outages</vt:lpstr>
      <vt:lpstr>Gen Add, Ret. and Mothball</vt:lpstr>
      <vt:lpstr>Renewable Generation Dispatch</vt:lpstr>
      <vt:lpstr>Switchable Generation</vt:lpstr>
      <vt:lpstr>DC Tie Modeling &amp; Dispatch</vt:lpstr>
      <vt:lpstr>Reserve Requirement</vt:lpstr>
      <vt:lpstr>Fuel Price Assumptions</vt:lpstr>
      <vt:lpstr>Emission Cost Assumptions</vt:lpstr>
      <vt:lpstr>Economic Case-Load Forecast</vt:lpstr>
      <vt:lpstr>Load_Forecast__Economic__Weather_Year_Assumption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Borkar, Sandeep</dc:creator>
  <cp:lastModifiedBy>Haesler, Jameson</cp:lastModifiedBy>
  <dcterms:created xsi:type="dcterms:W3CDTF">2016-10-04T14:07:58Z</dcterms:created>
  <dcterms:modified xsi:type="dcterms:W3CDTF">2020-12-22T18:35:04Z</dcterms:modified>
</cp:coreProperties>
</file>