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V:\jhinojosa\11-as_methodology_v4\Sheets\"/>
    </mc:Choice>
  </mc:AlternateContent>
  <xr:revisionPtr revIDLastSave="0" documentId="13_ncr:1_{74C56BBB-B34E-437C-B9B9-788B0A0CD033}" xr6:coauthVersionLast="47" xr6:coauthVersionMax="47" xr10:uidLastSave="{00000000-0000-0000-0000-000000000000}"/>
  <bookViews>
    <workbookView xWindow="-57720" yWindow="-120" windowWidth="29040" windowHeight="15720" firstSheet="1" activeTab="2" xr2:uid="{00000000-000D-0000-FFFF-FFFF00000000}"/>
  </bookViews>
  <sheets>
    <sheet name="20XX ECRS" sheetId="7" state="hidden" r:id="rId1"/>
    <sheet name="2024 ECRS" sheetId="4" r:id="rId2"/>
    <sheet name="2025 ECRS" sheetId="9" r:id="rId3"/>
    <sheet name="2025 Solar Adj Table" sheetId="10" r:id="rId4"/>
    <sheet name="Charts" sheetId="6" r:id="rId5"/>
  </sheets>
  <definedNames>
    <definedName name="_xlnm._FilterDatabase" localSheetId="4" hidden="1">Charts!$A$1:$D$289</definedName>
  </definedNames>
  <calcPr calcId="191029"/>
  <pivotCaches>
    <pivotCache cacheId="27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" i="6" l="1"/>
  <c r="S35" i="6" l="1"/>
  <c r="S36" i="6"/>
  <c r="S37" i="6"/>
  <c r="S38" i="6"/>
  <c r="S39" i="6"/>
  <c r="S40" i="6"/>
  <c r="S41" i="6"/>
  <c r="S42" i="6"/>
  <c r="S43" i="6"/>
  <c r="S44" i="6"/>
  <c r="S45" i="6"/>
  <c r="S34" i="6"/>
  <c r="T6" i="6" l="1"/>
  <c r="T5" i="6"/>
  <c r="T4" i="6"/>
  <c r="X35" i="6" l="1"/>
  <c r="X33" i="6"/>
  <c r="Y33" i="6" s="1"/>
  <c r="X34" i="6"/>
  <c r="Y34" i="6" s="1"/>
  <c r="Q31" i="6" s="1"/>
  <c r="Q30" i="6" l="1"/>
  <c r="T7" i="6" l="1"/>
  <c r="Q2" i="6" s="1"/>
  <c r="B4" i="7"/>
  <c r="C4" i="7"/>
  <c r="D4" i="7"/>
  <c r="E4" i="7"/>
  <c r="F4" i="7"/>
  <c r="G4" i="7"/>
  <c r="H4" i="7"/>
  <c r="I4" i="7"/>
  <c r="J4" i="7"/>
  <c r="K4" i="7"/>
  <c r="L4" i="7"/>
  <c r="M4" i="7"/>
  <c r="B5" i="7"/>
  <c r="C5" i="7"/>
  <c r="D5" i="7"/>
  <c r="E5" i="7"/>
  <c r="F5" i="7"/>
  <c r="G5" i="7"/>
  <c r="H5" i="7"/>
  <c r="I5" i="7"/>
  <c r="J5" i="7"/>
  <c r="K5" i="7"/>
  <c r="L5" i="7"/>
  <c r="M5" i="7"/>
  <c r="B6" i="7"/>
  <c r="C6" i="7"/>
  <c r="D6" i="7"/>
  <c r="E6" i="7"/>
  <c r="F6" i="7"/>
  <c r="G6" i="7"/>
  <c r="H6" i="7"/>
  <c r="I6" i="7"/>
  <c r="J6" i="7"/>
  <c r="K6" i="7"/>
  <c r="L6" i="7"/>
  <c r="M6" i="7"/>
  <c r="B7" i="7"/>
  <c r="C7" i="7"/>
  <c r="D7" i="7"/>
  <c r="E7" i="7"/>
  <c r="F7" i="7"/>
  <c r="G7" i="7"/>
  <c r="H7" i="7"/>
  <c r="I7" i="7"/>
  <c r="J7" i="7"/>
  <c r="K7" i="7"/>
  <c r="L7" i="7"/>
  <c r="M7" i="7"/>
  <c r="B8" i="7"/>
  <c r="C8" i="7"/>
  <c r="D8" i="7"/>
  <c r="E8" i="7"/>
  <c r="F8" i="7"/>
  <c r="G8" i="7"/>
  <c r="H8" i="7"/>
  <c r="I8" i="7"/>
  <c r="J8" i="7"/>
  <c r="K8" i="7"/>
  <c r="L8" i="7"/>
  <c r="M8" i="7"/>
  <c r="B9" i="7"/>
  <c r="C9" i="7"/>
  <c r="D9" i="7"/>
  <c r="E9" i="7"/>
  <c r="F9" i="7"/>
  <c r="G9" i="7"/>
  <c r="H9" i="7"/>
  <c r="I9" i="7"/>
  <c r="J9" i="7"/>
  <c r="K9" i="7"/>
  <c r="L9" i="7"/>
  <c r="M9" i="7"/>
  <c r="B10" i="7"/>
  <c r="C10" i="7"/>
  <c r="D10" i="7"/>
  <c r="E10" i="7"/>
  <c r="F10" i="7"/>
  <c r="G10" i="7"/>
  <c r="H10" i="7"/>
  <c r="I10" i="7"/>
  <c r="J10" i="7"/>
  <c r="K10" i="7"/>
  <c r="L10" i="7"/>
  <c r="M10" i="7"/>
  <c r="B11" i="7"/>
  <c r="C11" i="7"/>
  <c r="D11" i="7"/>
  <c r="E11" i="7"/>
  <c r="F11" i="7"/>
  <c r="G11" i="7"/>
  <c r="H11" i="7"/>
  <c r="I11" i="7"/>
  <c r="J11" i="7"/>
  <c r="K11" i="7"/>
  <c r="L11" i="7"/>
  <c r="M11" i="7"/>
  <c r="B12" i="7"/>
  <c r="C12" i="7"/>
  <c r="D12" i="7"/>
  <c r="E12" i="7"/>
  <c r="F12" i="7"/>
  <c r="G12" i="7"/>
  <c r="H12" i="7"/>
  <c r="I12" i="7"/>
  <c r="J12" i="7"/>
  <c r="K12" i="7"/>
  <c r="L12" i="7"/>
  <c r="M12" i="7"/>
  <c r="B13" i="7"/>
  <c r="C13" i="7"/>
  <c r="D13" i="7"/>
  <c r="E13" i="7"/>
  <c r="F13" i="7"/>
  <c r="G13" i="7"/>
  <c r="H13" i="7"/>
  <c r="I13" i="7"/>
  <c r="J13" i="7"/>
  <c r="K13" i="7"/>
  <c r="L13" i="7"/>
  <c r="M13" i="7"/>
  <c r="B14" i="7"/>
  <c r="C14" i="7"/>
  <c r="D14" i="7"/>
  <c r="E14" i="7"/>
  <c r="F14" i="7"/>
  <c r="G14" i="7"/>
  <c r="H14" i="7"/>
  <c r="I14" i="7"/>
  <c r="J14" i="7"/>
  <c r="K14" i="7"/>
  <c r="L14" i="7"/>
  <c r="M14" i="7"/>
  <c r="B15" i="7"/>
  <c r="C15" i="7"/>
  <c r="D15" i="7"/>
  <c r="E15" i="7"/>
  <c r="F15" i="7"/>
  <c r="G15" i="7"/>
  <c r="H15" i="7"/>
  <c r="I15" i="7"/>
  <c r="J15" i="7"/>
  <c r="K15" i="7"/>
  <c r="L15" i="7"/>
  <c r="M15" i="7"/>
  <c r="B16" i="7"/>
  <c r="C16" i="7"/>
  <c r="D16" i="7"/>
  <c r="E16" i="7"/>
  <c r="F16" i="7"/>
  <c r="G16" i="7"/>
  <c r="H16" i="7"/>
  <c r="I16" i="7"/>
  <c r="J16" i="7"/>
  <c r="K16" i="7"/>
  <c r="L16" i="7"/>
  <c r="M16" i="7"/>
  <c r="B17" i="7"/>
  <c r="C17" i="7"/>
  <c r="D17" i="7"/>
  <c r="E17" i="7"/>
  <c r="F17" i="7"/>
  <c r="G17" i="7"/>
  <c r="H17" i="7"/>
  <c r="I17" i="7"/>
  <c r="J17" i="7"/>
  <c r="K17" i="7"/>
  <c r="L17" i="7"/>
  <c r="M17" i="7"/>
  <c r="B18" i="7"/>
  <c r="C18" i="7"/>
  <c r="D18" i="7"/>
  <c r="E18" i="7"/>
  <c r="F18" i="7"/>
  <c r="G18" i="7"/>
  <c r="H18" i="7"/>
  <c r="I18" i="7"/>
  <c r="J18" i="7"/>
  <c r="K18" i="7"/>
  <c r="L18" i="7"/>
  <c r="M18" i="7"/>
  <c r="B19" i="7"/>
  <c r="C19" i="7"/>
  <c r="D19" i="7"/>
  <c r="E19" i="7"/>
  <c r="F19" i="7"/>
  <c r="G19" i="7"/>
  <c r="H19" i="7"/>
  <c r="I19" i="7"/>
  <c r="J19" i="7"/>
  <c r="K19" i="7"/>
  <c r="L19" i="7"/>
  <c r="M19" i="7"/>
  <c r="B20" i="7"/>
  <c r="C20" i="7"/>
  <c r="D20" i="7"/>
  <c r="E20" i="7"/>
  <c r="F20" i="7"/>
  <c r="G20" i="7"/>
  <c r="H20" i="7"/>
  <c r="I20" i="7"/>
  <c r="J20" i="7"/>
  <c r="K20" i="7"/>
  <c r="L20" i="7"/>
  <c r="M20" i="7"/>
  <c r="B21" i="7"/>
  <c r="C21" i="7"/>
  <c r="D21" i="7"/>
  <c r="E21" i="7"/>
  <c r="F21" i="7"/>
  <c r="G21" i="7"/>
  <c r="H21" i="7"/>
  <c r="I21" i="7"/>
  <c r="J21" i="7"/>
  <c r="K21" i="7"/>
  <c r="L21" i="7"/>
  <c r="M21" i="7"/>
  <c r="B22" i="7"/>
  <c r="C22" i="7"/>
  <c r="D22" i="7"/>
  <c r="E22" i="7"/>
  <c r="F22" i="7"/>
  <c r="G22" i="7"/>
  <c r="H22" i="7"/>
  <c r="I22" i="7"/>
  <c r="J22" i="7"/>
  <c r="K22" i="7"/>
  <c r="L22" i="7"/>
  <c r="M22" i="7"/>
  <c r="B23" i="7"/>
  <c r="C23" i="7"/>
  <c r="D23" i="7"/>
  <c r="E23" i="7"/>
  <c r="F23" i="7"/>
  <c r="G23" i="7"/>
  <c r="H23" i="7"/>
  <c r="I23" i="7"/>
  <c r="J23" i="7"/>
  <c r="K23" i="7"/>
  <c r="L23" i="7"/>
  <c r="M23" i="7"/>
  <c r="B24" i="7"/>
  <c r="C24" i="7"/>
  <c r="D24" i="7"/>
  <c r="E24" i="7"/>
  <c r="F24" i="7"/>
  <c r="G24" i="7"/>
  <c r="H24" i="7"/>
  <c r="I24" i="7"/>
  <c r="J24" i="7"/>
  <c r="K24" i="7"/>
  <c r="L24" i="7"/>
  <c r="M24" i="7"/>
  <c r="B25" i="7"/>
  <c r="C25" i="7"/>
  <c r="D25" i="7"/>
  <c r="E25" i="7"/>
  <c r="F25" i="7"/>
  <c r="G25" i="7"/>
  <c r="H25" i="7"/>
  <c r="I25" i="7"/>
  <c r="J25" i="7"/>
  <c r="K25" i="7"/>
  <c r="L25" i="7"/>
  <c r="M25" i="7"/>
  <c r="B26" i="7"/>
  <c r="C26" i="7"/>
  <c r="D26" i="7"/>
  <c r="E26" i="7"/>
  <c r="F26" i="7"/>
  <c r="G26" i="7"/>
  <c r="H26" i="7"/>
  <c r="I26" i="7"/>
  <c r="J26" i="7"/>
  <c r="K26" i="7"/>
  <c r="L26" i="7"/>
  <c r="M26" i="7"/>
  <c r="C3" i="7"/>
  <c r="D3" i="7"/>
  <c r="E3" i="7"/>
  <c r="F3" i="7"/>
  <c r="G3" i="7"/>
  <c r="H3" i="7"/>
  <c r="I3" i="7"/>
  <c r="J3" i="7"/>
  <c r="K3" i="7"/>
  <c r="L3" i="7"/>
  <c r="M3" i="7"/>
  <c r="B3" i="7"/>
  <c r="B289" i="6"/>
  <c r="B288" i="6"/>
  <c r="B287" i="6"/>
  <c r="B286" i="6"/>
  <c r="B285" i="6"/>
  <c r="B284" i="6"/>
  <c r="B283" i="6"/>
  <c r="B282" i="6"/>
  <c r="B281" i="6"/>
  <c r="B280" i="6"/>
  <c r="B279" i="6"/>
  <c r="B278" i="6"/>
  <c r="B277" i="6"/>
  <c r="B276" i="6"/>
  <c r="B275" i="6"/>
  <c r="B274" i="6"/>
  <c r="B273" i="6"/>
  <c r="B272" i="6"/>
  <c r="B271" i="6"/>
  <c r="B270" i="6"/>
  <c r="B269" i="6"/>
  <c r="B268" i="6"/>
  <c r="B267" i="6"/>
  <c r="B266" i="6"/>
  <c r="B265" i="6"/>
  <c r="B264" i="6"/>
  <c r="B263" i="6"/>
  <c r="B262" i="6"/>
  <c r="B261" i="6"/>
  <c r="B260" i="6"/>
  <c r="B259" i="6"/>
  <c r="B258" i="6"/>
  <c r="B257" i="6"/>
  <c r="B256" i="6"/>
  <c r="B255" i="6"/>
  <c r="B254" i="6"/>
  <c r="B253" i="6"/>
  <c r="B252" i="6"/>
  <c r="B251" i="6"/>
  <c r="B250" i="6"/>
  <c r="B249" i="6"/>
  <c r="B248" i="6"/>
  <c r="B247" i="6"/>
  <c r="B246" i="6"/>
  <c r="B245" i="6"/>
  <c r="B244" i="6"/>
  <c r="B243" i="6"/>
  <c r="B242" i="6"/>
  <c r="B241" i="6"/>
  <c r="B240" i="6"/>
  <c r="B239" i="6"/>
  <c r="B238" i="6"/>
  <c r="B237" i="6"/>
  <c r="B236" i="6"/>
  <c r="B235" i="6"/>
  <c r="B234" i="6"/>
  <c r="B233" i="6"/>
  <c r="B232" i="6"/>
  <c r="B231" i="6"/>
  <c r="B230" i="6"/>
  <c r="B229" i="6"/>
  <c r="B228" i="6"/>
  <c r="B227" i="6"/>
  <c r="B226" i="6"/>
  <c r="B225" i="6"/>
  <c r="B224" i="6"/>
  <c r="B223" i="6"/>
  <c r="B222" i="6"/>
  <c r="B221" i="6"/>
  <c r="B220" i="6"/>
  <c r="B219" i="6"/>
  <c r="B218" i="6"/>
  <c r="B217" i="6"/>
  <c r="B216" i="6"/>
  <c r="B215" i="6"/>
  <c r="B214" i="6"/>
  <c r="B213" i="6"/>
  <c r="B212" i="6"/>
  <c r="B211" i="6"/>
  <c r="B210" i="6"/>
  <c r="B209" i="6"/>
  <c r="B208" i="6"/>
  <c r="B207" i="6"/>
  <c r="B206" i="6"/>
  <c r="B205" i="6"/>
  <c r="B204" i="6"/>
  <c r="B203" i="6"/>
  <c r="B202" i="6"/>
  <c r="B201" i="6"/>
  <c r="B200" i="6"/>
  <c r="B199" i="6"/>
  <c r="B198" i="6"/>
  <c r="B197" i="6"/>
  <c r="B196" i="6"/>
  <c r="B195" i="6"/>
  <c r="B194" i="6"/>
  <c r="B193" i="6"/>
  <c r="B192" i="6"/>
  <c r="B191" i="6"/>
  <c r="B190" i="6"/>
  <c r="B189" i="6"/>
  <c r="B188" i="6"/>
  <c r="B187" i="6"/>
  <c r="B186" i="6"/>
  <c r="B185" i="6"/>
  <c r="B184" i="6"/>
  <c r="B183" i="6"/>
  <c r="B182" i="6"/>
  <c r="B181" i="6"/>
  <c r="B180" i="6"/>
  <c r="B179" i="6"/>
  <c r="B178" i="6"/>
  <c r="B177" i="6"/>
  <c r="B176" i="6"/>
  <c r="B175" i="6"/>
  <c r="B174" i="6"/>
  <c r="B173" i="6"/>
  <c r="B172" i="6"/>
  <c r="B171" i="6"/>
  <c r="B170" i="6"/>
  <c r="B169" i="6"/>
  <c r="B168" i="6"/>
  <c r="B167" i="6"/>
  <c r="B166" i="6"/>
  <c r="B165" i="6"/>
  <c r="B164" i="6"/>
  <c r="B163" i="6"/>
  <c r="B162" i="6"/>
  <c r="B161" i="6"/>
  <c r="B160" i="6"/>
  <c r="B159" i="6"/>
  <c r="B158" i="6"/>
  <c r="B157" i="6"/>
  <c r="B156" i="6"/>
  <c r="B155" i="6"/>
  <c r="B154" i="6"/>
  <c r="B153" i="6"/>
  <c r="B152" i="6"/>
  <c r="B151" i="6"/>
  <c r="B150" i="6"/>
  <c r="B149" i="6"/>
  <c r="B148" i="6"/>
  <c r="B147" i="6"/>
  <c r="B146" i="6"/>
  <c r="B145" i="6"/>
  <c r="B144" i="6"/>
  <c r="B143" i="6"/>
  <c r="B142" i="6"/>
  <c r="B141" i="6"/>
  <c r="B140" i="6"/>
  <c r="B139" i="6"/>
  <c r="B138" i="6"/>
  <c r="B137" i="6"/>
  <c r="B136" i="6"/>
  <c r="B135" i="6"/>
  <c r="B134" i="6"/>
  <c r="B133" i="6"/>
  <c r="B132" i="6"/>
  <c r="B131" i="6"/>
  <c r="B130" i="6"/>
  <c r="B129" i="6"/>
  <c r="B128" i="6"/>
  <c r="B127" i="6"/>
  <c r="B126" i="6"/>
  <c r="B125" i="6"/>
  <c r="B124" i="6"/>
  <c r="B123" i="6"/>
  <c r="B122" i="6"/>
  <c r="B121" i="6"/>
  <c r="B120" i="6"/>
  <c r="B119" i="6"/>
  <c r="B118" i="6"/>
  <c r="B117" i="6"/>
  <c r="B116" i="6"/>
  <c r="B115" i="6"/>
  <c r="B114" i="6"/>
  <c r="B113" i="6"/>
  <c r="B112" i="6"/>
  <c r="B111" i="6"/>
  <c r="B110" i="6"/>
  <c r="B109" i="6"/>
  <c r="B108" i="6"/>
  <c r="B107" i="6"/>
  <c r="B106" i="6"/>
  <c r="B105" i="6"/>
  <c r="B104" i="6"/>
  <c r="B103" i="6"/>
  <c r="B102" i="6"/>
  <c r="B101" i="6"/>
  <c r="B100" i="6"/>
  <c r="B99" i="6"/>
  <c r="B98" i="6"/>
  <c r="B97" i="6"/>
  <c r="B96" i="6"/>
  <c r="B95" i="6"/>
  <c r="B94" i="6"/>
  <c r="B93" i="6"/>
  <c r="B92" i="6"/>
  <c r="B91" i="6"/>
  <c r="B90" i="6"/>
  <c r="B89" i="6"/>
  <c r="B88" i="6"/>
  <c r="B87" i="6"/>
  <c r="B86" i="6"/>
  <c r="B85" i="6"/>
  <c r="B84" i="6"/>
  <c r="B83" i="6"/>
  <c r="B82" i="6"/>
  <c r="B81" i="6"/>
  <c r="B80" i="6"/>
  <c r="B79" i="6"/>
  <c r="B78" i="6"/>
  <c r="B77" i="6"/>
  <c r="B76" i="6"/>
  <c r="B75" i="6"/>
  <c r="B74" i="6"/>
  <c r="B73" i="6"/>
  <c r="B72" i="6"/>
  <c r="B71" i="6"/>
  <c r="B70" i="6"/>
  <c r="B69" i="6"/>
  <c r="B68" i="6"/>
  <c r="B67" i="6"/>
  <c r="B66" i="6"/>
  <c r="B65" i="6"/>
  <c r="B64" i="6"/>
  <c r="B63" i="6"/>
  <c r="B62" i="6"/>
  <c r="B61" i="6"/>
  <c r="B60" i="6"/>
  <c r="B59" i="6"/>
  <c r="B58" i="6"/>
  <c r="B57" i="6"/>
  <c r="B56" i="6"/>
  <c r="B55" i="6"/>
  <c r="B54" i="6"/>
  <c r="B53" i="6"/>
  <c r="B52" i="6"/>
  <c r="B51" i="6"/>
  <c r="B50" i="6"/>
  <c r="B49" i="6"/>
  <c r="B48" i="6"/>
  <c r="B47" i="6"/>
  <c r="B46" i="6"/>
  <c r="B45" i="6"/>
  <c r="B44" i="6"/>
  <c r="B43" i="6"/>
  <c r="B42" i="6"/>
  <c r="B41" i="6"/>
  <c r="B40" i="6"/>
  <c r="B39" i="6"/>
  <c r="B38" i="6"/>
  <c r="B37" i="6"/>
  <c r="B36" i="6"/>
  <c r="B35" i="6"/>
  <c r="B34" i="6"/>
  <c r="B33" i="6"/>
  <c r="B32" i="6"/>
  <c r="B31" i="6"/>
  <c r="B30" i="6"/>
  <c r="B29" i="6"/>
  <c r="B28" i="6"/>
  <c r="B27" i="6"/>
  <c r="B26" i="6"/>
  <c r="B25" i="6"/>
  <c r="B24" i="6"/>
  <c r="B23" i="6"/>
  <c r="B22" i="6"/>
  <c r="B21" i="6"/>
  <c r="B20" i="6"/>
  <c r="B19" i="6"/>
  <c r="B18" i="6"/>
  <c r="B17" i="6"/>
  <c r="B16" i="6"/>
  <c r="B15" i="6"/>
  <c r="B14" i="6"/>
  <c r="B13" i="6"/>
  <c r="B12" i="6"/>
  <c r="B11" i="6"/>
  <c r="B10" i="6"/>
  <c r="B9" i="6"/>
  <c r="B8" i="6"/>
  <c r="B7" i="6"/>
  <c r="B6" i="6"/>
  <c r="B5" i="6"/>
  <c r="B4" i="6"/>
  <c r="B3" i="6"/>
  <c r="B2" i="6"/>
</calcChain>
</file>

<file path=xl/sharedStrings.xml><?xml version="1.0" encoding="utf-8"?>
<sst xmlns="http://schemas.openxmlformats.org/spreadsheetml/2006/main" count="652" uniqueCount="54">
  <si>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</si>
  <si>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</si>
  <si>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</si>
  <si>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</si>
  <si>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</si>
  <si>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</si>
  <si>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</si>
  <si>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</si>
  <si>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</si>
  <si>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</si>
  <si>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 xml:space="preserve">Oct </t>
  </si>
  <si>
    <t xml:space="preserve">Nov </t>
  </si>
  <si>
    <t xml:space="preserve">Dec </t>
  </si>
  <si>
    <t>Month</t>
  </si>
  <si>
    <t>Group</t>
  </si>
  <si>
    <t>Type</t>
  </si>
  <si>
    <t>Row Labels</t>
  </si>
  <si>
    <t>min</t>
  </si>
  <si>
    <t>max</t>
  </si>
  <si>
    <t>avg</t>
  </si>
  <si>
    <t>Change</t>
  </si>
  <si>
    <t>Oct</t>
  </si>
  <si>
    <t>Nov</t>
  </si>
  <si>
    <t>Dec</t>
  </si>
  <si>
    <t>min-change</t>
  </si>
  <si>
    <t>max-change</t>
  </si>
  <si>
    <t>AVG-CHANGE</t>
  </si>
  <si>
    <t>20XX ECRS</t>
  </si>
  <si>
    <t>ECRS</t>
  </si>
  <si>
    <t>(All)</t>
  </si>
  <si>
    <t>30MA</t>
  </si>
  <si>
    <t>req</t>
  </si>
  <si>
    <t>remove</t>
  </si>
  <si>
    <t>2024 ECRS</t>
  </si>
  <si>
    <t>2025 (2024 Method)</t>
  </si>
  <si>
    <t>2025 ECRS Proposed</t>
  </si>
  <si>
    <t xml:space="preserve">2024 ECRS </t>
  </si>
  <si>
    <t>2025 ECRS (Proposed)</t>
  </si>
  <si>
    <t xml:space="preserve">2025 ECRS (2024 Method) </t>
  </si>
  <si>
    <t>2025 ECRS (2024 Method)</t>
  </si>
  <si>
    <t>Incremental MW Adjustment to ERCOT Contingency Reserve Service, per 1000 MW of Incremental Solar Generation Capacity</t>
  </si>
  <si>
    <t>Jan.</t>
  </si>
  <si>
    <t>Feb.</t>
  </si>
  <si>
    <t>Mar.</t>
  </si>
  <si>
    <t>Apr.</t>
  </si>
  <si>
    <t>Jun.</t>
  </si>
  <si>
    <t>Jul.</t>
  </si>
  <si>
    <t>Aug.</t>
  </si>
  <si>
    <t>Sep.</t>
  </si>
  <si>
    <t>Oct.</t>
  </si>
  <si>
    <t>Nov.</t>
  </si>
  <si>
    <t>Dec.</t>
  </si>
  <si>
    <r>
      <t>Hour Ending</t>
    </r>
    <r>
      <rPr>
        <sz val="8"/>
        <color theme="1"/>
        <rFont val="Times New Roman"/>
        <family val="1"/>
      </rPr>
      <t>   </t>
    </r>
  </si>
  <si>
    <t>2025 ECRS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</si>
</sst>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"/>
    <numFmt numFmtId="165" formatCode="0.0"/>
  </numFmts>
  <fonts count="6" x14ac:knownFonts="1">
    <font>
      <sz val="11"/>
      <color theme="1"/>
      <name val="Arial"/>
      <family val="2"/>
      <scheme val="minor"/>
    </font>
    <font>
      <b/>
      <sz val="14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8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/>
      <top style="thick">
        <color rgb="FF000000"/>
      </top>
      <bottom style="medium">
        <color rgb="FF000000"/>
      </bottom>
      <diagonal/>
    </border>
    <border>
      <left/>
      <right/>
      <top style="thick">
        <color rgb="FF000000"/>
      </top>
      <bottom style="medium">
        <color rgb="FF000000"/>
      </bottom>
      <diagonal/>
    </border>
    <border>
      <left/>
      <right style="thick">
        <color rgb="FF000000"/>
      </right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ck">
        <color rgb="FF000000"/>
      </bottom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 style="thick">
        <color rgb="FF000000"/>
      </bottom>
      <diagonal/>
    </border>
    <border>
      <left style="thick">
        <color rgb="FF000000"/>
      </left>
      <right/>
      <top style="medium">
        <color rgb="FF000000"/>
      </top>
      <bottom style="thick">
        <color rgb="FF000000"/>
      </bottom>
      <diagonal/>
    </border>
    <border>
      <left/>
      <right/>
      <top style="medium">
        <color rgb="FF000000"/>
      </top>
      <bottom style="thick">
        <color rgb="FF000000"/>
      </bottom>
      <diagonal/>
    </border>
    <border>
      <left/>
      <right style="thick">
        <color rgb="FF000000"/>
      </right>
      <top style="medium">
        <color rgb="FF000000"/>
      </top>
      <bottom style="thick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14" fontId="0" fillId="0" borderId="0" xfId="0" applyNumberFormat="1"/>
    <xf numFmtId="1" fontId="0" fillId="0" borderId="0" xfId="0" applyNumberFormat="1"/>
    <xf numFmtId="0" fontId="0" fillId="0" borderId="0" xfId="0" applyAlignment="1">
      <alignment horizontal="left"/>
    </xf>
    <xf numFmtId="0" fontId="0" fillId="0" borderId="0" xfId="0" pivotButton="1"/>
    <xf numFmtId="0" fontId="0" fillId="0" borderId="0" xfId="0" applyNumberFormat="1"/>
    <xf numFmtId="164" fontId="1" fillId="2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0" fillId="0" borderId="0" xfId="0" applyFill="1"/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165" fontId="0" fillId="0" borderId="0" xfId="0" applyNumberFormat="1"/>
    <xf numFmtId="1" fontId="3" fillId="0" borderId="2" xfId="0" applyNumberFormat="1" applyFon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 vertical="center" wrapText="1"/>
    </xf>
    <xf numFmtId="1" fontId="3" fillId="0" borderId="12" xfId="0" applyNumberFormat="1" applyFont="1" applyBorder="1" applyAlignment="1">
      <alignment horizontal="center" vertical="center" wrapText="1"/>
    </xf>
    <xf numFmtId="1" fontId="3" fillId="0" borderId="1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</cellXfs>
  <cellStyles count="1">
    <cellStyle name="Normal" xfId="0" builtinId="0"/>
  </cellStyles>
  <dxfs count="2">
    <dxf>
      <numFmt numFmtId="1" formatCode="0"/>
    </dxf>
    <dxf>
      <numFmt numFmtId="1" formatCode="0"/>
    </dxf>
  </dxfs>
  <tableStyles count="0" defaultTableStyle="TableStyleMedium2" defaultPivotStyle="PivotStyleLight16"/>
  <colors>
    <mruColors>
      <color rgb="FF00AEC7"/>
      <color rgb="FF890C5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[2025_ECRS_Charts_Final.xlsx]Charts!PivotTable1</c:name>
    <c:fmtId val="263"/>
  </c:pivotSource>
  <c:chart>
    <c:title>
      <c:tx>
        <c:strRef>
          <c:f>Charts!$Q$1</c:f>
          <c:strCache>
            <c:ptCount val="1"/>
            <c:pt idx="0">
              <c:v>ECRS Requirement Comparison for April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7"/>
        <c:spPr>
          <a:solidFill>
            <a:srgbClr val="7030A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8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2"/>
        <c:spPr>
          <a:pattFill prst="pct25">
            <a:fgClr>
              <a:srgbClr val="00AEC7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6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7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Charts!$Q$1</c:f>
              <c:strCache>
                <c:ptCount val="1"/>
                <c:pt idx="0">
                  <c:v>2024 ECRS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Charts!$Q$1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Charts!$Q$1</c:f>
              <c:numCache>
                <c:formatCode>General</c:formatCode>
                <c:ptCount val="24"/>
                <c:pt idx="0">
                  <c:v>936</c:v>
                </c:pt>
                <c:pt idx="1">
                  <c:v>899</c:v>
                </c:pt>
                <c:pt idx="2">
                  <c:v>961</c:v>
                </c:pt>
                <c:pt idx="3">
                  <c:v>985</c:v>
                </c:pt>
                <c:pt idx="4">
                  <c:v>935</c:v>
                </c:pt>
                <c:pt idx="5">
                  <c:v>1079</c:v>
                </c:pt>
                <c:pt idx="6">
                  <c:v>1126</c:v>
                </c:pt>
                <c:pt idx="7">
                  <c:v>1328</c:v>
                </c:pt>
                <c:pt idx="8">
                  <c:v>1719</c:v>
                </c:pt>
                <c:pt idx="9">
                  <c:v>1911</c:v>
                </c:pt>
                <c:pt idx="10">
                  <c:v>1776</c:v>
                </c:pt>
                <c:pt idx="11">
                  <c:v>1843</c:v>
                </c:pt>
                <c:pt idx="12">
                  <c:v>1715</c:v>
                </c:pt>
                <c:pt idx="13">
                  <c:v>1796</c:v>
                </c:pt>
                <c:pt idx="14">
                  <c:v>1906</c:v>
                </c:pt>
                <c:pt idx="15">
                  <c:v>1863</c:v>
                </c:pt>
                <c:pt idx="16">
                  <c:v>2067</c:v>
                </c:pt>
                <c:pt idx="17">
                  <c:v>2225</c:v>
                </c:pt>
                <c:pt idx="18">
                  <c:v>1622</c:v>
                </c:pt>
                <c:pt idx="19">
                  <c:v>1552</c:v>
                </c:pt>
                <c:pt idx="20">
                  <c:v>1343</c:v>
                </c:pt>
                <c:pt idx="21">
                  <c:v>1290</c:v>
                </c:pt>
                <c:pt idx="22">
                  <c:v>1168</c:v>
                </c:pt>
                <c:pt idx="23">
                  <c:v>1082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F17-4722-8AD1-7BF0AEC63010}"/>
            </c:ext>
          </c:extLst>
        </c:ser>
        <c:ser>
          <c:idx val="1"/>
          <c:order val="1"/>
          <c:tx>
            <c:strRef>
              <c:f>Charts!$Q$1</c:f>
              <c:strCache>
                <c:ptCount val="1"/>
                <c:pt idx="0">
                  <c:v>2025 ECRS (2024 Method) 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Charts!$Q$1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Charts!$Q$1</c:f>
              <c:numCache>
                <c:formatCode>General</c:formatCode>
                <c:ptCount val="24"/>
                <c:pt idx="0">
                  <c:v>1005.3519992372628</c:v>
                </c:pt>
                <c:pt idx="1">
                  <c:v>949.5510889548807</c:v>
                </c:pt>
                <c:pt idx="2">
                  <c:v>977.08455566629141</c:v>
                </c:pt>
                <c:pt idx="3">
                  <c:v>1084.0823362049985</c:v>
                </c:pt>
                <c:pt idx="4">
                  <c:v>1101.5130704042172</c:v>
                </c:pt>
                <c:pt idx="5">
                  <c:v>1155.017572464662</c:v>
                </c:pt>
                <c:pt idx="6">
                  <c:v>1255.3812109584412</c:v>
                </c:pt>
                <c:pt idx="7">
                  <c:v>1378.6275375876494</c:v>
                </c:pt>
                <c:pt idx="8">
                  <c:v>2421.6929802887907</c:v>
                </c:pt>
                <c:pt idx="9">
                  <c:v>2518.5488620969763</c:v>
                </c:pt>
                <c:pt idx="10">
                  <c:v>2278.0769819779844</c:v>
                </c:pt>
                <c:pt idx="11">
                  <c:v>2054.8700979922091</c:v>
                </c:pt>
                <c:pt idx="12">
                  <c:v>1641.6265479772692</c:v>
                </c:pt>
                <c:pt idx="13">
                  <c:v>1867.1732363598926</c:v>
                </c:pt>
                <c:pt idx="14">
                  <c:v>2218.0134216213542</c:v>
                </c:pt>
                <c:pt idx="15">
                  <c:v>2454.0074426495657</c:v>
                </c:pt>
                <c:pt idx="16">
                  <c:v>2589.4707718165482</c:v>
                </c:pt>
                <c:pt idx="17">
                  <c:v>2852.6205588599391</c:v>
                </c:pt>
                <c:pt idx="18">
                  <c:v>2088.4998126252071</c:v>
                </c:pt>
                <c:pt idx="19">
                  <c:v>1912.290142786258</c:v>
                </c:pt>
                <c:pt idx="20">
                  <c:v>1993.1054451847342</c:v>
                </c:pt>
                <c:pt idx="21">
                  <c:v>1642.4130948839461</c:v>
                </c:pt>
                <c:pt idx="22">
                  <c:v>1365.1404216672684</c:v>
                </c:pt>
                <c:pt idx="23">
                  <c:v>1098.9105072156929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C1-4C40-8A90-E661D1AEA50B}"/>
            </c:ext>
          </c:extLst>
        </c:ser>
        <c:ser>
          <c:idx val="2"/>
          <c:order val="2"/>
          <c:tx>
            <c:strRef>
              <c:f>Charts!$Q$1</c:f>
              <c:strCache>
                <c:ptCount val="1"/>
                <c:pt idx="0">
                  <c:v>2025 ECRS (Proposed)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Charts!$Q$1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Charts!$Q$1</c:f>
              <c:numCache>
                <c:formatCode>General</c:formatCode>
                <c:ptCount val="24"/>
                <c:pt idx="0">
                  <c:v>779.89662517187298</c:v>
                </c:pt>
                <c:pt idx="1">
                  <c:v>741.74908569112506</c:v>
                </c:pt>
                <c:pt idx="2">
                  <c:v>694.19905810417731</c:v>
                </c:pt>
                <c:pt idx="3">
                  <c:v>801.66974423366037</c:v>
                </c:pt>
                <c:pt idx="4">
                  <c:v>774.95204879725384</c:v>
                </c:pt>
                <c:pt idx="5">
                  <c:v>834.38907789296059</c:v>
                </c:pt>
                <c:pt idx="6">
                  <c:v>848.36094937753728</c:v>
                </c:pt>
                <c:pt idx="7">
                  <c:v>926.5352189404789</c:v>
                </c:pt>
                <c:pt idx="8">
                  <c:v>2159.3678736165912</c:v>
                </c:pt>
                <c:pt idx="9">
                  <c:v>2373.9628938802421</c:v>
                </c:pt>
                <c:pt idx="10">
                  <c:v>2118.6357871870541</c:v>
                </c:pt>
                <c:pt idx="11">
                  <c:v>1881.0389127593912</c:v>
                </c:pt>
                <c:pt idx="12">
                  <c:v>1435.4406156593973</c:v>
                </c:pt>
                <c:pt idx="13">
                  <c:v>1640.4547849410342</c:v>
                </c:pt>
                <c:pt idx="14">
                  <c:v>2005.1835600664899</c:v>
                </c:pt>
                <c:pt idx="15">
                  <c:v>2205.777625561253</c:v>
                </c:pt>
                <c:pt idx="16">
                  <c:v>2286.9410426185382</c:v>
                </c:pt>
                <c:pt idx="17">
                  <c:v>2522.7847803138511</c:v>
                </c:pt>
                <c:pt idx="18">
                  <c:v>1706.0530766261229</c:v>
                </c:pt>
                <c:pt idx="19">
                  <c:v>1397.1747115545847</c:v>
                </c:pt>
                <c:pt idx="20">
                  <c:v>1256.7854505769899</c:v>
                </c:pt>
                <c:pt idx="21">
                  <c:v>993.67810046090551</c:v>
                </c:pt>
                <c:pt idx="22">
                  <c:v>777.51225631158093</c:v>
                </c:pt>
                <c:pt idx="23">
                  <c:v>738.7483674137651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C1-4C40-8A90-E661D1AEA5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0002624"/>
        <c:axId val="610003408"/>
      </c:barChart>
      <c:catAx>
        <c:axId val="610002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408"/>
        <c:crosses val="autoZero"/>
        <c:auto val="1"/>
        <c:lblAlgn val="ctr"/>
        <c:lblOffset val="100"/>
        <c:noMultiLvlLbl val="0"/>
      </c:catAx>
      <c:valAx>
        <c:axId val="610003408"/>
        <c:scaling>
          <c:orientation val="minMax"/>
          <c:max val="5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[2025_ECRS_Charts_Final.xlsx]Charts!PivotTable2</c:name>
    <c:fmtId val="59"/>
  </c:pivotSource>
  <c:chart>
    <c:title>
      <c:tx>
        <c:strRef>
          <c:f>Charts!$Q$30</c:f>
          <c:strCache>
            <c:ptCount val="1"/>
            <c:pt idx="0">
              <c:v>Hourly Average ECRS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</c:pivotFmt>
      <c:pivotFmt>
        <c:idx val="1"/>
        <c:spPr>
          <a:solidFill>
            <a:srgbClr val="890C58"/>
          </a:solidFill>
          <a:ln>
            <a:noFill/>
          </a:ln>
          <a:effectLst/>
        </c:spP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3"/>
        <c:spPr>
          <a:solidFill>
            <a:srgbClr val="00AEC7"/>
          </a:solidFill>
          <a:ln>
            <a:noFill/>
          </a:ln>
          <a:effectLst/>
        </c:spPr>
      </c:pivotFmt>
      <c:pivotFmt>
        <c:idx val="4"/>
        <c:spPr>
          <a:solidFill>
            <a:srgbClr val="00AEC7"/>
          </a:solidFill>
          <a:ln>
            <a:noFill/>
          </a:ln>
          <a:effectLst/>
        </c:spP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6"/>
        <c:spPr>
          <a:solidFill>
            <a:srgbClr val="00AEC7"/>
          </a:solidFill>
          <a:ln>
            <a:noFill/>
          </a:ln>
          <a:effectLst/>
        </c:spPr>
      </c:pivotFmt>
      <c:pivotFmt>
        <c:idx val="7"/>
        <c:spPr>
          <a:solidFill>
            <a:srgbClr val="890C58"/>
          </a:solidFill>
          <a:ln>
            <a:noFill/>
          </a:ln>
          <a:effectLst/>
        </c:spPr>
      </c:pivotFmt>
      <c:pivotFmt>
        <c:idx val="8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5B6770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5"/>
        <c:spPr>
          <a:solidFill>
            <a:srgbClr val="7030A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5"/>
        <c:spPr>
          <a:pattFill prst="pct25">
            <a:fgClr>
              <a:srgbClr val="00AEC7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0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0622744819470562E-2"/>
          <c:y val="0.17448345187421521"/>
          <c:w val="0.92937725518052949"/>
          <c:h val="0.738431120116893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Charts!$Q$30</c:f>
              <c:strCache>
                <c:ptCount val="1"/>
                <c:pt idx="0">
                  <c:v>2024 ECRS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Charts!$Q$30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Charts!$Q$30</c:f>
              <c:numCache>
                <c:formatCode>General</c:formatCode>
                <c:ptCount val="12"/>
                <c:pt idx="0">
                  <c:v>1553.75</c:v>
                </c:pt>
                <c:pt idx="1">
                  <c:v>1667.5</c:v>
                </c:pt>
                <c:pt idx="2">
                  <c:v>1560.8333333333333</c:v>
                </c:pt>
                <c:pt idx="3">
                  <c:v>1463.625</c:v>
                </c:pt>
                <c:pt idx="4">
                  <c:v>1988.125</c:v>
                </c:pt>
                <c:pt idx="5">
                  <c:v>2008.7083333333333</c:v>
                </c:pt>
                <c:pt idx="6">
                  <c:v>2049.2916666666665</c:v>
                </c:pt>
                <c:pt idx="7">
                  <c:v>2172</c:v>
                </c:pt>
                <c:pt idx="8">
                  <c:v>1983.0416666666667</c:v>
                </c:pt>
                <c:pt idx="9">
                  <c:v>1557.7916666666667</c:v>
                </c:pt>
                <c:pt idx="10">
                  <c:v>1488.0416666666667</c:v>
                </c:pt>
                <c:pt idx="11">
                  <c:v>1526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4BC-47E2-B720-C39D8C6ABC54}"/>
            </c:ext>
          </c:extLst>
        </c:ser>
        <c:ser>
          <c:idx val="1"/>
          <c:order val="1"/>
          <c:tx>
            <c:strRef>
              <c:f>Charts!$Q$30</c:f>
              <c:strCache>
                <c:ptCount val="1"/>
                <c:pt idx="0">
                  <c:v>2025 ECRS (2024 Method)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Charts!$Q$30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Charts!$Q$30</c:f>
              <c:numCache>
                <c:formatCode>General</c:formatCode>
                <c:ptCount val="12"/>
                <c:pt idx="0">
                  <c:v>1687.65917525648</c:v>
                </c:pt>
                <c:pt idx="1">
                  <c:v>1552.7463472711431</c:v>
                </c:pt>
                <c:pt idx="2">
                  <c:v>1758.7789074395578</c:v>
                </c:pt>
                <c:pt idx="3">
                  <c:v>1745.9612373950856</c:v>
                </c:pt>
                <c:pt idx="4">
                  <c:v>2464.9665406191575</c:v>
                </c:pt>
                <c:pt idx="5">
                  <c:v>2373.3694177195907</c:v>
                </c:pt>
                <c:pt idx="6">
                  <c:v>2435.3897041357945</c:v>
                </c:pt>
                <c:pt idx="7">
                  <c:v>2450.1599223469807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817-45AC-B8FC-6EAEEED31D37}"/>
            </c:ext>
          </c:extLst>
        </c:ser>
        <c:ser>
          <c:idx val="2"/>
          <c:order val="2"/>
          <c:tx>
            <c:strRef>
              <c:f>Charts!$Q$30</c:f>
              <c:strCache>
                <c:ptCount val="1"/>
                <c:pt idx="0">
                  <c:v>2025 ECRS (Proposed)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Charts!$Q$30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Charts!$Q$30</c:f>
              <c:numCache>
                <c:formatCode>General</c:formatCode>
                <c:ptCount val="12"/>
                <c:pt idx="0">
                  <c:v>1222.1173374433527</c:v>
                </c:pt>
                <c:pt idx="1">
                  <c:v>1248.6802187365627</c:v>
                </c:pt>
                <c:pt idx="2">
                  <c:v>1407.9637667375557</c:v>
                </c:pt>
                <c:pt idx="3">
                  <c:v>1412.5538186565354</c:v>
                </c:pt>
                <c:pt idx="4">
                  <c:v>1877.3404060537732</c:v>
                </c:pt>
                <c:pt idx="5">
                  <c:v>1579.9032631686562</c:v>
                </c:pt>
                <c:pt idx="6">
                  <c:v>1644.9909688170362</c:v>
                </c:pt>
                <c:pt idx="7">
                  <c:v>1589.1451065171557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817-45AC-B8FC-6EAEEED31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610002232"/>
        <c:axId val="610003800"/>
      </c:barChart>
      <c:catAx>
        <c:axId val="610002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800"/>
        <c:crosses val="autoZero"/>
        <c:auto val="1"/>
        <c:lblAlgn val="ctr"/>
        <c:lblOffset val="100"/>
        <c:noMultiLvlLbl val="0"/>
      </c:catAx>
      <c:valAx>
        <c:axId val="610003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424953</xdr:colOff>
      <xdr:row>1</xdr:row>
      <xdr:rowOff>4913</xdr:rowOff>
    </xdr:from>
    <xdr:to>
      <xdr:col>35</xdr:col>
      <xdr:colOff>541920</xdr:colOff>
      <xdr:row>30</xdr:row>
      <xdr:rowOff>86516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E673CEE-78B4-4B64-A7C5-928738D0E8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418787</xdr:colOff>
      <xdr:row>31</xdr:row>
      <xdr:rowOff>51605</xdr:rowOff>
    </xdr:from>
    <xdr:to>
      <xdr:col>35</xdr:col>
      <xdr:colOff>259529</xdr:colOff>
      <xdr:row>60</xdr:row>
      <xdr:rowOff>122817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AB86604-DA85-4C4E-B8E2-588215796E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0.08813</cdr:x>
      <cdr:y>0.16955</cdr:y>
    </cdr:from>
    <cdr:to>
      <cdr:x>0.45453</cdr:x>
      <cdr:y>0.2656</cdr:y>
    </cdr:to>
    <cdr:sp macro="" textlink="Charts!$Q$2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E744A74D-8011-2A89-86DE-669E1E3C9D3F}"/>
            </a:ext>
          </a:extLst>
        </cdr:cNvPr>
        <cdr:cNvSpPr txBox="1"/>
      </cdr:nvSpPr>
      <cdr:spPr>
        <a:xfrm xmlns:a="http://schemas.openxmlformats.org/drawingml/2006/main">
          <a:off x="841973" y="925237"/>
          <a:ext cx="3500544" cy="524146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87575F5B-A86B-40C3-9709-F6766E8B4E9C}" type="TxLink">
            <a:rPr lang="en-US" sz="11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2025 ECRS (Proposed):	
     Range: 694 MW - 2523 MW;	
     Avg: 1413 MW (51 MW decrease from prev year)</a:t>
          </a:fld>
          <a:endParaRPr lang="en-US" sz="9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0.67544</cdr:x>
      <cdr:y>0.20078</cdr:y>
    </cdr:from>
    <cdr:to>
      <cdr:x>0.67817</cdr:x>
      <cdr:y>0.22417</cdr:y>
    </cdr:to>
    <cdr:sp macro="" textlink="#REF!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92110B35-453C-4E2E-9DB4-3623522B9774}"/>
            </a:ext>
          </a:extLst>
        </cdr:cNvPr>
        <cdr:cNvSpPr txBox="1"/>
      </cdr:nvSpPr>
      <cdr:spPr>
        <a:xfrm xmlns:a="http://schemas.openxmlformats.org/drawingml/2006/main">
          <a:off x="7071004" y="1012179"/>
          <a:ext cx="28534" cy="11791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lIns="0" tIns="0" rIns="0" bIns="0" rtlCol="0" anchor="ctr" anchorCtr="1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1A47430C-48C7-475D-B50A-2A363C8D0DC0}" type="TxLink">
            <a:rPr lang="en-US" sz="8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 algn="l"/>
            <a:t> 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0.31675</cdr:x>
      <cdr:y>0.27618</cdr:y>
    </cdr:from>
    <cdr:to>
      <cdr:x>1</cdr:x>
      <cdr:y>0.32866</cdr:y>
    </cdr:to>
    <cdr:sp macro="" textlink="Charts!$Q$48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A445FD7F-959A-46EE-9AFE-BA71AC848AC7}"/>
            </a:ext>
          </a:extLst>
        </cdr:cNvPr>
        <cdr:cNvSpPr txBox="1"/>
      </cdr:nvSpPr>
      <cdr:spPr>
        <a:xfrm xmlns:a="http://schemas.openxmlformats.org/drawingml/2006/main">
          <a:off x="3315972" y="1392322"/>
          <a:ext cx="7152765" cy="264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3A9106B9-968E-4E90-918E-C7642F69EF79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 </a:t>
          </a:fld>
          <a:endParaRPr lang="en-US" sz="1100" i="1">
            <a:solidFill>
              <a:srgbClr val="890C58"/>
            </a:solidFill>
          </a:endParaRPr>
        </a:p>
      </cdr:txBody>
    </cdr:sp>
  </cdr:relSizeAnchor>
  <cdr:relSizeAnchor xmlns:cdr="http://schemas.openxmlformats.org/drawingml/2006/chartDrawing">
    <cdr:from>
      <cdr:x>0.07755</cdr:x>
      <cdr:y>0.15876</cdr:y>
    </cdr:from>
    <cdr:to>
      <cdr:x>0.41762</cdr:x>
      <cdr:y>0.28043</cdr:y>
    </cdr:to>
    <cdr:sp macro="" textlink="Charts!$Q$31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990E5258-50D5-F85E-9C0C-ADED73C6B9EE}"/>
            </a:ext>
          </a:extLst>
        </cdr:cNvPr>
        <cdr:cNvSpPr txBox="1"/>
      </cdr:nvSpPr>
      <cdr:spPr>
        <a:xfrm xmlns:a="http://schemas.openxmlformats.org/drawingml/2006/main">
          <a:off x="757382" y="840509"/>
          <a:ext cx="3320996" cy="644219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3F37F647-5FAC-48FB-A008-F4610DB844B2}" type="TxLink">
            <a:rPr lang="en-US" sz="11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2025 ECRS (Proposed)	
     On avg. 310 MW decrease from prev year.	
     Largest decrease is in Aug by 583 MW.</a:t>
          </a:fld>
          <a:endParaRPr lang="en-US" sz="9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inojosa, Luis" refreshedDate="45553.675867708334" createdVersion="8" refreshedVersion="8" minRefreshableVersion="3" recordCount="289" xr:uid="{7DF62FB0-6978-4FC4-8294-52BD662883CB}">
  <cacheSource type="worksheet">
    <worksheetSource ref="A1:G1048576" sheet="Charts"/>
  </cacheSource>
  <cacheFields count="7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Group" numFmtId="0">
      <sharedItems containsBlank="1"/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2">
        <s v="ECRS"/>
        <m/>
      </sharedItems>
    </cacheField>
    <cacheField name="2024 ECRS" numFmtId="0">
      <sharedItems containsString="0" containsBlank="1" containsNumber="1" containsInteger="1" minValue="889" maxValue="3007"/>
    </cacheField>
    <cacheField name="2025 (2024 Method)" numFmtId="0">
      <sharedItems containsString="0" containsBlank="1" containsNumber="1" minValue="850.534374320187" maxValue="4007.1218324603556"/>
    </cacheField>
    <cacheField name="2025 ECRS Proposed" numFmtId="0">
      <sharedItems containsString="0" containsBlank="1" containsNumber="1" minValue="580.27545365416336" maxValue="3269.444954325435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s v="a. HE1-2 &amp; HE23-24"/>
    <x v="0"/>
    <x v="0"/>
    <n v="1071"/>
    <n v="1207.2986444446296"/>
    <n v="737.91638913365887"/>
  </r>
  <r>
    <x v="0"/>
    <s v="a. HE1-2 &amp; HE23-24"/>
    <x v="1"/>
    <x v="0"/>
    <n v="1081"/>
    <n v="1300.3529391641382"/>
    <n v="793.82482865502959"/>
  </r>
  <r>
    <x v="0"/>
    <s v="b. HE3-6"/>
    <x v="2"/>
    <x v="0"/>
    <n v="1099"/>
    <n v="1237.8515549823255"/>
    <n v="780.67509993812109"/>
  </r>
  <r>
    <x v="0"/>
    <s v="b. HE3-6"/>
    <x v="3"/>
    <x v="0"/>
    <n v="1128"/>
    <n v="1249.8751094126526"/>
    <n v="759.08580506143539"/>
  </r>
  <r>
    <x v="0"/>
    <s v="b. HE3-6"/>
    <x v="4"/>
    <x v="0"/>
    <n v="1118"/>
    <n v="1231.5044735893287"/>
    <n v="816.51282466866269"/>
  </r>
  <r>
    <x v="0"/>
    <s v="b. HE3-6"/>
    <x v="5"/>
    <x v="0"/>
    <n v="1108"/>
    <n v="1486.7801786565722"/>
    <n v="959.16026077038259"/>
  </r>
  <r>
    <x v="0"/>
    <s v="c. HE7-10"/>
    <x v="6"/>
    <x v="0"/>
    <n v="1609"/>
    <n v="1830.7150069374165"/>
    <n v="1061.0341519342428"/>
  </r>
  <r>
    <x v="0"/>
    <s v="c. HE7-10"/>
    <x v="7"/>
    <x v="0"/>
    <n v="1692"/>
    <n v="1666.3937952382303"/>
    <n v="1124.9852302465108"/>
  </r>
  <r>
    <x v="0"/>
    <s v="c. HE7-10"/>
    <x v="8"/>
    <x v="0"/>
    <n v="2284"/>
    <n v="2521.9506100078097"/>
    <n v="1777.73537395876"/>
  </r>
  <r>
    <x v="0"/>
    <s v="c. HE7-10"/>
    <x v="9"/>
    <x v="0"/>
    <n v="2608"/>
    <n v="2540.0054636279406"/>
    <n v="2151.2002910807382"/>
  </r>
  <r>
    <x v="0"/>
    <s v="d. HE11-14"/>
    <x v="10"/>
    <x v="0"/>
    <n v="2307"/>
    <n v="2287.240602392274"/>
    <n v="1961.2322179745677"/>
  </r>
  <r>
    <x v="0"/>
    <s v="d. HE11-14"/>
    <x v="11"/>
    <x v="0"/>
    <n v="1935"/>
    <n v="1746.1830660200408"/>
    <n v="1437.8935354143905"/>
  </r>
  <r>
    <x v="0"/>
    <s v="d. HE11-14"/>
    <x v="12"/>
    <x v="0"/>
    <n v="1813"/>
    <n v="1650.1297031849433"/>
    <n v="1290.9025205783375"/>
  </r>
  <r>
    <x v="0"/>
    <s v="d. HE11-14"/>
    <x v="13"/>
    <x v="0"/>
    <n v="1595"/>
    <n v="1642.1041331404194"/>
    <n v="1373.9845129215716"/>
  </r>
  <r>
    <x v="0"/>
    <s v="e. HE15-18"/>
    <x v="14"/>
    <x v="0"/>
    <n v="1772"/>
    <n v="1816.3450311829019"/>
    <n v="1601.3839453013686"/>
  </r>
  <r>
    <x v="0"/>
    <s v="e. HE15-18"/>
    <x v="15"/>
    <x v="0"/>
    <n v="1502"/>
    <n v="1673.9870478810151"/>
    <n v="1454.8362175008465"/>
  </r>
  <r>
    <x v="0"/>
    <s v="e. HE15-18"/>
    <x v="16"/>
    <x v="0"/>
    <n v="1667"/>
    <n v="1973.1613403661931"/>
    <n v="1654.1349971790796"/>
  </r>
  <r>
    <x v="0"/>
    <s v="e. HE15-18"/>
    <x v="17"/>
    <x v="0"/>
    <n v="1694"/>
    <n v="2104.3681427255988"/>
    <n v="1489.5422160918326"/>
  </r>
  <r>
    <x v="0"/>
    <s v="f. HE19-22"/>
    <x v="18"/>
    <x v="0"/>
    <n v="1543"/>
    <n v="1761.8570833346694"/>
    <n v="1110.4968827504176"/>
  </r>
  <r>
    <x v="0"/>
    <s v="f. HE19-22"/>
    <x v="19"/>
    <x v="0"/>
    <n v="1428"/>
    <n v="1607.9089136533917"/>
    <n v="1117.0820007329726"/>
  </r>
  <r>
    <x v="0"/>
    <s v="f. HE19-22"/>
    <x v="20"/>
    <x v="0"/>
    <n v="1393"/>
    <n v="1584.9165341881544"/>
    <n v="1071.9509421787911"/>
  </r>
  <r>
    <x v="0"/>
    <s v="f. HE19-22"/>
    <x v="21"/>
    <x v="0"/>
    <n v="1416"/>
    <n v="1578.9570211401731"/>
    <n v="970.3730989583687"/>
  </r>
  <r>
    <x v="0"/>
    <s v="a. HE1-2 &amp; HE23-24"/>
    <x v="22"/>
    <x v="0"/>
    <n v="1220"/>
    <n v="1440.2411412602755"/>
    <n v="963.34581290289725"/>
  </r>
  <r>
    <x v="0"/>
    <s v="a. HE1-2 &amp; HE23-24"/>
    <x v="23"/>
    <x v="0"/>
    <n v="1207"/>
    <n v="1363.6926696244291"/>
    <n v="871.52694270747952"/>
  </r>
  <r>
    <x v="1"/>
    <s v="a. HE1-2 &amp; HE23-24"/>
    <x v="0"/>
    <x v="0"/>
    <n v="1208"/>
    <n v="850.534374320187"/>
    <n v="640.40028831799691"/>
  </r>
  <r>
    <x v="1"/>
    <s v="a. HE1-2 &amp; HE23-24"/>
    <x v="1"/>
    <x v="0"/>
    <n v="1164"/>
    <n v="931.97748902767262"/>
    <n v="618.17034497149734"/>
  </r>
  <r>
    <x v="1"/>
    <s v="b. HE3-6"/>
    <x v="2"/>
    <x v="0"/>
    <n v="1379"/>
    <n v="971.44439399316707"/>
    <n v="664.35437041608543"/>
  </r>
  <r>
    <x v="1"/>
    <s v="b. HE3-6"/>
    <x v="3"/>
    <x v="0"/>
    <n v="1197"/>
    <n v="1019.9761034941962"/>
    <n v="696.41411056617551"/>
  </r>
  <r>
    <x v="1"/>
    <s v="b. HE3-6"/>
    <x v="4"/>
    <x v="0"/>
    <n v="1413"/>
    <n v="1132.3977385931757"/>
    <n v="783.20727589047726"/>
  </r>
  <r>
    <x v="1"/>
    <s v="b. HE3-6"/>
    <x v="5"/>
    <x v="0"/>
    <n v="1478"/>
    <n v="1133.6081674150105"/>
    <n v="730.73075292596741"/>
  </r>
  <r>
    <x v="1"/>
    <s v="c. HE7-10"/>
    <x v="6"/>
    <x v="0"/>
    <n v="1687"/>
    <n v="1358.6712543589952"/>
    <n v="845.06895534092905"/>
  </r>
  <r>
    <x v="1"/>
    <s v="c. HE7-10"/>
    <x v="7"/>
    <x v="0"/>
    <n v="1939"/>
    <n v="1463.0363938904629"/>
    <n v="895.82197127008988"/>
  </r>
  <r>
    <x v="1"/>
    <s v="c. HE7-10"/>
    <x v="8"/>
    <x v="0"/>
    <n v="2577"/>
    <n v="2263.3201977494064"/>
    <n v="1994.437547721355"/>
  </r>
  <r>
    <x v="1"/>
    <s v="c. HE7-10"/>
    <x v="9"/>
    <x v="0"/>
    <n v="2737"/>
    <n v="2285.8165069455727"/>
    <n v="2078.1042481445302"/>
  </r>
  <r>
    <x v="1"/>
    <s v="d. HE11-14"/>
    <x v="10"/>
    <x v="0"/>
    <n v="2373"/>
    <n v="2296.1123912468838"/>
    <n v="2124.181141725312"/>
  </r>
  <r>
    <x v="1"/>
    <s v="d. HE11-14"/>
    <x v="11"/>
    <x v="0"/>
    <n v="1854"/>
    <n v="1657.6253142724938"/>
    <n v="1552.9882509701017"/>
  </r>
  <r>
    <x v="1"/>
    <s v="d. HE11-14"/>
    <x v="12"/>
    <x v="0"/>
    <n v="1746"/>
    <n v="1572.6874389051488"/>
    <n v="1485.8087283325967"/>
  </r>
  <r>
    <x v="1"/>
    <s v="d. HE11-14"/>
    <x v="13"/>
    <x v="0"/>
    <n v="1665"/>
    <n v="1808.3663200751037"/>
    <n v="1732.0234490169798"/>
  </r>
  <r>
    <x v="1"/>
    <s v="e. HE15-18"/>
    <x v="14"/>
    <x v="0"/>
    <n v="1692"/>
    <n v="2336.3421812145921"/>
    <n v="2283.2822525955985"/>
  </r>
  <r>
    <x v="1"/>
    <s v="e. HE15-18"/>
    <x v="15"/>
    <x v="0"/>
    <n v="1828"/>
    <n v="2246.5939374064774"/>
    <n v="2190.8464096594003"/>
  </r>
  <r>
    <x v="1"/>
    <s v="e. HE15-18"/>
    <x v="16"/>
    <x v="0"/>
    <n v="1745"/>
    <n v="2273.1404816041659"/>
    <n v="2128.0241035070503"/>
  </r>
  <r>
    <x v="1"/>
    <s v="e. HE15-18"/>
    <x v="17"/>
    <x v="0"/>
    <n v="1663"/>
    <n v="1802.8035479341993"/>
    <n v="1471.7755650956003"/>
  </r>
  <r>
    <x v="1"/>
    <s v="f. HE19-22"/>
    <x v="18"/>
    <x v="0"/>
    <n v="1840"/>
    <n v="2030.7020634286307"/>
    <n v="1469.096899793426"/>
  </r>
  <r>
    <x v="1"/>
    <s v="f. HE19-22"/>
    <x v="19"/>
    <x v="0"/>
    <n v="1439"/>
    <n v="1343.1959916456221"/>
    <n v="840.58565285697591"/>
  </r>
  <r>
    <x v="1"/>
    <s v="f. HE19-22"/>
    <x v="20"/>
    <x v="0"/>
    <n v="1431"/>
    <n v="1228.8459483936385"/>
    <n v="767.64714976436665"/>
  </r>
  <r>
    <x v="1"/>
    <s v="f. HE19-22"/>
    <x v="21"/>
    <x v="0"/>
    <n v="1410"/>
    <n v="1213.953070464283"/>
    <n v="743.0897302750617"/>
  </r>
  <r>
    <x v="1"/>
    <s v="a. HE1-2 &amp; HE23-24"/>
    <x v="22"/>
    <x v="0"/>
    <n v="1361"/>
    <n v="1103.3412978989365"/>
    <n v="651.21563766359009"/>
  </r>
  <r>
    <x v="1"/>
    <s v="a. HE1-2 &amp; HE23-24"/>
    <x v="23"/>
    <x v="0"/>
    <n v="1194"/>
    <n v="941.41973022941022"/>
    <n v="581.05041285634206"/>
  </r>
  <r>
    <x v="2"/>
    <s v="a. HE1-2 &amp; HE23-24"/>
    <x v="0"/>
    <x v="0"/>
    <n v="969"/>
    <n v="874.90930709676172"/>
    <n v="580.27545365416336"/>
  </r>
  <r>
    <x v="2"/>
    <s v="a. HE1-2 &amp; HE23-24"/>
    <x v="1"/>
    <x v="0"/>
    <n v="889"/>
    <n v="905.02509634479884"/>
    <n v="658.79123720000337"/>
  </r>
  <r>
    <x v="2"/>
    <s v="b. HE3-6"/>
    <x v="2"/>
    <x v="0"/>
    <n v="969"/>
    <n v="1012.3794716110179"/>
    <n v="707.33900959999721"/>
  </r>
  <r>
    <x v="2"/>
    <s v="b. HE3-6"/>
    <x v="3"/>
    <x v="0"/>
    <n v="906"/>
    <n v="991.49784087246144"/>
    <n v="669.340583110936"/>
  </r>
  <r>
    <x v="2"/>
    <s v="b. HE3-6"/>
    <x v="4"/>
    <x v="0"/>
    <n v="1027"/>
    <n v="1116.2599777850533"/>
    <n v="745.78750463367112"/>
  </r>
  <r>
    <x v="2"/>
    <s v="b. HE3-6"/>
    <x v="5"/>
    <x v="0"/>
    <n v="1263"/>
    <n v="1236.4599070205604"/>
    <n v="757.1891369933802"/>
  </r>
  <r>
    <x v="2"/>
    <s v="c. HE7-10"/>
    <x v="6"/>
    <x v="0"/>
    <n v="1283"/>
    <n v="1409.5183435725285"/>
    <n v="789.2017717053119"/>
  </r>
  <r>
    <x v="2"/>
    <s v="c. HE7-10"/>
    <x v="7"/>
    <x v="0"/>
    <n v="1463"/>
    <n v="1623.8373916160149"/>
    <n v="994.68389367999907"/>
  </r>
  <r>
    <x v="2"/>
    <s v="c. HE7-10"/>
    <x v="8"/>
    <x v="0"/>
    <n v="2097"/>
    <n v="2366.6326286509752"/>
    <n v="1942.058762369787"/>
  </r>
  <r>
    <x v="2"/>
    <s v="c. HE7-10"/>
    <x v="9"/>
    <x v="0"/>
    <n v="2179"/>
    <n v="2620.3376548659317"/>
    <n v="2355.5626855468731"/>
  </r>
  <r>
    <x v="2"/>
    <s v="d. HE11-14"/>
    <x v="10"/>
    <x v="0"/>
    <n v="2258"/>
    <n v="2380.7509201451448"/>
    <n v="2181.1160393494492"/>
  </r>
  <r>
    <x v="2"/>
    <s v="d. HE11-14"/>
    <x v="11"/>
    <x v="0"/>
    <n v="1960"/>
    <n v="2015.7023812003033"/>
    <n v="1853.483544439865"/>
  </r>
  <r>
    <x v="2"/>
    <s v="d. HE11-14"/>
    <x v="12"/>
    <x v="0"/>
    <n v="1592"/>
    <n v="1857.6139319647018"/>
    <n v="1718.0993103009041"/>
  </r>
  <r>
    <x v="2"/>
    <s v="d. HE11-14"/>
    <x v="13"/>
    <x v="0"/>
    <n v="1543"/>
    <n v="1806.2093007723888"/>
    <n v="1675.01982626111"/>
  </r>
  <r>
    <x v="2"/>
    <s v="e. HE15-18"/>
    <x v="14"/>
    <x v="0"/>
    <n v="1909"/>
    <n v="2454.1148844627496"/>
    <n v="2349.9042333706016"/>
  </r>
  <r>
    <x v="2"/>
    <s v="e. HE15-18"/>
    <x v="15"/>
    <x v="0"/>
    <n v="2035"/>
    <n v="2924.2304358727251"/>
    <n v="2775.2545083543278"/>
  </r>
  <r>
    <x v="2"/>
    <s v="e. HE15-18"/>
    <x v="16"/>
    <x v="0"/>
    <n v="2252"/>
    <n v="2956.4646465568053"/>
    <n v="2770.1120353074525"/>
  </r>
  <r>
    <x v="2"/>
    <s v="e. HE15-18"/>
    <x v="17"/>
    <x v="0"/>
    <n v="2217"/>
    <n v="2816.1003765590458"/>
    <n v="2574.2018530170335"/>
  </r>
  <r>
    <x v="2"/>
    <s v="f. HE19-22"/>
    <x v="18"/>
    <x v="0"/>
    <n v="1912"/>
    <n v="1983.4464444173998"/>
    <n v="1559.2647609505145"/>
  </r>
  <r>
    <x v="2"/>
    <s v="f. HE19-22"/>
    <x v="19"/>
    <x v="0"/>
    <n v="1748"/>
    <n v="1461.0964299017508"/>
    <n v="938.40884326207356"/>
  </r>
  <r>
    <x v="2"/>
    <s v="f. HE19-22"/>
    <x v="20"/>
    <x v="0"/>
    <n v="1480"/>
    <n v="1753.6629306256634"/>
    <n v="1076.2436331569725"/>
  </r>
  <r>
    <x v="2"/>
    <s v="f. HE19-22"/>
    <x v="21"/>
    <x v="0"/>
    <n v="1245"/>
    <n v="1302.74854585956"/>
    <n v="727.94459105896647"/>
  </r>
  <r>
    <x v="2"/>
    <s v="a. HE1-2 &amp; HE23-24"/>
    <x v="22"/>
    <x v="0"/>
    <n v="1154"/>
    <n v="1233.1714651055966"/>
    <n v="712.30111503643434"/>
  </r>
  <r>
    <x v="2"/>
    <s v="a. HE1-2 &amp; HE23-24"/>
    <x v="23"/>
    <x v="0"/>
    <n v="1110"/>
    <n v="1108.5234656694479"/>
    <n v="679.54606934151366"/>
  </r>
  <r>
    <x v="3"/>
    <s v="a. HE1-2 &amp; HE23-24"/>
    <x v="0"/>
    <x v="0"/>
    <n v="936"/>
    <n v="1005.3519992372628"/>
    <n v="779.89662517187298"/>
  </r>
  <r>
    <x v="3"/>
    <s v="a. HE1-2 &amp; HE23-24"/>
    <x v="1"/>
    <x v="0"/>
    <n v="899"/>
    <n v="949.5510889548807"/>
    <n v="741.74908569112506"/>
  </r>
  <r>
    <x v="3"/>
    <s v="b. HE3-6"/>
    <x v="2"/>
    <x v="0"/>
    <n v="961"/>
    <n v="977.08455566629141"/>
    <n v="694.19905810417731"/>
  </r>
  <r>
    <x v="3"/>
    <s v="b. HE3-6"/>
    <x v="3"/>
    <x v="0"/>
    <n v="985"/>
    <n v="1084.0823362049985"/>
    <n v="801.66974423366037"/>
  </r>
  <r>
    <x v="3"/>
    <s v="b. HE3-6"/>
    <x v="4"/>
    <x v="0"/>
    <n v="935"/>
    <n v="1101.5130704042172"/>
    <n v="774.95204879725384"/>
  </r>
  <r>
    <x v="3"/>
    <s v="b. HE3-6"/>
    <x v="5"/>
    <x v="0"/>
    <n v="1079"/>
    <n v="1155.017572464662"/>
    <n v="834.38907789296059"/>
  </r>
  <r>
    <x v="3"/>
    <s v="c. HE7-10"/>
    <x v="6"/>
    <x v="0"/>
    <n v="1126"/>
    <n v="1255.3812109584412"/>
    <n v="848.36094937753728"/>
  </r>
  <r>
    <x v="3"/>
    <s v="c. HE7-10"/>
    <x v="7"/>
    <x v="0"/>
    <n v="1328"/>
    <n v="1378.6275375876494"/>
    <n v="926.5352189404789"/>
  </r>
  <r>
    <x v="3"/>
    <s v="c. HE7-10"/>
    <x v="8"/>
    <x v="0"/>
    <n v="1719"/>
    <n v="2421.6929802887907"/>
    <n v="2159.3678736165912"/>
  </r>
  <r>
    <x v="3"/>
    <s v="c. HE7-10"/>
    <x v="9"/>
    <x v="0"/>
    <n v="1911"/>
    <n v="2518.5488620969763"/>
    <n v="2373.9628938802421"/>
  </r>
  <r>
    <x v="3"/>
    <s v="d. HE11-14"/>
    <x v="10"/>
    <x v="0"/>
    <n v="1776"/>
    <n v="2278.0769819779844"/>
    <n v="2118.6357871870541"/>
  </r>
  <r>
    <x v="3"/>
    <s v="d. HE11-14"/>
    <x v="11"/>
    <x v="0"/>
    <n v="1843"/>
    <n v="2054.8700979922091"/>
    <n v="1881.0389127593912"/>
  </r>
  <r>
    <x v="3"/>
    <s v="d. HE11-14"/>
    <x v="12"/>
    <x v="0"/>
    <n v="1715"/>
    <n v="1641.6265479772692"/>
    <n v="1435.4406156593973"/>
  </r>
  <r>
    <x v="3"/>
    <s v="d. HE11-14"/>
    <x v="13"/>
    <x v="0"/>
    <n v="1796"/>
    <n v="1867.1732363598926"/>
    <n v="1640.4547849410342"/>
  </r>
  <r>
    <x v="3"/>
    <s v="e. HE15-18"/>
    <x v="14"/>
    <x v="0"/>
    <n v="1906"/>
    <n v="2218.0134216213542"/>
    <n v="2005.1835600664899"/>
  </r>
  <r>
    <x v="3"/>
    <s v="e. HE15-18"/>
    <x v="15"/>
    <x v="0"/>
    <n v="1863"/>
    <n v="2454.0074426495657"/>
    <n v="2205.777625561253"/>
  </r>
  <r>
    <x v="3"/>
    <s v="e. HE15-18"/>
    <x v="16"/>
    <x v="0"/>
    <n v="2067"/>
    <n v="2589.4707718165482"/>
    <n v="2286.9410426185382"/>
  </r>
  <r>
    <x v="3"/>
    <s v="e. HE15-18"/>
    <x v="17"/>
    <x v="0"/>
    <n v="2225"/>
    <n v="2852.6205588599391"/>
    <n v="2522.7847803138511"/>
  </r>
  <r>
    <x v="3"/>
    <s v="f. HE19-22"/>
    <x v="18"/>
    <x v="0"/>
    <n v="1622"/>
    <n v="2088.4998126252071"/>
    <n v="1706.0530766261229"/>
  </r>
  <r>
    <x v="3"/>
    <s v="f. HE19-22"/>
    <x v="19"/>
    <x v="0"/>
    <n v="1552"/>
    <n v="1912.290142786258"/>
    <n v="1397.1747115545847"/>
  </r>
  <r>
    <x v="3"/>
    <s v="f. HE19-22"/>
    <x v="20"/>
    <x v="0"/>
    <n v="1343"/>
    <n v="1993.1054451847342"/>
    <n v="1256.7854505769899"/>
  </r>
  <r>
    <x v="3"/>
    <s v="f. HE19-22"/>
    <x v="21"/>
    <x v="0"/>
    <n v="1290"/>
    <n v="1642.4130948839461"/>
    <n v="993.67810046090551"/>
  </r>
  <r>
    <x v="3"/>
    <s v="a. HE1-2 &amp; HE23-24"/>
    <x v="22"/>
    <x v="0"/>
    <n v="1168"/>
    <n v="1365.1404216672684"/>
    <n v="777.51225631158093"/>
  </r>
  <r>
    <x v="3"/>
    <s v="a. HE1-2 &amp; HE23-24"/>
    <x v="23"/>
    <x v="0"/>
    <n v="1082"/>
    <n v="1098.9105072156929"/>
    <n v="738.7483674137651"/>
  </r>
  <r>
    <x v="4"/>
    <s v="a. HE1-2 &amp; HE23-24"/>
    <x v="0"/>
    <x v="0"/>
    <n v="1303"/>
    <n v="1250.7111797481803"/>
    <n v="781.83452017319814"/>
  </r>
  <r>
    <x v="4"/>
    <s v="a. HE1-2 &amp; HE23-24"/>
    <x v="1"/>
    <x v="0"/>
    <n v="1298"/>
    <n v="1372.8551520815411"/>
    <n v="881.98801978105564"/>
  </r>
  <r>
    <x v="4"/>
    <s v="b. HE3-6"/>
    <x v="2"/>
    <x v="0"/>
    <n v="1409"/>
    <n v="1399.3457266716314"/>
    <n v="995.99723090365819"/>
  </r>
  <r>
    <x v="4"/>
    <s v="b. HE3-6"/>
    <x v="3"/>
    <x v="0"/>
    <n v="1269"/>
    <n v="1311.3557370900514"/>
    <n v="867.38637062546047"/>
  </r>
  <r>
    <x v="4"/>
    <s v="b. HE3-6"/>
    <x v="4"/>
    <x v="0"/>
    <n v="1443"/>
    <n v="1534.3102546877685"/>
    <n v="1016.980242654837"/>
  </r>
  <r>
    <x v="4"/>
    <s v="b. HE3-6"/>
    <x v="5"/>
    <x v="0"/>
    <n v="1172"/>
    <n v="1340.3719808698384"/>
    <n v="820.23216019162976"/>
  </r>
  <r>
    <x v="4"/>
    <s v="c. HE7-10"/>
    <x v="6"/>
    <x v="0"/>
    <n v="1339"/>
    <n v="1607.7152440584578"/>
    <n v="1042.3267966242499"/>
  </r>
  <r>
    <x v="4"/>
    <s v="c. HE7-10"/>
    <x v="7"/>
    <x v="0"/>
    <n v="1899"/>
    <n v="2428.1385432531633"/>
    <n v="1862.637790793545"/>
  </r>
  <r>
    <x v="4"/>
    <s v="c. HE7-10"/>
    <x v="8"/>
    <x v="0"/>
    <n v="2532"/>
    <n v="3006.6643694019381"/>
    <n v="2629.7750846353479"/>
  </r>
  <r>
    <x v="4"/>
    <s v="c. HE7-10"/>
    <x v="9"/>
    <x v="0"/>
    <n v="2319"/>
    <n v="2706.6974323337276"/>
    <n v="2335.0691616487602"/>
  </r>
  <r>
    <x v="4"/>
    <s v="d. HE11-14"/>
    <x v="10"/>
    <x v="0"/>
    <n v="2434"/>
    <n v="3009.5151149959493"/>
    <n v="2654.8881995467018"/>
  </r>
  <r>
    <x v="4"/>
    <s v="d. HE11-14"/>
    <x v="11"/>
    <x v="0"/>
    <n v="2213"/>
    <n v="2947.0555614826003"/>
    <n v="2525.0582323834219"/>
  </r>
  <r>
    <x v="4"/>
    <s v="d. HE11-14"/>
    <x v="12"/>
    <x v="0"/>
    <n v="2171"/>
    <n v="2900.9975669445116"/>
    <n v="2393.7337337146641"/>
  </r>
  <r>
    <x v="4"/>
    <s v="d. HE11-14"/>
    <x v="13"/>
    <x v="0"/>
    <n v="2514"/>
    <n v="3152.0408214181543"/>
    <n v="2548.566140208809"/>
  </r>
  <r>
    <x v="4"/>
    <s v="e. HE15-18"/>
    <x v="14"/>
    <x v="0"/>
    <n v="2518"/>
    <n v="3550.6341418489419"/>
    <n v="2913.5670415614663"/>
  </r>
  <r>
    <x v="4"/>
    <s v="e. HE15-18"/>
    <x v="15"/>
    <x v="0"/>
    <n v="2627"/>
    <n v="3814.8291197825465"/>
    <n v="3096.4266714406172"/>
  </r>
  <r>
    <x v="4"/>
    <s v="e. HE15-18"/>
    <x v="16"/>
    <x v="0"/>
    <n v="3007"/>
    <n v="4007.1218324603556"/>
    <n v="3269.4449543254359"/>
  </r>
  <r>
    <x v="4"/>
    <s v="e. HE15-18"/>
    <x v="17"/>
    <x v="0"/>
    <n v="2935"/>
    <n v="3941.6499508471511"/>
    <n v="3205.3634032440341"/>
  </r>
  <r>
    <x v="4"/>
    <s v="f. HE19-22"/>
    <x v="18"/>
    <x v="0"/>
    <n v="2370"/>
    <n v="3108.4158103289064"/>
    <n v="2363.9326331830835"/>
  </r>
  <r>
    <x v="4"/>
    <s v="f. HE19-22"/>
    <x v="19"/>
    <x v="0"/>
    <n v="1856"/>
    <n v="2455.06563894288"/>
    <n v="1652.4468496643444"/>
  </r>
  <r>
    <x v="4"/>
    <s v="f. HE19-22"/>
    <x v="20"/>
    <x v="0"/>
    <n v="1992"/>
    <n v="2426.1243317447843"/>
    <n v="1505.8471935419395"/>
  </r>
  <r>
    <x v="4"/>
    <s v="f. HE19-22"/>
    <x v="21"/>
    <x v="0"/>
    <n v="2084"/>
    <n v="2471.4265632399602"/>
    <n v="1636.9301486971256"/>
  </r>
  <r>
    <x v="4"/>
    <s v="a. HE1-2 &amp; HE23-24"/>
    <x v="22"/>
    <x v="0"/>
    <n v="1564"/>
    <n v="1664.249224358945"/>
    <n v="935.94885547195861"/>
  </r>
  <r>
    <x v="4"/>
    <s v="a. HE1-2 &amp; HE23-24"/>
    <x v="23"/>
    <x v="0"/>
    <n v="1447"/>
    <n v="1751.905676267796"/>
    <n v="1119.7883102752271"/>
  </r>
  <r>
    <x v="5"/>
    <s v="a. HE1-2 &amp; HE23-24"/>
    <x v="0"/>
    <x v="0"/>
    <n v="1201"/>
    <n v="1367.3085146124445"/>
    <n v="769.86489843718095"/>
  </r>
  <r>
    <x v="5"/>
    <s v="a. HE1-2 &amp; HE23-24"/>
    <x v="1"/>
    <x v="0"/>
    <n v="1321"/>
    <n v="1388.1546794409269"/>
    <n v="730.17748227747325"/>
  </r>
  <r>
    <x v="5"/>
    <s v="b. HE3-6"/>
    <x v="2"/>
    <x v="0"/>
    <n v="1403"/>
    <n v="1469.6871506964146"/>
    <n v="811.59774501980542"/>
  </r>
  <r>
    <x v="5"/>
    <s v="b. HE3-6"/>
    <x v="3"/>
    <x v="0"/>
    <n v="1407"/>
    <n v="1417.7092807219487"/>
    <n v="817.35432848750247"/>
  </r>
  <r>
    <x v="5"/>
    <s v="b. HE3-6"/>
    <x v="4"/>
    <x v="0"/>
    <n v="1327"/>
    <n v="1567.3383164557399"/>
    <n v="915.49620589008828"/>
  </r>
  <r>
    <x v="5"/>
    <s v="b. HE3-6"/>
    <x v="5"/>
    <x v="0"/>
    <n v="1296"/>
    <n v="1529.3375137349776"/>
    <n v="828.81997179999905"/>
  </r>
  <r>
    <x v="5"/>
    <s v="c. HE7-10"/>
    <x v="6"/>
    <x v="0"/>
    <n v="1407"/>
    <n v="1449.8044051844686"/>
    <n v="802.20564923895643"/>
  </r>
  <r>
    <x v="5"/>
    <s v="c. HE7-10"/>
    <x v="7"/>
    <x v="0"/>
    <n v="2006"/>
    <n v="2303.4943517842103"/>
    <n v="1692.408356987472"/>
  </r>
  <r>
    <x v="5"/>
    <s v="c. HE7-10"/>
    <x v="8"/>
    <x v="0"/>
    <n v="2593"/>
    <n v="2825.4535912542315"/>
    <n v="2394.6258309599971"/>
  </r>
  <r>
    <x v="5"/>
    <s v="c. HE7-10"/>
    <x v="9"/>
    <x v="0"/>
    <n v="2030"/>
    <n v="2676.0141195926626"/>
    <n v="2227.1752658854061"/>
  </r>
  <r>
    <x v="5"/>
    <s v="d. HE11-14"/>
    <x v="10"/>
    <x v="0"/>
    <n v="2149"/>
    <n v="3089.0236775511707"/>
    <n v="2567.3650011619247"/>
  </r>
  <r>
    <x v="5"/>
    <s v="d. HE11-14"/>
    <x v="11"/>
    <x v="0"/>
    <n v="2286"/>
    <n v="2794.2007878827076"/>
    <n v="2115.6944014223841"/>
  </r>
  <r>
    <x v="5"/>
    <s v="d. HE11-14"/>
    <x v="12"/>
    <x v="0"/>
    <n v="2290"/>
    <n v="2875.9610798263029"/>
    <n v="2056.8088513571929"/>
  </r>
  <r>
    <x v="5"/>
    <s v="d. HE11-14"/>
    <x v="13"/>
    <x v="0"/>
    <n v="2573"/>
    <n v="2953.6658141837052"/>
    <n v="1998.4302763409967"/>
  </r>
  <r>
    <x v="5"/>
    <s v="e. HE15-18"/>
    <x v="14"/>
    <x v="0"/>
    <n v="2503"/>
    <n v="3052.1163951486228"/>
    <n v="2053.3308455502938"/>
  </r>
  <r>
    <x v="5"/>
    <s v="e. HE15-18"/>
    <x v="15"/>
    <x v="0"/>
    <n v="2504"/>
    <n v="3621.5783943671972"/>
    <n v="2574.519133310625"/>
  </r>
  <r>
    <x v="5"/>
    <s v="e. HE15-18"/>
    <x v="16"/>
    <x v="0"/>
    <n v="2804"/>
    <n v="3348.6761970862303"/>
    <n v="2293.2960585710648"/>
  </r>
  <r>
    <x v="5"/>
    <s v="e. HE15-18"/>
    <x v="17"/>
    <x v="0"/>
    <n v="2664"/>
    <n v="3296.6865697999642"/>
    <n v="2255.631997655807"/>
  </r>
  <r>
    <x v="5"/>
    <s v="f. HE19-22"/>
    <x v="18"/>
    <x v="0"/>
    <n v="2475"/>
    <n v="3044.3556438418686"/>
    <n v="2022.9767937497147"/>
  </r>
  <r>
    <x v="5"/>
    <s v="f. HE19-22"/>
    <x v="19"/>
    <x v="0"/>
    <n v="2229"/>
    <n v="2494.8460180429552"/>
    <n v="1411.2086456553948"/>
  </r>
  <r>
    <x v="5"/>
    <s v="f. HE19-22"/>
    <x v="20"/>
    <x v="0"/>
    <n v="2243"/>
    <n v="2496.2530659762147"/>
    <n v="1297.3055473155957"/>
  </r>
  <r>
    <x v="5"/>
    <s v="f. HE19-22"/>
    <x v="21"/>
    <x v="0"/>
    <n v="2106"/>
    <n v="2404.3732069219691"/>
    <n v="1220.9179846331851"/>
  </r>
  <r>
    <x v="5"/>
    <s v="a. HE1-2 &amp; HE23-24"/>
    <x v="22"/>
    <x v="0"/>
    <n v="1719"/>
    <n v="1932.9392490748319"/>
    <n v="1115.569432582012"/>
  </r>
  <r>
    <x v="5"/>
    <s v="a. HE1-2 &amp; HE23-24"/>
    <x v="23"/>
    <x v="0"/>
    <n v="1673"/>
    <n v="1561.8880020884194"/>
    <n v="944.89761175767285"/>
  </r>
  <r>
    <x v="6"/>
    <s v="a. HE1-2 &amp; HE23-24"/>
    <x v="0"/>
    <x v="0"/>
    <n v="1522"/>
    <n v="1325.5828602410925"/>
    <n v="844.86580932397419"/>
  </r>
  <r>
    <x v="6"/>
    <s v="a. HE1-2 &amp; HE23-24"/>
    <x v="1"/>
    <x v="0"/>
    <n v="1500"/>
    <n v="1390.0302911551776"/>
    <n v="755.3798471162645"/>
  </r>
  <r>
    <x v="6"/>
    <s v="b. HE3-6"/>
    <x v="2"/>
    <x v="0"/>
    <n v="1585"/>
    <n v="1471.4921320805374"/>
    <n v="778.51067215619378"/>
  </r>
  <r>
    <x v="6"/>
    <s v="b. HE3-6"/>
    <x v="3"/>
    <x v="0"/>
    <n v="1413"/>
    <n v="1374.4398029156973"/>
    <n v="794.7964787772645"/>
  </r>
  <r>
    <x v="6"/>
    <s v="b. HE3-6"/>
    <x v="4"/>
    <x v="0"/>
    <n v="1360"/>
    <n v="1368.8704638254585"/>
    <n v="722.7500906253855"/>
  </r>
  <r>
    <x v="6"/>
    <s v="b. HE3-6"/>
    <x v="5"/>
    <x v="0"/>
    <n v="1389"/>
    <n v="1480.2680963416828"/>
    <n v="813.05950662966347"/>
  </r>
  <r>
    <x v="6"/>
    <s v="c. HE7-10"/>
    <x v="6"/>
    <x v="0"/>
    <n v="1506"/>
    <n v="1539.1054111063113"/>
    <n v="919.72386419761358"/>
  </r>
  <r>
    <x v="6"/>
    <s v="c. HE7-10"/>
    <x v="7"/>
    <x v="0"/>
    <n v="1877"/>
    <n v="2196.5451765889684"/>
    <n v="1470.35067911641"/>
  </r>
  <r>
    <x v="6"/>
    <s v="c. HE7-10"/>
    <x v="8"/>
    <x v="0"/>
    <n v="1862"/>
    <n v="2915.7827456747823"/>
    <n v="2430.844338989235"/>
  </r>
  <r>
    <x v="6"/>
    <s v="c. HE7-10"/>
    <x v="9"/>
    <x v="0"/>
    <n v="2162"/>
    <n v="2997.3493412145804"/>
    <n v="2488.8410677083448"/>
  </r>
  <r>
    <x v="6"/>
    <s v="d. HE11-14"/>
    <x v="10"/>
    <x v="0"/>
    <n v="2243"/>
    <n v="3297.2619858471571"/>
    <n v="2697.2954754215957"/>
  </r>
  <r>
    <x v="6"/>
    <s v="d. HE11-14"/>
    <x v="11"/>
    <x v="0"/>
    <n v="2386"/>
    <n v="3156.7618793741112"/>
    <n v="2419.3550131819484"/>
  </r>
  <r>
    <x v="6"/>
    <s v="d. HE11-14"/>
    <x v="12"/>
    <x v="0"/>
    <n v="2383"/>
    <n v="3117.9307329540675"/>
    <n v="2273.5704831527232"/>
  </r>
  <r>
    <x v="6"/>
    <s v="d. HE11-14"/>
    <x v="13"/>
    <x v="0"/>
    <n v="2568"/>
    <n v="3471.3067302863483"/>
    <n v="2510.0926105941785"/>
  </r>
  <r>
    <x v="6"/>
    <s v="e. HE15-18"/>
    <x v="14"/>
    <x v="0"/>
    <n v="2389"/>
    <n v="3152.1247314722309"/>
    <n v="2127.2321257758331"/>
  </r>
  <r>
    <x v="6"/>
    <s v="e. HE15-18"/>
    <x v="15"/>
    <x v="0"/>
    <n v="2666"/>
    <n v="3459.9876141066857"/>
    <n v="2364.1501819738169"/>
  </r>
  <r>
    <x v="6"/>
    <s v="e. HE15-18"/>
    <x v="16"/>
    <x v="0"/>
    <n v="2659"/>
    <n v="3427.0468200613918"/>
    <n v="2310.9461798124271"/>
  </r>
  <r>
    <x v="6"/>
    <s v="e. HE15-18"/>
    <x v="17"/>
    <x v="0"/>
    <n v="2592"/>
    <n v="3523.9093995080116"/>
    <n v="2390.5066993435989"/>
  </r>
  <r>
    <x v="6"/>
    <s v="f. HE19-22"/>
    <x v="18"/>
    <x v="0"/>
    <n v="2467"/>
    <n v="3080.0093258519687"/>
    <n v="1938.4857423384933"/>
  </r>
  <r>
    <x v="6"/>
    <s v="f. HE19-22"/>
    <x v="19"/>
    <x v="0"/>
    <n v="2206"/>
    <n v="2478.774471414989"/>
    <n v="1295.6569901831408"/>
  </r>
  <r>
    <x v="6"/>
    <s v="f. HE19-22"/>
    <x v="20"/>
    <x v="0"/>
    <n v="2298"/>
    <n v="2444.2985972762131"/>
    <n v="1509.0483751786446"/>
  </r>
  <r>
    <x v="6"/>
    <s v="f. HE19-22"/>
    <x v="21"/>
    <x v="0"/>
    <n v="2204"/>
    <n v="2263.9581943602666"/>
    <n v="1362.6902952016699"/>
  </r>
  <r>
    <x v="6"/>
    <s v="a. HE1-2 &amp; HE23-24"/>
    <x v="22"/>
    <x v="0"/>
    <n v="2075"/>
    <n v="1792.2921533214767"/>
    <n v="1236.5969625349196"/>
  </r>
  <r>
    <x v="6"/>
    <s v="a. HE1-2 &amp; HE23-24"/>
    <x v="23"/>
    <x v="0"/>
    <n v="1871"/>
    <n v="1724.2239422798675"/>
    <n v="1025.0337622755321"/>
  </r>
  <r>
    <x v="7"/>
    <s v="a. HE1-2 &amp; HE23-24"/>
    <x v="0"/>
    <x v="0"/>
    <n v="1606"/>
    <n v="1557.2477150612126"/>
    <n v="1009.6620288694559"/>
  </r>
  <r>
    <x v="7"/>
    <s v="a. HE1-2 &amp; HE23-24"/>
    <x v="1"/>
    <x v="0"/>
    <n v="1590"/>
    <n v="1494.6265303820753"/>
    <n v="985.94797278432861"/>
  </r>
  <r>
    <x v="7"/>
    <s v="b. HE3-6"/>
    <x v="2"/>
    <x v="0"/>
    <n v="1491"/>
    <n v="1382.2892849782784"/>
    <n v="933.85773977725012"/>
  </r>
  <r>
    <x v="7"/>
    <s v="b. HE3-6"/>
    <x v="3"/>
    <x v="0"/>
    <n v="1441"/>
    <n v="1416.6351135173331"/>
    <n v="885.62639136067912"/>
  </r>
  <r>
    <x v="7"/>
    <s v="b. HE3-6"/>
    <x v="4"/>
    <x v="0"/>
    <n v="1408"/>
    <n v="1420.0805699124917"/>
    <n v="897.47148042381684"/>
  </r>
  <r>
    <x v="7"/>
    <s v="b. HE3-6"/>
    <x v="5"/>
    <x v="0"/>
    <n v="1390"/>
    <n v="1522.5970118693117"/>
    <n v="927.14684935788966"/>
  </r>
  <r>
    <x v="7"/>
    <s v="c. HE7-10"/>
    <x v="6"/>
    <x v="0"/>
    <n v="1328"/>
    <n v="1516.1279802545314"/>
    <n v="946.73752425415364"/>
  </r>
  <r>
    <x v="7"/>
    <s v="c. HE7-10"/>
    <x v="7"/>
    <x v="0"/>
    <n v="1729"/>
    <n v="1859.389433248376"/>
    <n v="985.16428082380344"/>
  </r>
  <r>
    <x v="7"/>
    <s v="c. HE7-10"/>
    <x v="8"/>
    <x v="0"/>
    <n v="2055"/>
    <n v="2929.122075229101"/>
    <n v="2197.2922488281229"/>
  </r>
  <r>
    <x v="7"/>
    <s v="c. HE7-10"/>
    <x v="9"/>
    <x v="0"/>
    <n v="2127"/>
    <n v="2566.3165284800516"/>
    <n v="2007.972674055992"/>
  </r>
  <r>
    <x v="7"/>
    <s v="d. HE11-14"/>
    <x v="10"/>
    <x v="0"/>
    <n v="2644"/>
    <n v="3079.8340800340038"/>
    <n v="2398.3765950520719"/>
  </r>
  <r>
    <x v="7"/>
    <s v="d. HE11-14"/>
    <x v="11"/>
    <x v="0"/>
    <n v="2529"/>
    <n v="3179.1779808405449"/>
    <n v="2268.9421624348538"/>
  </r>
  <r>
    <x v="7"/>
    <s v="d. HE11-14"/>
    <x v="12"/>
    <x v="0"/>
    <n v="2673"/>
    <n v="2911.7024810463499"/>
    <n v="1787.8684199218951"/>
  </r>
  <r>
    <x v="7"/>
    <s v="d. HE11-14"/>
    <x v="13"/>
    <x v="0"/>
    <n v="2749"/>
    <n v="2941.6796264007012"/>
    <n v="1664.2921629232151"/>
  </r>
  <r>
    <x v="7"/>
    <s v="e. HE15-18"/>
    <x v="14"/>
    <x v="0"/>
    <n v="2677"/>
    <n v="3116.9107814047388"/>
    <n v="1854.4337946115336"/>
  </r>
  <r>
    <x v="7"/>
    <s v="e. HE15-18"/>
    <x v="15"/>
    <x v="0"/>
    <n v="2793"/>
    <n v="3462.2301274740362"/>
    <n v="2150.1753685535678"/>
  </r>
  <r>
    <x v="7"/>
    <s v="e. HE15-18"/>
    <x v="16"/>
    <x v="0"/>
    <n v="2958"/>
    <n v="3891.2649778583341"/>
    <n v="2542.9807385568088"/>
  </r>
  <r>
    <x v="7"/>
    <s v="e. HE15-18"/>
    <x v="17"/>
    <x v="0"/>
    <n v="2906"/>
    <n v="3947.4095961803764"/>
    <n v="2599.0504709787015"/>
  </r>
  <r>
    <x v="7"/>
    <s v="f. HE19-22"/>
    <x v="18"/>
    <x v="0"/>
    <n v="2761"/>
    <n v="3230.8086736981027"/>
    <n v="1837.5962944235248"/>
  </r>
  <r>
    <x v="7"/>
    <s v="f. HE19-22"/>
    <x v="19"/>
    <x v="0"/>
    <n v="2559"/>
    <n v="2674.2753572047855"/>
    <n v="1538.7815401415542"/>
  </r>
  <r>
    <x v="7"/>
    <s v="f. HE19-22"/>
    <x v="20"/>
    <x v="0"/>
    <n v="2448"/>
    <n v="2615.9531792305202"/>
    <n v="1722.4355452100851"/>
  </r>
  <r>
    <x v="7"/>
    <s v="f. HE19-22"/>
    <x v="21"/>
    <x v="0"/>
    <n v="2354"/>
    <n v="2353.2469384909696"/>
    <n v="1448.689602776469"/>
  </r>
  <r>
    <x v="7"/>
    <s v="a. HE1-2 &amp; HE23-24"/>
    <x v="22"/>
    <x v="0"/>
    <n v="2079"/>
    <n v="1990.6712193004455"/>
    <n v="1353.6842117155961"/>
  </r>
  <r>
    <x v="7"/>
    <s v="a. HE1-2 &amp; HE23-24"/>
    <x v="23"/>
    <x v="0"/>
    <n v="1833"/>
    <n v="1744.2408742308451"/>
    <n v="1195.2964585763593"/>
  </r>
  <r>
    <x v="8"/>
    <s v="a. HE1-2 &amp; HE23-24"/>
    <x v="0"/>
    <x v="0"/>
    <n v="1428"/>
    <m/>
    <m/>
  </r>
  <r>
    <x v="8"/>
    <s v="a. HE1-2 &amp; HE23-24"/>
    <x v="1"/>
    <x v="0"/>
    <n v="1390"/>
    <m/>
    <m/>
  </r>
  <r>
    <x v="8"/>
    <s v="b. HE3-6"/>
    <x v="2"/>
    <x v="0"/>
    <n v="1226"/>
    <m/>
    <m/>
  </r>
  <r>
    <x v="8"/>
    <s v="b. HE3-6"/>
    <x v="3"/>
    <x v="0"/>
    <n v="1303"/>
    <m/>
    <m/>
  </r>
  <r>
    <x v="8"/>
    <s v="b. HE3-6"/>
    <x v="4"/>
    <x v="0"/>
    <n v="1212"/>
    <m/>
    <m/>
  </r>
  <r>
    <x v="8"/>
    <s v="b. HE3-6"/>
    <x v="5"/>
    <x v="0"/>
    <n v="1160"/>
    <m/>
    <m/>
  </r>
  <r>
    <x v="8"/>
    <s v="c. HE7-10"/>
    <x v="6"/>
    <x v="0"/>
    <n v="1125"/>
    <m/>
    <m/>
  </r>
  <r>
    <x v="8"/>
    <s v="c. HE7-10"/>
    <x v="7"/>
    <x v="0"/>
    <n v="1477"/>
    <m/>
    <m/>
  </r>
  <r>
    <x v="8"/>
    <s v="c. HE7-10"/>
    <x v="8"/>
    <x v="0"/>
    <n v="1942"/>
    <m/>
    <m/>
  </r>
  <r>
    <x v="8"/>
    <s v="c. HE7-10"/>
    <x v="9"/>
    <x v="0"/>
    <n v="2212"/>
    <m/>
    <m/>
  </r>
  <r>
    <x v="8"/>
    <s v="d. HE11-14"/>
    <x v="10"/>
    <x v="0"/>
    <n v="2775"/>
    <m/>
    <m/>
  </r>
  <r>
    <x v="8"/>
    <s v="d. HE11-14"/>
    <x v="11"/>
    <x v="0"/>
    <n v="2650"/>
    <m/>
    <m/>
  </r>
  <r>
    <x v="8"/>
    <s v="d. HE11-14"/>
    <x v="12"/>
    <x v="0"/>
    <n v="2645"/>
    <m/>
    <m/>
  </r>
  <r>
    <x v="8"/>
    <s v="d. HE11-14"/>
    <x v="13"/>
    <x v="0"/>
    <n v="2673"/>
    <m/>
    <m/>
  </r>
  <r>
    <x v="8"/>
    <s v="e. HE15-18"/>
    <x v="14"/>
    <x v="0"/>
    <n v="2541"/>
    <m/>
    <m/>
  </r>
  <r>
    <x v="8"/>
    <s v="e. HE15-18"/>
    <x v="15"/>
    <x v="0"/>
    <n v="2797"/>
    <m/>
    <m/>
  </r>
  <r>
    <x v="8"/>
    <s v="e. HE15-18"/>
    <x v="16"/>
    <x v="0"/>
    <n v="2853"/>
    <m/>
    <m/>
  </r>
  <r>
    <x v="8"/>
    <s v="e. HE15-18"/>
    <x v="17"/>
    <x v="0"/>
    <n v="2833"/>
    <m/>
    <m/>
  </r>
  <r>
    <x v="8"/>
    <s v="f. HE19-22"/>
    <x v="18"/>
    <x v="0"/>
    <n v="2026"/>
    <m/>
    <m/>
  </r>
  <r>
    <x v="8"/>
    <s v="f. HE19-22"/>
    <x v="19"/>
    <x v="0"/>
    <n v="1955"/>
    <m/>
    <m/>
  </r>
  <r>
    <x v="8"/>
    <s v="f. HE19-22"/>
    <x v="20"/>
    <x v="0"/>
    <n v="2140"/>
    <m/>
    <m/>
  </r>
  <r>
    <x v="8"/>
    <s v="f. HE19-22"/>
    <x v="21"/>
    <x v="0"/>
    <n v="1910"/>
    <m/>
    <m/>
  </r>
  <r>
    <x v="8"/>
    <s v="a. HE1-2 &amp; HE23-24"/>
    <x v="22"/>
    <x v="0"/>
    <n v="1756"/>
    <m/>
    <m/>
  </r>
  <r>
    <x v="8"/>
    <s v="a. HE1-2 &amp; HE23-24"/>
    <x v="23"/>
    <x v="0"/>
    <n v="1564"/>
    <m/>
    <m/>
  </r>
  <r>
    <x v="9"/>
    <s v="a. HE1-2 &amp; HE23-24"/>
    <x v="0"/>
    <x v="0"/>
    <n v="1118"/>
    <m/>
    <m/>
  </r>
  <r>
    <x v="9"/>
    <s v="a. HE1-2 &amp; HE23-24"/>
    <x v="1"/>
    <x v="0"/>
    <n v="1062"/>
    <m/>
    <m/>
  </r>
  <r>
    <x v="9"/>
    <s v="b. HE3-6"/>
    <x v="2"/>
    <x v="0"/>
    <n v="982"/>
    <m/>
    <m/>
  </r>
  <r>
    <x v="9"/>
    <s v="b. HE3-6"/>
    <x v="3"/>
    <x v="0"/>
    <n v="983"/>
    <m/>
    <m/>
  </r>
  <r>
    <x v="9"/>
    <s v="b. HE3-6"/>
    <x v="4"/>
    <x v="0"/>
    <n v="1061"/>
    <m/>
    <m/>
  </r>
  <r>
    <x v="9"/>
    <s v="b. HE3-6"/>
    <x v="5"/>
    <x v="0"/>
    <n v="1090"/>
    <m/>
    <m/>
  </r>
  <r>
    <x v="9"/>
    <s v="c. HE7-10"/>
    <x v="6"/>
    <x v="0"/>
    <n v="1026"/>
    <m/>
    <m/>
  </r>
  <r>
    <x v="9"/>
    <s v="c. HE7-10"/>
    <x v="7"/>
    <x v="0"/>
    <n v="1228"/>
    <m/>
    <m/>
  </r>
  <r>
    <x v="9"/>
    <s v="c. HE7-10"/>
    <x v="8"/>
    <x v="0"/>
    <n v="1650"/>
    <m/>
    <m/>
  </r>
  <r>
    <x v="9"/>
    <s v="c. HE7-10"/>
    <x v="9"/>
    <x v="0"/>
    <n v="2155"/>
    <m/>
    <m/>
  </r>
  <r>
    <x v="9"/>
    <s v="d. HE11-14"/>
    <x v="10"/>
    <x v="0"/>
    <n v="2070"/>
    <m/>
    <m/>
  </r>
  <r>
    <x v="9"/>
    <s v="d. HE11-14"/>
    <x v="11"/>
    <x v="0"/>
    <n v="1797"/>
    <m/>
    <m/>
  </r>
  <r>
    <x v="9"/>
    <s v="d. HE11-14"/>
    <x v="12"/>
    <x v="0"/>
    <n v="1705"/>
    <m/>
    <m/>
  </r>
  <r>
    <x v="9"/>
    <s v="d. HE11-14"/>
    <x v="13"/>
    <x v="0"/>
    <n v="1796"/>
    <m/>
    <m/>
  </r>
  <r>
    <x v="9"/>
    <s v="e. HE15-18"/>
    <x v="14"/>
    <x v="0"/>
    <n v="2011"/>
    <m/>
    <m/>
  </r>
  <r>
    <x v="9"/>
    <s v="e. HE15-18"/>
    <x v="15"/>
    <x v="0"/>
    <n v="2131"/>
    <m/>
    <m/>
  </r>
  <r>
    <x v="9"/>
    <s v="e. HE15-18"/>
    <x v="16"/>
    <x v="0"/>
    <n v="2241"/>
    <m/>
    <m/>
  </r>
  <r>
    <x v="9"/>
    <s v="e. HE15-18"/>
    <x v="17"/>
    <x v="0"/>
    <n v="2020"/>
    <m/>
    <m/>
  </r>
  <r>
    <x v="9"/>
    <s v="f. HE19-22"/>
    <x v="18"/>
    <x v="0"/>
    <n v="1748"/>
    <m/>
    <m/>
  </r>
  <r>
    <x v="9"/>
    <s v="f. HE19-22"/>
    <x v="19"/>
    <x v="0"/>
    <n v="1871"/>
    <m/>
    <m/>
  </r>
  <r>
    <x v="9"/>
    <s v="f. HE19-22"/>
    <x v="20"/>
    <x v="0"/>
    <n v="1555"/>
    <m/>
    <m/>
  </r>
  <r>
    <x v="9"/>
    <s v="f. HE19-22"/>
    <x v="21"/>
    <x v="0"/>
    <n v="1468"/>
    <m/>
    <m/>
  </r>
  <r>
    <x v="9"/>
    <s v="a. HE1-2 &amp; HE23-24"/>
    <x v="22"/>
    <x v="0"/>
    <n v="1368"/>
    <m/>
    <m/>
  </r>
  <r>
    <x v="9"/>
    <s v="a. HE1-2 &amp; HE23-24"/>
    <x v="23"/>
    <x v="0"/>
    <n v="1251"/>
    <m/>
    <m/>
  </r>
  <r>
    <x v="10"/>
    <s v="a. HE1-2 &amp; HE23-24"/>
    <x v="0"/>
    <x v="0"/>
    <n v="1123"/>
    <m/>
    <m/>
  </r>
  <r>
    <x v="10"/>
    <s v="a. HE1-2 &amp; HE23-24"/>
    <x v="1"/>
    <x v="0"/>
    <n v="1250"/>
    <m/>
    <m/>
  </r>
  <r>
    <x v="10"/>
    <s v="b. HE3-6"/>
    <x v="2"/>
    <x v="0"/>
    <n v="1133"/>
    <m/>
    <m/>
  </r>
  <r>
    <x v="10"/>
    <s v="b. HE3-6"/>
    <x v="3"/>
    <x v="0"/>
    <n v="1104"/>
    <m/>
    <m/>
  </r>
  <r>
    <x v="10"/>
    <s v="b. HE3-6"/>
    <x v="4"/>
    <x v="0"/>
    <n v="1119"/>
    <m/>
    <m/>
  </r>
  <r>
    <x v="10"/>
    <s v="b. HE3-6"/>
    <x v="5"/>
    <x v="0"/>
    <n v="1157"/>
    <m/>
    <m/>
  </r>
  <r>
    <x v="10"/>
    <s v="c. HE7-10"/>
    <x v="6"/>
    <x v="0"/>
    <n v="1261"/>
    <m/>
    <m/>
  </r>
  <r>
    <x v="10"/>
    <s v="c. HE7-10"/>
    <x v="7"/>
    <x v="0"/>
    <n v="1528"/>
    <m/>
    <m/>
  </r>
  <r>
    <x v="10"/>
    <s v="c. HE7-10"/>
    <x v="8"/>
    <x v="0"/>
    <n v="2156"/>
    <m/>
    <m/>
  </r>
  <r>
    <x v="10"/>
    <s v="c. HE7-10"/>
    <x v="9"/>
    <x v="0"/>
    <n v="2200"/>
    <m/>
    <m/>
  </r>
  <r>
    <x v="10"/>
    <s v="d. HE11-14"/>
    <x v="10"/>
    <x v="0"/>
    <n v="1825"/>
    <m/>
    <m/>
  </r>
  <r>
    <x v="10"/>
    <s v="d. HE11-14"/>
    <x v="11"/>
    <x v="0"/>
    <n v="1541"/>
    <m/>
    <m/>
  </r>
  <r>
    <x v="10"/>
    <s v="d. HE11-14"/>
    <x v="12"/>
    <x v="0"/>
    <n v="1381"/>
    <m/>
    <m/>
  </r>
  <r>
    <x v="10"/>
    <s v="d. HE11-14"/>
    <x v="13"/>
    <x v="0"/>
    <n v="1563"/>
    <m/>
    <m/>
  </r>
  <r>
    <x v="10"/>
    <s v="e. HE15-18"/>
    <x v="14"/>
    <x v="0"/>
    <n v="1903"/>
    <m/>
    <m/>
  </r>
  <r>
    <x v="10"/>
    <s v="e. HE15-18"/>
    <x v="15"/>
    <x v="0"/>
    <n v="1685"/>
    <m/>
    <m/>
  </r>
  <r>
    <x v="10"/>
    <s v="e. HE15-18"/>
    <x v="16"/>
    <x v="0"/>
    <n v="1698"/>
    <m/>
    <m/>
  </r>
  <r>
    <x v="10"/>
    <s v="e. HE15-18"/>
    <x v="17"/>
    <x v="0"/>
    <n v="1845"/>
    <m/>
    <m/>
  </r>
  <r>
    <x v="10"/>
    <s v="f. HE19-22"/>
    <x v="18"/>
    <x v="0"/>
    <n v="1503"/>
    <m/>
    <m/>
  </r>
  <r>
    <x v="10"/>
    <s v="f. HE19-22"/>
    <x v="19"/>
    <x v="0"/>
    <n v="1558"/>
    <m/>
    <m/>
  </r>
  <r>
    <x v="10"/>
    <s v="f. HE19-22"/>
    <x v="20"/>
    <x v="0"/>
    <n v="1445"/>
    <m/>
    <m/>
  </r>
  <r>
    <x v="10"/>
    <s v="f. HE19-22"/>
    <x v="21"/>
    <x v="0"/>
    <n v="1297"/>
    <m/>
    <m/>
  </r>
  <r>
    <x v="10"/>
    <s v="a. HE1-2 &amp; HE23-24"/>
    <x v="22"/>
    <x v="0"/>
    <n v="1272"/>
    <m/>
    <m/>
  </r>
  <r>
    <x v="10"/>
    <s v="a. HE1-2 &amp; HE23-24"/>
    <x v="23"/>
    <x v="0"/>
    <n v="1166"/>
    <m/>
    <m/>
  </r>
  <r>
    <x v="11"/>
    <s v="a. HE1-2 &amp; HE23-24"/>
    <x v="0"/>
    <x v="0"/>
    <n v="1408"/>
    <m/>
    <m/>
  </r>
  <r>
    <x v="11"/>
    <s v="a. HE1-2 &amp; HE23-24"/>
    <x v="1"/>
    <x v="0"/>
    <n v="1152"/>
    <m/>
    <m/>
  </r>
  <r>
    <x v="11"/>
    <s v="b. HE3-6"/>
    <x v="2"/>
    <x v="0"/>
    <n v="1307"/>
    <m/>
    <m/>
  </r>
  <r>
    <x v="11"/>
    <s v="b. HE3-6"/>
    <x v="3"/>
    <x v="0"/>
    <n v="1257"/>
    <m/>
    <m/>
  </r>
  <r>
    <x v="11"/>
    <s v="b. HE3-6"/>
    <x v="4"/>
    <x v="0"/>
    <n v="1173"/>
    <m/>
    <m/>
  </r>
  <r>
    <x v="11"/>
    <s v="b. HE3-6"/>
    <x v="5"/>
    <x v="0"/>
    <n v="1161"/>
    <m/>
    <m/>
  </r>
  <r>
    <x v="11"/>
    <s v="c. HE7-10"/>
    <x v="6"/>
    <x v="0"/>
    <n v="1307"/>
    <m/>
    <m/>
  </r>
  <r>
    <x v="11"/>
    <s v="c. HE7-10"/>
    <x v="7"/>
    <x v="0"/>
    <n v="1569"/>
    <m/>
    <m/>
  </r>
  <r>
    <x v="11"/>
    <s v="c. HE7-10"/>
    <x v="8"/>
    <x v="0"/>
    <n v="1839"/>
    <m/>
    <m/>
  </r>
  <r>
    <x v="11"/>
    <s v="c. HE7-10"/>
    <x v="9"/>
    <x v="0"/>
    <n v="2104"/>
    <m/>
    <m/>
  </r>
  <r>
    <x v="11"/>
    <s v="d. HE11-14"/>
    <x v="10"/>
    <x v="0"/>
    <n v="1847"/>
    <m/>
    <m/>
  </r>
  <r>
    <x v="11"/>
    <s v="d. HE11-14"/>
    <x v="11"/>
    <x v="0"/>
    <n v="1573"/>
    <m/>
    <m/>
  </r>
  <r>
    <x v="11"/>
    <s v="d. HE11-14"/>
    <x v="12"/>
    <x v="0"/>
    <n v="1433"/>
    <m/>
    <m/>
  </r>
  <r>
    <x v="11"/>
    <s v="d. HE11-14"/>
    <x v="13"/>
    <x v="0"/>
    <n v="1499"/>
    <m/>
    <m/>
  </r>
  <r>
    <x v="11"/>
    <s v="e. HE15-18"/>
    <x v="14"/>
    <x v="0"/>
    <n v="1699"/>
    <m/>
    <m/>
  </r>
  <r>
    <x v="11"/>
    <s v="e. HE15-18"/>
    <x v="15"/>
    <x v="0"/>
    <n v="1688"/>
    <m/>
    <m/>
  </r>
  <r>
    <x v="11"/>
    <s v="e. HE15-18"/>
    <x v="16"/>
    <x v="0"/>
    <n v="1673"/>
    <m/>
    <m/>
  </r>
  <r>
    <x v="11"/>
    <s v="e. HE15-18"/>
    <x v="17"/>
    <x v="0"/>
    <n v="1711"/>
    <m/>
    <m/>
  </r>
  <r>
    <x v="11"/>
    <s v="f. HE19-22"/>
    <x v="18"/>
    <x v="0"/>
    <n v="1755"/>
    <m/>
    <m/>
  </r>
  <r>
    <x v="11"/>
    <s v="f. HE19-22"/>
    <x v="19"/>
    <x v="0"/>
    <n v="1562"/>
    <m/>
    <m/>
  </r>
  <r>
    <x v="11"/>
    <s v="f. HE19-22"/>
    <x v="20"/>
    <x v="0"/>
    <n v="1641"/>
    <m/>
    <m/>
  </r>
  <r>
    <x v="11"/>
    <s v="f. HE19-22"/>
    <x v="21"/>
    <x v="0"/>
    <n v="1453"/>
    <m/>
    <m/>
  </r>
  <r>
    <x v="11"/>
    <s v="a. HE1-2 &amp; HE23-24"/>
    <x v="22"/>
    <x v="0"/>
    <n v="1469"/>
    <m/>
    <m/>
  </r>
  <r>
    <x v="11"/>
    <s v="a. HE1-2 &amp; HE23-24"/>
    <x v="23"/>
    <x v="0"/>
    <n v="1344"/>
    <m/>
    <m/>
  </r>
  <r>
    <x v="12"/>
    <m/>
    <x v="24"/>
    <x v="1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DE762BD-1045-44F6-BDB5-83B2B9E82D91}" name="PivotTable1" cacheId="27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422">
  <location ref="I4:L28" firstHeaderRow="0" firstDataRow="1" firstDataCol="1" rowPageCount="2" colPageCount="1"/>
  <pivotFields count="7">
    <pivotField axis="axisPage" multipleItemSelectionAllowed="1" showAll="0" defaultSubtotal="0">
      <items count="13">
        <item h="1" x="0"/>
        <item h="1" x="1"/>
        <item h="1" x="2"/>
        <item x="3"/>
        <item h="1" x="4"/>
        <item h="1" x="5"/>
        <item h="1" x="6"/>
        <item h="1" x="7"/>
        <item h="1" x="8"/>
        <item h="1" x="9"/>
        <item h="1" x="10"/>
        <item h="1" x="11"/>
        <item h="1" x="12"/>
      </items>
    </pivotField>
    <pivotField showAll="0" defaultSubtotal="0"/>
    <pivotField axis="axisRow" showAll="0" defaultSubtota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</items>
    </pivotField>
    <pivotField axis="axisPage" multipleItemSelectionAllowed="1" showAll="0" defaultSubtotal="0">
      <items count="2">
        <item x="0"/>
        <item x="1"/>
      </items>
    </pivotField>
    <pivotField dataField="1" showAll="0"/>
    <pivotField dataField="1" showAll="0"/>
    <pivotField dataField="1" showAll="0"/>
  </pivotFields>
  <rowFields count="1">
    <field x="2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3">
    <i>
      <x/>
    </i>
    <i i="1">
      <x v="1"/>
    </i>
    <i i="2">
      <x v="2"/>
    </i>
  </colItems>
  <pageFields count="2">
    <pageField fld="0" hier="-1"/>
    <pageField fld="3" hier="-1"/>
  </pageFields>
  <dataFields count="3">
    <dataField name="2024 ECRS " fld="4" subtotal="average" baseField="3" baseItem="13"/>
    <dataField name="2025 ECRS (2024 Method) " fld="5" subtotal="average" baseField="3" baseItem="13"/>
    <dataField name="2025 ECRS (Proposed)" fld="6" subtotal="average" baseField="3" baseItem="13"/>
  </dataFields>
  <chartFormats count="3">
    <chartFormat chart="263" format="8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63" format="8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63" format="88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E7E8B93-0507-47C7-8D67-C0B0DD552D74}" name="PivotTable2" cacheId="27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129">
  <location ref="I33:L45" firstHeaderRow="0" firstDataRow="1" firstDataCol="1" rowPageCount="1" colPageCount="1"/>
  <pivotFields count="7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axis="axisPage" multipleItemSelectionAllowed="1" showAll="0" defaultSubtotal="0">
      <items count="2">
        <item h="1" x="1"/>
        <item x="0"/>
      </items>
    </pivotField>
    <pivotField dataField="1" showAll="0"/>
    <pivotField dataField="1" showAll="0"/>
    <pivotField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3">
    <i>
      <x/>
    </i>
    <i i="1">
      <x v="1"/>
    </i>
    <i i="2">
      <x v="2"/>
    </i>
  </colItems>
  <pageFields count="1">
    <pageField fld="3" hier="-1"/>
  </pageFields>
  <dataFields count="3">
    <dataField name="2024 ECRS " fld="4" subtotal="average" baseField="0" baseItem="4"/>
    <dataField name="2025 ECRS (2024 Method)" fld="5" subtotal="average" baseField="0" baseItem="4"/>
    <dataField name="2025 ECRS (Proposed)" fld="6" subtotal="average" baseField="0" baseItem="0"/>
  </dataFields>
  <formats count="1">
    <format dxfId="1">
      <pivotArea collapsedLevelsAreSubtotals="1" fieldPosition="0">
        <references count="1">
          <reference field="0" count="7">
            <x v="0"/>
            <x v="1"/>
            <x v="2"/>
            <x v="3"/>
            <x v="4"/>
            <x v="5"/>
            <x v="6"/>
          </reference>
        </references>
      </pivotArea>
    </format>
  </formats>
  <chartFormats count="3">
    <chartFormat chart="59" format="79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59" format="8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9" format="8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16 by 9 PUBLIC PowerPoint Template">
  <a:themeElements>
    <a:clrScheme name="ERCOT Identity v.2">
      <a:dk1>
        <a:sysClr val="windowText" lastClr="000000"/>
      </a:dk1>
      <a:lt1>
        <a:srgbClr val="FFFFFF"/>
      </a:lt1>
      <a:dk2>
        <a:srgbClr val="5B6770"/>
      </a:dk2>
      <a:lt2>
        <a:srgbClr val="FFFFFF"/>
      </a:lt2>
      <a:accent1>
        <a:srgbClr val="00AEC7"/>
      </a:accent1>
      <a:accent2>
        <a:srgbClr val="5B6770"/>
      </a:accent2>
      <a:accent3>
        <a:srgbClr val="26D07C"/>
      </a:accent3>
      <a:accent4>
        <a:srgbClr val="003865"/>
      </a:accent4>
      <a:accent5>
        <a:srgbClr val="685BC7"/>
      </a:accent5>
      <a:accent6>
        <a:srgbClr val="890C58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16 by 9 PUBLIC PowerPoint Template" id="{DB8D3E4C-6FF4-496E-9BF1-8649E08A3392}" vid="{F8602A06-3FD0-4FC7-A0F8-00C8DEA19F60}"/>
    </a:ext>
  </a:extLst>
</a:theme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62BE1-6676-4666-B1AA-3A3EEA92D9C4}">
  <sheetPr codeName="Sheet1"/>
  <dimension ref="A1:M26"/>
  <sheetViews>
    <sheetView workbookViewId="0">
      <selection activeCell="B3" sqref="B3:M26"/>
    </sheetView>
  </sheetViews>
  <sheetFormatPr defaultRowHeight="13.8" x14ac:dyDescent="0.25"/>
  <sheetData>
    <row r="1" spans="1:13" ht="17.399999999999999" x14ac:dyDescent="0.25">
      <c r="G1" s="1" t="s">
        <v>27</v>
      </c>
    </row>
    <row r="2" spans="1:13" ht="17.399999999999999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ht="17.399999999999999" x14ac:dyDescent="0.25">
      <c r="A3" s="2">
        <v>1</v>
      </c>
      <c r="B3" s="3" t="e">
        <f>NA()</f>
        <v>#N/A</v>
      </c>
      <c r="C3" s="3" t="e">
        <f>NA()</f>
        <v>#N/A</v>
      </c>
      <c r="D3" s="3" t="e">
        <f>NA()</f>
        <v>#N/A</v>
      </c>
      <c r="E3" s="3" t="e">
        <f>NA()</f>
        <v>#N/A</v>
      </c>
      <c r="F3" s="3" t="e">
        <f>NA()</f>
        <v>#N/A</v>
      </c>
      <c r="G3" s="3" t="e">
        <f>NA()</f>
        <v>#N/A</v>
      </c>
      <c r="H3" s="3" t="e">
        <f>NA()</f>
        <v>#N/A</v>
      </c>
      <c r="I3" s="3" t="e">
        <f>NA()</f>
        <v>#N/A</v>
      </c>
      <c r="J3" s="3" t="e">
        <f>NA()</f>
        <v>#N/A</v>
      </c>
      <c r="K3" s="3" t="e">
        <f>NA()</f>
        <v>#N/A</v>
      </c>
      <c r="L3" s="3" t="e">
        <f>NA()</f>
        <v>#N/A</v>
      </c>
      <c r="M3" s="3" t="e">
        <f>NA()</f>
        <v>#N/A</v>
      </c>
    </row>
    <row r="4" spans="1:13" ht="17.399999999999999" x14ac:dyDescent="0.25">
      <c r="A4" s="2">
        <v>2</v>
      </c>
      <c r="B4" s="3" t="e">
        <f>NA()</f>
        <v>#N/A</v>
      </c>
      <c r="C4" s="3" t="e">
        <f>NA()</f>
        <v>#N/A</v>
      </c>
      <c r="D4" s="3" t="e">
        <f>NA()</f>
        <v>#N/A</v>
      </c>
      <c r="E4" s="3" t="e">
        <f>NA()</f>
        <v>#N/A</v>
      </c>
      <c r="F4" s="3" t="e">
        <f>NA()</f>
        <v>#N/A</v>
      </c>
      <c r="G4" s="3" t="e">
        <f>NA()</f>
        <v>#N/A</v>
      </c>
      <c r="H4" s="3" t="e">
        <f>NA()</f>
        <v>#N/A</v>
      </c>
      <c r="I4" s="3" t="e">
        <f>NA()</f>
        <v>#N/A</v>
      </c>
      <c r="J4" s="3" t="e">
        <f>NA()</f>
        <v>#N/A</v>
      </c>
      <c r="K4" s="3" t="e">
        <f>NA()</f>
        <v>#N/A</v>
      </c>
      <c r="L4" s="3" t="e">
        <f>NA()</f>
        <v>#N/A</v>
      </c>
      <c r="M4" s="3" t="e">
        <f>NA()</f>
        <v>#N/A</v>
      </c>
    </row>
    <row r="5" spans="1:13" ht="17.399999999999999" x14ac:dyDescent="0.25">
      <c r="A5" s="2">
        <v>3</v>
      </c>
      <c r="B5" s="3" t="e">
        <f>NA()</f>
        <v>#N/A</v>
      </c>
      <c r="C5" s="3" t="e">
        <f>NA()</f>
        <v>#N/A</v>
      </c>
      <c r="D5" s="3" t="e">
        <f>NA()</f>
        <v>#N/A</v>
      </c>
      <c r="E5" s="3" t="e">
        <f>NA()</f>
        <v>#N/A</v>
      </c>
      <c r="F5" s="3" t="e">
        <f>NA()</f>
        <v>#N/A</v>
      </c>
      <c r="G5" s="3" t="e">
        <f>NA()</f>
        <v>#N/A</v>
      </c>
      <c r="H5" s="3" t="e">
        <f>NA()</f>
        <v>#N/A</v>
      </c>
      <c r="I5" s="3" t="e">
        <f>NA()</f>
        <v>#N/A</v>
      </c>
      <c r="J5" s="3" t="e">
        <f>NA()</f>
        <v>#N/A</v>
      </c>
      <c r="K5" s="3" t="e">
        <f>NA()</f>
        <v>#N/A</v>
      </c>
      <c r="L5" s="3" t="e">
        <f>NA()</f>
        <v>#N/A</v>
      </c>
      <c r="M5" s="3" t="e">
        <f>NA()</f>
        <v>#N/A</v>
      </c>
    </row>
    <row r="6" spans="1:13" ht="17.399999999999999" x14ac:dyDescent="0.25">
      <c r="A6" s="2">
        <v>4</v>
      </c>
      <c r="B6" s="3" t="e">
        <f>NA()</f>
        <v>#N/A</v>
      </c>
      <c r="C6" s="3" t="e">
        <f>NA()</f>
        <v>#N/A</v>
      </c>
      <c r="D6" s="3" t="e">
        <f>NA()</f>
        <v>#N/A</v>
      </c>
      <c r="E6" s="3" t="e">
        <f>NA()</f>
        <v>#N/A</v>
      </c>
      <c r="F6" s="3" t="e">
        <f>NA()</f>
        <v>#N/A</v>
      </c>
      <c r="G6" s="3" t="e">
        <f>NA()</f>
        <v>#N/A</v>
      </c>
      <c r="H6" s="3" t="e">
        <f>NA()</f>
        <v>#N/A</v>
      </c>
      <c r="I6" s="3" t="e">
        <f>NA()</f>
        <v>#N/A</v>
      </c>
      <c r="J6" s="3" t="e">
        <f>NA()</f>
        <v>#N/A</v>
      </c>
      <c r="K6" s="3" t="e">
        <f>NA()</f>
        <v>#N/A</v>
      </c>
      <c r="L6" s="3" t="e">
        <f>NA()</f>
        <v>#N/A</v>
      </c>
      <c r="M6" s="3" t="e">
        <f>NA()</f>
        <v>#N/A</v>
      </c>
    </row>
    <row r="7" spans="1:13" ht="17.399999999999999" x14ac:dyDescent="0.25">
      <c r="A7" s="2">
        <v>5</v>
      </c>
      <c r="B7" s="3" t="e">
        <f>NA()</f>
        <v>#N/A</v>
      </c>
      <c r="C7" s="3" t="e">
        <f>NA()</f>
        <v>#N/A</v>
      </c>
      <c r="D7" s="3" t="e">
        <f>NA()</f>
        <v>#N/A</v>
      </c>
      <c r="E7" s="3" t="e">
        <f>NA()</f>
        <v>#N/A</v>
      </c>
      <c r="F7" s="3" t="e">
        <f>NA()</f>
        <v>#N/A</v>
      </c>
      <c r="G7" s="3" t="e">
        <f>NA()</f>
        <v>#N/A</v>
      </c>
      <c r="H7" s="3" t="e">
        <f>NA()</f>
        <v>#N/A</v>
      </c>
      <c r="I7" s="3" t="e">
        <f>NA()</f>
        <v>#N/A</v>
      </c>
      <c r="J7" s="3" t="e">
        <f>NA()</f>
        <v>#N/A</v>
      </c>
      <c r="K7" s="3" t="e">
        <f>NA()</f>
        <v>#N/A</v>
      </c>
      <c r="L7" s="3" t="e">
        <f>NA()</f>
        <v>#N/A</v>
      </c>
      <c r="M7" s="3" t="e">
        <f>NA()</f>
        <v>#N/A</v>
      </c>
    </row>
    <row r="8" spans="1:13" ht="17.399999999999999" x14ac:dyDescent="0.25">
      <c r="A8" s="2">
        <v>6</v>
      </c>
      <c r="B8" s="3" t="e">
        <f>NA()</f>
        <v>#N/A</v>
      </c>
      <c r="C8" s="3" t="e">
        <f>NA()</f>
        <v>#N/A</v>
      </c>
      <c r="D8" s="3" t="e">
        <f>NA()</f>
        <v>#N/A</v>
      </c>
      <c r="E8" s="3" t="e">
        <f>NA()</f>
        <v>#N/A</v>
      </c>
      <c r="F8" s="3" t="e">
        <f>NA()</f>
        <v>#N/A</v>
      </c>
      <c r="G8" s="3" t="e">
        <f>NA()</f>
        <v>#N/A</v>
      </c>
      <c r="H8" s="3" t="e">
        <f>NA()</f>
        <v>#N/A</v>
      </c>
      <c r="I8" s="3" t="e">
        <f>NA()</f>
        <v>#N/A</v>
      </c>
      <c r="J8" s="3" t="e">
        <f>NA()</f>
        <v>#N/A</v>
      </c>
      <c r="K8" s="3" t="e">
        <f>NA()</f>
        <v>#N/A</v>
      </c>
      <c r="L8" s="3" t="e">
        <f>NA()</f>
        <v>#N/A</v>
      </c>
      <c r="M8" s="3" t="e">
        <f>NA()</f>
        <v>#N/A</v>
      </c>
    </row>
    <row r="9" spans="1:13" ht="17.399999999999999" x14ac:dyDescent="0.25">
      <c r="A9" s="2">
        <v>7</v>
      </c>
      <c r="B9" s="3" t="e">
        <f>NA()</f>
        <v>#N/A</v>
      </c>
      <c r="C9" s="3" t="e">
        <f>NA()</f>
        <v>#N/A</v>
      </c>
      <c r="D9" s="3" t="e">
        <f>NA()</f>
        <v>#N/A</v>
      </c>
      <c r="E9" s="3" t="e">
        <f>NA()</f>
        <v>#N/A</v>
      </c>
      <c r="F9" s="3" t="e">
        <f>NA()</f>
        <v>#N/A</v>
      </c>
      <c r="G9" s="3" t="e">
        <f>NA()</f>
        <v>#N/A</v>
      </c>
      <c r="H9" s="3" t="e">
        <f>NA()</f>
        <v>#N/A</v>
      </c>
      <c r="I9" s="3" t="e">
        <f>NA()</f>
        <v>#N/A</v>
      </c>
      <c r="J9" s="3" t="e">
        <f>NA()</f>
        <v>#N/A</v>
      </c>
      <c r="K9" s="3" t="e">
        <f>NA()</f>
        <v>#N/A</v>
      </c>
      <c r="L9" s="3" t="e">
        <f>NA()</f>
        <v>#N/A</v>
      </c>
      <c r="M9" s="3" t="e">
        <f>NA()</f>
        <v>#N/A</v>
      </c>
    </row>
    <row r="10" spans="1:13" ht="17.399999999999999" x14ac:dyDescent="0.25">
      <c r="A10" s="2">
        <v>8</v>
      </c>
      <c r="B10" s="3" t="e">
        <f>NA()</f>
        <v>#N/A</v>
      </c>
      <c r="C10" s="3" t="e">
        <f>NA()</f>
        <v>#N/A</v>
      </c>
      <c r="D10" s="3" t="e">
        <f>NA()</f>
        <v>#N/A</v>
      </c>
      <c r="E10" s="3" t="e">
        <f>NA()</f>
        <v>#N/A</v>
      </c>
      <c r="F10" s="3" t="e">
        <f>NA()</f>
        <v>#N/A</v>
      </c>
      <c r="G10" s="3" t="e">
        <f>NA()</f>
        <v>#N/A</v>
      </c>
      <c r="H10" s="3" t="e">
        <f>NA()</f>
        <v>#N/A</v>
      </c>
      <c r="I10" s="3" t="e">
        <f>NA()</f>
        <v>#N/A</v>
      </c>
      <c r="J10" s="3" t="e">
        <f>NA()</f>
        <v>#N/A</v>
      </c>
      <c r="K10" s="3" t="e">
        <f>NA()</f>
        <v>#N/A</v>
      </c>
      <c r="L10" s="3" t="e">
        <f>NA()</f>
        <v>#N/A</v>
      </c>
      <c r="M10" s="3" t="e">
        <f>NA()</f>
        <v>#N/A</v>
      </c>
    </row>
    <row r="11" spans="1:13" ht="17.399999999999999" x14ac:dyDescent="0.25">
      <c r="A11" s="2">
        <v>9</v>
      </c>
      <c r="B11" s="3" t="e">
        <f>NA()</f>
        <v>#N/A</v>
      </c>
      <c r="C11" s="3" t="e">
        <f>NA()</f>
        <v>#N/A</v>
      </c>
      <c r="D11" s="3" t="e">
        <f>NA()</f>
        <v>#N/A</v>
      </c>
      <c r="E11" s="3" t="e">
        <f>NA()</f>
        <v>#N/A</v>
      </c>
      <c r="F11" s="3" t="e">
        <f>NA()</f>
        <v>#N/A</v>
      </c>
      <c r="G11" s="3" t="e">
        <f>NA()</f>
        <v>#N/A</v>
      </c>
      <c r="H11" s="3" t="e">
        <f>NA()</f>
        <v>#N/A</v>
      </c>
      <c r="I11" s="3" t="e">
        <f>NA()</f>
        <v>#N/A</v>
      </c>
      <c r="J11" s="3" t="e">
        <f>NA()</f>
        <v>#N/A</v>
      </c>
      <c r="K11" s="3" t="e">
        <f>NA()</f>
        <v>#N/A</v>
      </c>
      <c r="L11" s="3" t="e">
        <f>NA()</f>
        <v>#N/A</v>
      </c>
      <c r="M11" s="3" t="e">
        <f>NA()</f>
        <v>#N/A</v>
      </c>
    </row>
    <row r="12" spans="1:13" ht="17.399999999999999" x14ac:dyDescent="0.25">
      <c r="A12" s="2">
        <v>10</v>
      </c>
      <c r="B12" s="3" t="e">
        <f>NA()</f>
        <v>#N/A</v>
      </c>
      <c r="C12" s="3" t="e">
        <f>NA()</f>
        <v>#N/A</v>
      </c>
      <c r="D12" s="3" t="e">
        <f>NA()</f>
        <v>#N/A</v>
      </c>
      <c r="E12" s="3" t="e">
        <f>NA()</f>
        <v>#N/A</v>
      </c>
      <c r="F12" s="3" t="e">
        <f>NA()</f>
        <v>#N/A</v>
      </c>
      <c r="G12" s="3" t="e">
        <f>NA()</f>
        <v>#N/A</v>
      </c>
      <c r="H12" s="3" t="e">
        <f>NA()</f>
        <v>#N/A</v>
      </c>
      <c r="I12" s="3" t="e">
        <f>NA()</f>
        <v>#N/A</v>
      </c>
      <c r="J12" s="3" t="e">
        <f>NA()</f>
        <v>#N/A</v>
      </c>
      <c r="K12" s="3" t="e">
        <f>NA()</f>
        <v>#N/A</v>
      </c>
      <c r="L12" s="3" t="e">
        <f>NA()</f>
        <v>#N/A</v>
      </c>
      <c r="M12" s="3" t="e">
        <f>NA()</f>
        <v>#N/A</v>
      </c>
    </row>
    <row r="13" spans="1:13" ht="17.399999999999999" x14ac:dyDescent="0.25">
      <c r="A13" s="2">
        <v>11</v>
      </c>
      <c r="B13" s="3" t="e">
        <f>NA()</f>
        <v>#N/A</v>
      </c>
      <c r="C13" s="3" t="e">
        <f>NA()</f>
        <v>#N/A</v>
      </c>
      <c r="D13" s="3" t="e">
        <f>NA()</f>
        <v>#N/A</v>
      </c>
      <c r="E13" s="3" t="e">
        <f>NA()</f>
        <v>#N/A</v>
      </c>
      <c r="F13" s="3" t="e">
        <f>NA()</f>
        <v>#N/A</v>
      </c>
      <c r="G13" s="3" t="e">
        <f>NA()</f>
        <v>#N/A</v>
      </c>
      <c r="H13" s="3" t="e">
        <f>NA()</f>
        <v>#N/A</v>
      </c>
      <c r="I13" s="3" t="e">
        <f>NA()</f>
        <v>#N/A</v>
      </c>
      <c r="J13" s="3" t="e">
        <f>NA()</f>
        <v>#N/A</v>
      </c>
      <c r="K13" s="3" t="e">
        <f>NA()</f>
        <v>#N/A</v>
      </c>
      <c r="L13" s="3" t="e">
        <f>NA()</f>
        <v>#N/A</v>
      </c>
      <c r="M13" s="3" t="e">
        <f>NA()</f>
        <v>#N/A</v>
      </c>
    </row>
    <row r="14" spans="1:13" ht="17.399999999999999" x14ac:dyDescent="0.25">
      <c r="A14" s="2">
        <v>12</v>
      </c>
      <c r="B14" s="3" t="e">
        <f>NA()</f>
        <v>#N/A</v>
      </c>
      <c r="C14" s="3" t="e">
        <f>NA()</f>
        <v>#N/A</v>
      </c>
      <c r="D14" s="3" t="e">
        <f>NA()</f>
        <v>#N/A</v>
      </c>
      <c r="E14" s="3" t="e">
        <f>NA()</f>
        <v>#N/A</v>
      </c>
      <c r="F14" s="3" t="e">
        <f>NA()</f>
        <v>#N/A</v>
      </c>
      <c r="G14" s="3" t="e">
        <f>NA()</f>
        <v>#N/A</v>
      </c>
      <c r="H14" s="3" t="e">
        <f>NA()</f>
        <v>#N/A</v>
      </c>
      <c r="I14" s="3" t="e">
        <f>NA()</f>
        <v>#N/A</v>
      </c>
      <c r="J14" s="3" t="e">
        <f>NA()</f>
        <v>#N/A</v>
      </c>
      <c r="K14" s="3" t="e">
        <f>NA()</f>
        <v>#N/A</v>
      </c>
      <c r="L14" s="3" t="e">
        <f>NA()</f>
        <v>#N/A</v>
      </c>
      <c r="M14" s="3" t="e">
        <f>NA()</f>
        <v>#N/A</v>
      </c>
    </row>
    <row r="15" spans="1:13" ht="17.399999999999999" x14ac:dyDescent="0.25">
      <c r="A15" s="2">
        <v>13</v>
      </c>
      <c r="B15" s="3" t="e">
        <f>NA()</f>
        <v>#N/A</v>
      </c>
      <c r="C15" s="3" t="e">
        <f>NA()</f>
        <v>#N/A</v>
      </c>
      <c r="D15" s="3" t="e">
        <f>NA()</f>
        <v>#N/A</v>
      </c>
      <c r="E15" s="3" t="e">
        <f>NA()</f>
        <v>#N/A</v>
      </c>
      <c r="F15" s="3" t="e">
        <f>NA()</f>
        <v>#N/A</v>
      </c>
      <c r="G15" s="3" t="e">
        <f>NA()</f>
        <v>#N/A</v>
      </c>
      <c r="H15" s="3" t="e">
        <f>NA()</f>
        <v>#N/A</v>
      </c>
      <c r="I15" s="3" t="e">
        <f>NA()</f>
        <v>#N/A</v>
      </c>
      <c r="J15" s="3" t="e">
        <f>NA()</f>
        <v>#N/A</v>
      </c>
      <c r="K15" s="3" t="e">
        <f>NA()</f>
        <v>#N/A</v>
      </c>
      <c r="L15" s="3" t="e">
        <f>NA()</f>
        <v>#N/A</v>
      </c>
      <c r="M15" s="3" t="e">
        <f>NA()</f>
        <v>#N/A</v>
      </c>
    </row>
    <row r="16" spans="1:13" ht="17.399999999999999" x14ac:dyDescent="0.25">
      <c r="A16" s="2">
        <v>14</v>
      </c>
      <c r="B16" s="3" t="e">
        <f>NA()</f>
        <v>#N/A</v>
      </c>
      <c r="C16" s="3" t="e">
        <f>NA()</f>
        <v>#N/A</v>
      </c>
      <c r="D16" s="3" t="e">
        <f>NA()</f>
        <v>#N/A</v>
      </c>
      <c r="E16" s="3" t="e">
        <f>NA()</f>
        <v>#N/A</v>
      </c>
      <c r="F16" s="3" t="e">
        <f>NA()</f>
        <v>#N/A</v>
      </c>
      <c r="G16" s="3" t="e">
        <f>NA()</f>
        <v>#N/A</v>
      </c>
      <c r="H16" s="3" t="e">
        <f>NA()</f>
        <v>#N/A</v>
      </c>
      <c r="I16" s="3" t="e">
        <f>NA()</f>
        <v>#N/A</v>
      </c>
      <c r="J16" s="3" t="e">
        <f>NA()</f>
        <v>#N/A</v>
      </c>
      <c r="K16" s="3" t="e">
        <f>NA()</f>
        <v>#N/A</v>
      </c>
      <c r="L16" s="3" t="e">
        <f>NA()</f>
        <v>#N/A</v>
      </c>
      <c r="M16" s="3" t="e">
        <f>NA()</f>
        <v>#N/A</v>
      </c>
    </row>
    <row r="17" spans="1:13" ht="17.399999999999999" x14ac:dyDescent="0.25">
      <c r="A17" s="2">
        <v>15</v>
      </c>
      <c r="B17" s="3" t="e">
        <f>NA()</f>
        <v>#N/A</v>
      </c>
      <c r="C17" s="3" t="e">
        <f>NA()</f>
        <v>#N/A</v>
      </c>
      <c r="D17" s="3" t="e">
        <f>NA()</f>
        <v>#N/A</v>
      </c>
      <c r="E17" s="3" t="e">
        <f>NA()</f>
        <v>#N/A</v>
      </c>
      <c r="F17" s="3" t="e">
        <f>NA()</f>
        <v>#N/A</v>
      </c>
      <c r="G17" s="3" t="e">
        <f>NA()</f>
        <v>#N/A</v>
      </c>
      <c r="H17" s="3" t="e">
        <f>NA()</f>
        <v>#N/A</v>
      </c>
      <c r="I17" s="3" t="e">
        <f>NA()</f>
        <v>#N/A</v>
      </c>
      <c r="J17" s="3" t="e">
        <f>NA()</f>
        <v>#N/A</v>
      </c>
      <c r="K17" s="3" t="e">
        <f>NA()</f>
        <v>#N/A</v>
      </c>
      <c r="L17" s="3" t="e">
        <f>NA()</f>
        <v>#N/A</v>
      </c>
      <c r="M17" s="3" t="e">
        <f>NA()</f>
        <v>#N/A</v>
      </c>
    </row>
    <row r="18" spans="1:13" ht="17.399999999999999" x14ac:dyDescent="0.25">
      <c r="A18" s="2">
        <v>16</v>
      </c>
      <c r="B18" s="3" t="e">
        <f>NA()</f>
        <v>#N/A</v>
      </c>
      <c r="C18" s="3" t="e">
        <f>NA()</f>
        <v>#N/A</v>
      </c>
      <c r="D18" s="3" t="e">
        <f>NA()</f>
        <v>#N/A</v>
      </c>
      <c r="E18" s="3" t="e">
        <f>NA()</f>
        <v>#N/A</v>
      </c>
      <c r="F18" s="3" t="e">
        <f>NA()</f>
        <v>#N/A</v>
      </c>
      <c r="G18" s="3" t="e">
        <f>NA()</f>
        <v>#N/A</v>
      </c>
      <c r="H18" s="3" t="e">
        <f>NA()</f>
        <v>#N/A</v>
      </c>
      <c r="I18" s="3" t="e">
        <f>NA()</f>
        <v>#N/A</v>
      </c>
      <c r="J18" s="3" t="e">
        <f>NA()</f>
        <v>#N/A</v>
      </c>
      <c r="K18" s="3" t="e">
        <f>NA()</f>
        <v>#N/A</v>
      </c>
      <c r="L18" s="3" t="e">
        <f>NA()</f>
        <v>#N/A</v>
      </c>
      <c r="M18" s="3" t="e">
        <f>NA()</f>
        <v>#N/A</v>
      </c>
    </row>
    <row r="19" spans="1:13" ht="17.399999999999999" x14ac:dyDescent="0.25">
      <c r="A19" s="2">
        <v>17</v>
      </c>
      <c r="B19" s="3" t="e">
        <f>NA()</f>
        <v>#N/A</v>
      </c>
      <c r="C19" s="3" t="e">
        <f>NA()</f>
        <v>#N/A</v>
      </c>
      <c r="D19" s="3" t="e">
        <f>NA()</f>
        <v>#N/A</v>
      </c>
      <c r="E19" s="3" t="e">
        <f>NA()</f>
        <v>#N/A</v>
      </c>
      <c r="F19" s="3" t="e">
        <f>NA()</f>
        <v>#N/A</v>
      </c>
      <c r="G19" s="3" t="e">
        <f>NA()</f>
        <v>#N/A</v>
      </c>
      <c r="H19" s="3" t="e">
        <f>NA()</f>
        <v>#N/A</v>
      </c>
      <c r="I19" s="3" t="e">
        <f>NA()</f>
        <v>#N/A</v>
      </c>
      <c r="J19" s="3" t="e">
        <f>NA()</f>
        <v>#N/A</v>
      </c>
      <c r="K19" s="3" t="e">
        <f>NA()</f>
        <v>#N/A</v>
      </c>
      <c r="L19" s="3" t="e">
        <f>NA()</f>
        <v>#N/A</v>
      </c>
      <c r="M19" s="3" t="e">
        <f>NA()</f>
        <v>#N/A</v>
      </c>
    </row>
    <row r="20" spans="1:13" ht="17.399999999999999" x14ac:dyDescent="0.25">
      <c r="A20" s="2">
        <v>18</v>
      </c>
      <c r="B20" s="3" t="e">
        <f>NA()</f>
        <v>#N/A</v>
      </c>
      <c r="C20" s="3" t="e">
        <f>NA()</f>
        <v>#N/A</v>
      </c>
      <c r="D20" s="3" t="e">
        <f>NA()</f>
        <v>#N/A</v>
      </c>
      <c r="E20" s="3" t="e">
        <f>NA()</f>
        <v>#N/A</v>
      </c>
      <c r="F20" s="3" t="e">
        <f>NA()</f>
        <v>#N/A</v>
      </c>
      <c r="G20" s="3" t="e">
        <f>NA()</f>
        <v>#N/A</v>
      </c>
      <c r="H20" s="3" t="e">
        <f>NA()</f>
        <v>#N/A</v>
      </c>
      <c r="I20" s="3" t="e">
        <f>NA()</f>
        <v>#N/A</v>
      </c>
      <c r="J20" s="3" t="e">
        <f>NA()</f>
        <v>#N/A</v>
      </c>
      <c r="K20" s="3" t="e">
        <f>NA()</f>
        <v>#N/A</v>
      </c>
      <c r="L20" s="3" t="e">
        <f>NA()</f>
        <v>#N/A</v>
      </c>
      <c r="M20" s="3" t="e">
        <f>NA()</f>
        <v>#N/A</v>
      </c>
    </row>
    <row r="21" spans="1:13" ht="17.399999999999999" x14ac:dyDescent="0.25">
      <c r="A21" s="2">
        <v>19</v>
      </c>
      <c r="B21" s="3" t="e">
        <f>NA()</f>
        <v>#N/A</v>
      </c>
      <c r="C21" s="3" t="e">
        <f>NA()</f>
        <v>#N/A</v>
      </c>
      <c r="D21" s="3" t="e">
        <f>NA()</f>
        <v>#N/A</v>
      </c>
      <c r="E21" s="3" t="e">
        <f>NA()</f>
        <v>#N/A</v>
      </c>
      <c r="F21" s="3" t="e">
        <f>NA()</f>
        <v>#N/A</v>
      </c>
      <c r="G21" s="3" t="e">
        <f>NA()</f>
        <v>#N/A</v>
      </c>
      <c r="H21" s="3" t="e">
        <f>NA()</f>
        <v>#N/A</v>
      </c>
      <c r="I21" s="3" t="e">
        <f>NA()</f>
        <v>#N/A</v>
      </c>
      <c r="J21" s="3" t="e">
        <f>NA()</f>
        <v>#N/A</v>
      </c>
      <c r="K21" s="3" t="e">
        <f>NA()</f>
        <v>#N/A</v>
      </c>
      <c r="L21" s="3" t="e">
        <f>NA()</f>
        <v>#N/A</v>
      </c>
      <c r="M21" s="3" t="e">
        <f>NA()</f>
        <v>#N/A</v>
      </c>
    </row>
    <row r="22" spans="1:13" ht="17.399999999999999" x14ac:dyDescent="0.25">
      <c r="A22" s="2">
        <v>20</v>
      </c>
      <c r="B22" s="3" t="e">
        <f>NA()</f>
        <v>#N/A</v>
      </c>
      <c r="C22" s="3" t="e">
        <f>NA()</f>
        <v>#N/A</v>
      </c>
      <c r="D22" s="3" t="e">
        <f>NA()</f>
        <v>#N/A</v>
      </c>
      <c r="E22" s="3" t="e">
        <f>NA()</f>
        <v>#N/A</v>
      </c>
      <c r="F22" s="3" t="e">
        <f>NA()</f>
        <v>#N/A</v>
      </c>
      <c r="G22" s="3" t="e">
        <f>NA()</f>
        <v>#N/A</v>
      </c>
      <c r="H22" s="3" t="e">
        <f>NA()</f>
        <v>#N/A</v>
      </c>
      <c r="I22" s="3" t="e">
        <f>NA()</f>
        <v>#N/A</v>
      </c>
      <c r="J22" s="3" t="e">
        <f>NA()</f>
        <v>#N/A</v>
      </c>
      <c r="K22" s="3" t="e">
        <f>NA()</f>
        <v>#N/A</v>
      </c>
      <c r="L22" s="3" t="e">
        <f>NA()</f>
        <v>#N/A</v>
      </c>
      <c r="M22" s="3" t="e">
        <f>NA()</f>
        <v>#N/A</v>
      </c>
    </row>
    <row r="23" spans="1:13" ht="17.399999999999999" x14ac:dyDescent="0.25">
      <c r="A23" s="2">
        <v>21</v>
      </c>
      <c r="B23" s="3" t="e">
        <f>NA()</f>
        <v>#N/A</v>
      </c>
      <c r="C23" s="3" t="e">
        <f>NA()</f>
        <v>#N/A</v>
      </c>
      <c r="D23" s="3" t="e">
        <f>NA()</f>
        <v>#N/A</v>
      </c>
      <c r="E23" s="3" t="e">
        <f>NA()</f>
        <v>#N/A</v>
      </c>
      <c r="F23" s="3" t="e">
        <f>NA()</f>
        <v>#N/A</v>
      </c>
      <c r="G23" s="3" t="e">
        <f>NA()</f>
        <v>#N/A</v>
      </c>
      <c r="H23" s="3" t="e">
        <f>NA()</f>
        <v>#N/A</v>
      </c>
      <c r="I23" s="3" t="e">
        <f>NA()</f>
        <v>#N/A</v>
      </c>
      <c r="J23" s="3" t="e">
        <f>NA()</f>
        <v>#N/A</v>
      </c>
      <c r="K23" s="3" t="e">
        <f>NA()</f>
        <v>#N/A</v>
      </c>
      <c r="L23" s="3" t="e">
        <f>NA()</f>
        <v>#N/A</v>
      </c>
      <c r="M23" s="3" t="e">
        <f>NA()</f>
        <v>#N/A</v>
      </c>
    </row>
    <row r="24" spans="1:13" ht="17.399999999999999" x14ac:dyDescent="0.25">
      <c r="A24" s="2">
        <v>22</v>
      </c>
      <c r="B24" s="3" t="e">
        <f>NA()</f>
        <v>#N/A</v>
      </c>
      <c r="C24" s="3" t="e">
        <f>NA()</f>
        <v>#N/A</v>
      </c>
      <c r="D24" s="3" t="e">
        <f>NA()</f>
        <v>#N/A</v>
      </c>
      <c r="E24" s="3" t="e">
        <f>NA()</f>
        <v>#N/A</v>
      </c>
      <c r="F24" s="3" t="e">
        <f>NA()</f>
        <v>#N/A</v>
      </c>
      <c r="G24" s="3" t="e">
        <f>NA()</f>
        <v>#N/A</v>
      </c>
      <c r="H24" s="3" t="e">
        <f>NA()</f>
        <v>#N/A</v>
      </c>
      <c r="I24" s="3" t="e">
        <f>NA()</f>
        <v>#N/A</v>
      </c>
      <c r="J24" s="3" t="e">
        <f>NA()</f>
        <v>#N/A</v>
      </c>
      <c r="K24" s="3" t="e">
        <f>NA()</f>
        <v>#N/A</v>
      </c>
      <c r="L24" s="3" t="e">
        <f>NA()</f>
        <v>#N/A</v>
      </c>
      <c r="M24" s="3" t="e">
        <f>NA()</f>
        <v>#N/A</v>
      </c>
    </row>
    <row r="25" spans="1:13" ht="17.399999999999999" x14ac:dyDescent="0.25">
      <c r="A25" s="2">
        <v>23</v>
      </c>
      <c r="B25" s="3" t="e">
        <f>NA()</f>
        <v>#N/A</v>
      </c>
      <c r="C25" s="3" t="e">
        <f>NA()</f>
        <v>#N/A</v>
      </c>
      <c r="D25" s="3" t="e">
        <f>NA()</f>
        <v>#N/A</v>
      </c>
      <c r="E25" s="3" t="e">
        <f>NA()</f>
        <v>#N/A</v>
      </c>
      <c r="F25" s="3" t="e">
        <f>NA()</f>
        <v>#N/A</v>
      </c>
      <c r="G25" s="3" t="e">
        <f>NA()</f>
        <v>#N/A</v>
      </c>
      <c r="H25" s="3" t="e">
        <f>NA()</f>
        <v>#N/A</v>
      </c>
      <c r="I25" s="3" t="e">
        <f>NA()</f>
        <v>#N/A</v>
      </c>
      <c r="J25" s="3" t="e">
        <f>NA()</f>
        <v>#N/A</v>
      </c>
      <c r="K25" s="3" t="e">
        <f>NA()</f>
        <v>#N/A</v>
      </c>
      <c r="L25" s="3" t="e">
        <f>NA()</f>
        <v>#N/A</v>
      </c>
      <c r="M25" s="3" t="e">
        <f>NA()</f>
        <v>#N/A</v>
      </c>
    </row>
    <row r="26" spans="1:13" ht="17.399999999999999" x14ac:dyDescent="0.25">
      <c r="A26" s="2">
        <v>24</v>
      </c>
      <c r="B26" s="3" t="e">
        <f>NA()</f>
        <v>#N/A</v>
      </c>
      <c r="C26" s="3" t="e">
        <f>NA()</f>
        <v>#N/A</v>
      </c>
      <c r="D26" s="3" t="e">
        <f>NA()</f>
        <v>#N/A</v>
      </c>
      <c r="E26" s="3" t="e">
        <f>NA()</f>
        <v>#N/A</v>
      </c>
      <c r="F26" s="3" t="e">
        <f>NA()</f>
        <v>#N/A</v>
      </c>
      <c r="G26" s="3" t="e">
        <f>NA()</f>
        <v>#N/A</v>
      </c>
      <c r="H26" s="3" t="e">
        <f>NA()</f>
        <v>#N/A</v>
      </c>
      <c r="I26" s="3" t="e">
        <f>NA()</f>
        <v>#N/A</v>
      </c>
      <c r="J26" s="3" t="e">
        <f>NA()</f>
        <v>#N/A</v>
      </c>
      <c r="K26" s="3" t="e">
        <f>NA()</f>
        <v>#N/A</v>
      </c>
      <c r="L26" s="3" t="e">
        <f>NA()</f>
        <v>#N/A</v>
      </c>
      <c r="M26" s="3" t="e">
        <f>NA()</f>
        <v>#N/A</v>
      </c>
    </row>
  </sheetData>
  <conditionalFormatting sqref="B3:M2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:M2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6B6D8-1680-4226-B869-0E04D8CA2E9B}">
  <sheetPr codeName="Sheet2"/>
  <dimension ref="A1:AI53"/>
  <sheetViews>
    <sheetView zoomScale="80" zoomScaleNormal="80" workbookViewId="0">
      <selection activeCell="G51" sqref="G51"/>
    </sheetView>
  </sheetViews>
  <sheetFormatPr defaultRowHeight="13.8" x14ac:dyDescent="0.25"/>
  <sheetData>
    <row r="1" spans="1:35" ht="17.399999999999999" x14ac:dyDescent="0.25">
      <c r="G1" s="1" t="s">
        <v>33</v>
      </c>
    </row>
    <row r="2" spans="1:35" ht="17.399999999999999" x14ac:dyDescent="0.25">
      <c r="A2" s="1" t="s">
        <v>0</v>
      </c>
      <c r="B2" s="10">
        <v>44927</v>
      </c>
      <c r="C2" s="10">
        <v>44958</v>
      </c>
      <c r="D2" s="10">
        <v>44986</v>
      </c>
      <c r="E2" s="10">
        <v>45017</v>
      </c>
      <c r="F2" s="10">
        <v>45047</v>
      </c>
      <c r="G2" s="10">
        <v>45078</v>
      </c>
      <c r="H2" s="10">
        <v>45108</v>
      </c>
      <c r="I2" s="10">
        <v>45139</v>
      </c>
      <c r="J2" s="10">
        <v>45170</v>
      </c>
      <c r="K2" s="10">
        <v>45200</v>
      </c>
      <c r="L2" s="10">
        <v>45231</v>
      </c>
      <c r="M2" s="10">
        <v>45261</v>
      </c>
    </row>
    <row r="3" spans="1:35" ht="17.399999999999999" x14ac:dyDescent="0.25">
      <c r="A3" s="2">
        <v>1</v>
      </c>
      <c r="B3" s="6">
        <v>1071</v>
      </c>
      <c r="C3" s="6">
        <v>1208</v>
      </c>
      <c r="D3" s="6">
        <v>969</v>
      </c>
      <c r="E3" s="6">
        <v>936</v>
      </c>
      <c r="F3" s="6">
        <v>1303</v>
      </c>
      <c r="G3" s="6">
        <v>1201</v>
      </c>
      <c r="H3" s="6">
        <v>1522</v>
      </c>
      <c r="I3" s="6">
        <v>1606</v>
      </c>
      <c r="J3" s="6">
        <v>1428</v>
      </c>
      <c r="K3" s="6">
        <v>1118</v>
      </c>
      <c r="L3" s="6">
        <v>1123</v>
      </c>
      <c r="M3" s="6">
        <v>1408</v>
      </c>
      <c r="N3" s="6"/>
      <c r="O3" s="6"/>
      <c r="P3" s="6"/>
      <c r="Q3" s="6"/>
      <c r="R3" s="6"/>
      <c r="S3" s="6"/>
      <c r="T3" s="6"/>
      <c r="U3" s="6"/>
      <c r="V3" s="6"/>
      <c r="W3" s="6"/>
      <c r="X3" s="6"/>
      <c r="Z3" s="6"/>
      <c r="AA3" s="6"/>
      <c r="AB3" s="6"/>
      <c r="AC3" s="6"/>
      <c r="AD3" s="6"/>
      <c r="AE3" s="6"/>
      <c r="AF3" s="6"/>
      <c r="AG3" s="6"/>
      <c r="AH3" s="6"/>
      <c r="AI3" s="6"/>
    </row>
    <row r="4" spans="1:35" ht="17.399999999999999" x14ac:dyDescent="0.25">
      <c r="A4" s="2">
        <v>2</v>
      </c>
      <c r="B4" s="6">
        <v>1081</v>
      </c>
      <c r="C4" s="6">
        <v>1164</v>
      </c>
      <c r="D4" s="6">
        <v>889</v>
      </c>
      <c r="E4" s="6">
        <v>899</v>
      </c>
      <c r="F4" s="6">
        <v>1298</v>
      </c>
      <c r="G4" s="6">
        <v>1321</v>
      </c>
      <c r="H4" s="6">
        <v>1500</v>
      </c>
      <c r="I4" s="6">
        <v>1590</v>
      </c>
      <c r="J4" s="6">
        <v>1390</v>
      </c>
      <c r="K4" s="6">
        <v>1062</v>
      </c>
      <c r="L4" s="6">
        <v>1250</v>
      </c>
      <c r="M4" s="6">
        <v>1152</v>
      </c>
      <c r="N4" s="6"/>
      <c r="O4" s="6"/>
      <c r="P4" s="6"/>
      <c r="Q4" s="6"/>
      <c r="R4" s="6"/>
      <c r="S4" s="6"/>
      <c r="T4" s="6"/>
      <c r="U4" s="6"/>
      <c r="V4" s="6"/>
      <c r="W4" s="6"/>
      <c r="X4" s="6"/>
      <c r="Z4" s="6"/>
      <c r="AA4" s="6"/>
      <c r="AB4" s="6"/>
      <c r="AC4" s="6"/>
      <c r="AD4" s="6"/>
      <c r="AE4" s="6"/>
      <c r="AF4" s="6"/>
      <c r="AG4" s="6"/>
      <c r="AH4" s="6"/>
    </row>
    <row r="5" spans="1:35" ht="17.399999999999999" x14ac:dyDescent="0.25">
      <c r="A5" s="2">
        <v>3</v>
      </c>
      <c r="B5" s="6">
        <v>1099</v>
      </c>
      <c r="C5" s="6">
        <v>1379</v>
      </c>
      <c r="D5" s="6">
        <v>969</v>
      </c>
      <c r="E5" s="6">
        <v>961</v>
      </c>
      <c r="F5" s="6">
        <v>1409</v>
      </c>
      <c r="G5" s="6">
        <v>1403</v>
      </c>
      <c r="H5" s="6">
        <v>1585</v>
      </c>
      <c r="I5" s="6">
        <v>1491</v>
      </c>
      <c r="J5" s="6">
        <v>1226</v>
      </c>
      <c r="K5" s="6">
        <v>982</v>
      </c>
      <c r="L5" s="6">
        <v>1133</v>
      </c>
      <c r="M5" s="6">
        <v>1307</v>
      </c>
      <c r="N5" s="6"/>
      <c r="O5" s="6"/>
      <c r="P5" s="6"/>
      <c r="Q5" s="6"/>
      <c r="R5" s="6"/>
      <c r="S5" s="6"/>
      <c r="T5" s="6"/>
      <c r="U5" s="6"/>
      <c r="V5" s="6"/>
      <c r="W5" s="6"/>
      <c r="X5" s="6"/>
      <c r="Z5" s="6"/>
      <c r="AA5" s="6"/>
      <c r="AB5" s="6"/>
      <c r="AC5" s="6"/>
      <c r="AD5" s="6"/>
      <c r="AE5" s="6"/>
      <c r="AF5" s="6"/>
      <c r="AG5" s="6"/>
      <c r="AH5" s="6"/>
    </row>
    <row r="6" spans="1:35" ht="17.399999999999999" x14ac:dyDescent="0.25">
      <c r="A6" s="2">
        <v>4</v>
      </c>
      <c r="B6" s="6">
        <v>1128</v>
      </c>
      <c r="C6" s="6">
        <v>1197</v>
      </c>
      <c r="D6" s="6">
        <v>906</v>
      </c>
      <c r="E6" s="6">
        <v>985</v>
      </c>
      <c r="F6" s="6">
        <v>1269</v>
      </c>
      <c r="G6" s="6">
        <v>1407</v>
      </c>
      <c r="H6" s="6">
        <v>1413</v>
      </c>
      <c r="I6" s="6">
        <v>1441</v>
      </c>
      <c r="J6" s="6">
        <v>1303</v>
      </c>
      <c r="K6" s="6">
        <v>983</v>
      </c>
      <c r="L6" s="6">
        <v>1104</v>
      </c>
      <c r="M6" s="6">
        <v>1257</v>
      </c>
      <c r="N6" s="6"/>
      <c r="O6" s="6"/>
      <c r="P6" s="6"/>
      <c r="Q6" s="6"/>
      <c r="R6" s="6"/>
      <c r="S6" s="6"/>
      <c r="T6" s="6"/>
      <c r="U6" s="6"/>
      <c r="V6" s="6"/>
      <c r="W6" s="6"/>
      <c r="X6" s="6"/>
      <c r="Z6" s="6"/>
      <c r="AA6" s="6"/>
      <c r="AB6" s="6"/>
      <c r="AC6" s="6"/>
      <c r="AD6" s="6"/>
      <c r="AE6" s="6"/>
      <c r="AF6" s="6"/>
      <c r="AG6" s="6"/>
      <c r="AH6" s="6"/>
    </row>
    <row r="7" spans="1:35" ht="17.399999999999999" x14ac:dyDescent="0.25">
      <c r="A7" s="2">
        <v>5</v>
      </c>
      <c r="B7" s="6">
        <v>1118</v>
      </c>
      <c r="C7" s="6">
        <v>1413</v>
      </c>
      <c r="D7" s="6">
        <v>1027</v>
      </c>
      <c r="E7" s="6">
        <v>935</v>
      </c>
      <c r="F7" s="6">
        <v>1443</v>
      </c>
      <c r="G7" s="6">
        <v>1327</v>
      </c>
      <c r="H7" s="6">
        <v>1360</v>
      </c>
      <c r="I7" s="6">
        <v>1408</v>
      </c>
      <c r="J7" s="6">
        <v>1212</v>
      </c>
      <c r="K7" s="6">
        <v>1061</v>
      </c>
      <c r="L7" s="6">
        <v>1119</v>
      </c>
      <c r="M7" s="6">
        <v>1173</v>
      </c>
      <c r="N7" s="6"/>
      <c r="O7" s="6"/>
      <c r="P7" s="6"/>
      <c r="Q7" s="6"/>
      <c r="R7" s="6"/>
      <c r="S7" s="6"/>
      <c r="T7" s="6"/>
      <c r="U7" s="6"/>
      <c r="V7" s="6"/>
      <c r="W7" s="6"/>
      <c r="X7" s="6"/>
      <c r="Z7" s="6"/>
      <c r="AA7" s="6"/>
      <c r="AB7" s="6"/>
      <c r="AC7" s="6"/>
      <c r="AD7" s="6"/>
      <c r="AE7" s="6"/>
      <c r="AF7" s="6"/>
      <c r="AG7" s="6"/>
      <c r="AH7" s="6"/>
    </row>
    <row r="8" spans="1:35" ht="17.399999999999999" x14ac:dyDescent="0.25">
      <c r="A8" s="2">
        <v>6</v>
      </c>
      <c r="B8" s="6">
        <v>1108</v>
      </c>
      <c r="C8" s="6">
        <v>1478</v>
      </c>
      <c r="D8" s="6">
        <v>1263</v>
      </c>
      <c r="E8" s="6">
        <v>1079</v>
      </c>
      <c r="F8" s="6">
        <v>1172</v>
      </c>
      <c r="G8" s="6">
        <v>1296</v>
      </c>
      <c r="H8" s="6">
        <v>1389</v>
      </c>
      <c r="I8" s="6">
        <v>1390</v>
      </c>
      <c r="J8" s="6">
        <v>1160</v>
      </c>
      <c r="K8" s="6">
        <v>1090</v>
      </c>
      <c r="L8" s="6">
        <v>1157</v>
      </c>
      <c r="M8" s="6">
        <v>1161</v>
      </c>
      <c r="N8" s="6"/>
      <c r="O8" s="6"/>
      <c r="P8" s="6"/>
      <c r="Q8" s="6"/>
      <c r="R8" s="6"/>
      <c r="S8" s="6"/>
      <c r="T8" s="6"/>
      <c r="U8" s="6"/>
      <c r="V8" s="6"/>
      <c r="W8" s="6"/>
      <c r="X8" s="6"/>
      <c r="Z8" s="6"/>
      <c r="AA8" s="6"/>
      <c r="AB8" s="6"/>
      <c r="AC8" s="6"/>
      <c r="AD8" s="6"/>
      <c r="AE8" s="6"/>
      <c r="AF8" s="6"/>
      <c r="AG8" s="6"/>
      <c r="AH8" s="6"/>
    </row>
    <row r="9" spans="1:35" ht="17.399999999999999" x14ac:dyDescent="0.25">
      <c r="A9" s="2">
        <v>7</v>
      </c>
      <c r="B9" s="6">
        <v>1609</v>
      </c>
      <c r="C9" s="6">
        <v>1687</v>
      </c>
      <c r="D9" s="6">
        <v>1283</v>
      </c>
      <c r="E9" s="6">
        <v>1126</v>
      </c>
      <c r="F9" s="6">
        <v>1339</v>
      </c>
      <c r="G9" s="6">
        <v>1407</v>
      </c>
      <c r="H9" s="6">
        <v>1506</v>
      </c>
      <c r="I9" s="6">
        <v>1328</v>
      </c>
      <c r="J9" s="6">
        <v>1125</v>
      </c>
      <c r="K9" s="6">
        <v>1026</v>
      </c>
      <c r="L9" s="6">
        <v>1261</v>
      </c>
      <c r="M9" s="6">
        <v>1307</v>
      </c>
      <c r="N9" s="6"/>
      <c r="O9" s="6"/>
      <c r="P9" s="6"/>
      <c r="Q9" s="6"/>
      <c r="R9" s="6"/>
      <c r="S9" s="6"/>
      <c r="T9" s="6"/>
      <c r="U9" s="6"/>
      <c r="V9" s="6"/>
      <c r="W9" s="6"/>
      <c r="X9" s="6"/>
      <c r="Z9" s="6"/>
      <c r="AA9" s="6"/>
      <c r="AB9" s="6"/>
      <c r="AC9" s="6"/>
      <c r="AD9" s="6"/>
      <c r="AE9" s="6"/>
      <c r="AF9" s="6"/>
      <c r="AG9" s="6"/>
      <c r="AH9" s="6"/>
    </row>
    <row r="10" spans="1:35" ht="17.399999999999999" x14ac:dyDescent="0.25">
      <c r="A10" s="2">
        <v>8</v>
      </c>
      <c r="B10" s="6">
        <v>1692</v>
      </c>
      <c r="C10" s="6">
        <v>1939</v>
      </c>
      <c r="D10" s="6">
        <v>1463</v>
      </c>
      <c r="E10" s="6">
        <v>1328</v>
      </c>
      <c r="F10" s="6">
        <v>1899</v>
      </c>
      <c r="G10" s="6">
        <v>2006</v>
      </c>
      <c r="H10" s="6">
        <v>1877</v>
      </c>
      <c r="I10" s="6">
        <v>1729</v>
      </c>
      <c r="J10" s="6">
        <v>1477</v>
      </c>
      <c r="K10" s="6">
        <v>1228</v>
      </c>
      <c r="L10" s="6">
        <v>1528</v>
      </c>
      <c r="M10" s="6">
        <v>1569</v>
      </c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Z10" s="6"/>
      <c r="AA10" s="6"/>
      <c r="AB10" s="6"/>
      <c r="AC10" s="6"/>
      <c r="AD10" s="6"/>
      <c r="AE10" s="6"/>
      <c r="AF10" s="6"/>
      <c r="AG10" s="6"/>
      <c r="AH10" s="6"/>
    </row>
    <row r="11" spans="1:35" ht="17.399999999999999" x14ac:dyDescent="0.25">
      <c r="A11" s="2">
        <v>9</v>
      </c>
      <c r="B11" s="6">
        <v>2284</v>
      </c>
      <c r="C11" s="6">
        <v>2577</v>
      </c>
      <c r="D11" s="6">
        <v>2097</v>
      </c>
      <c r="E11" s="6">
        <v>1719</v>
      </c>
      <c r="F11" s="6">
        <v>2532</v>
      </c>
      <c r="G11" s="6">
        <v>2593</v>
      </c>
      <c r="H11" s="6">
        <v>1862</v>
      </c>
      <c r="I11" s="6">
        <v>2055</v>
      </c>
      <c r="J11" s="6">
        <v>1942</v>
      </c>
      <c r="K11" s="6">
        <v>1650</v>
      </c>
      <c r="L11" s="6">
        <v>2156</v>
      </c>
      <c r="M11" s="6">
        <v>1839</v>
      </c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Z11" s="6"/>
      <c r="AA11" s="6"/>
      <c r="AB11" s="6"/>
      <c r="AC11" s="6"/>
      <c r="AD11" s="6"/>
      <c r="AE11" s="6"/>
      <c r="AF11" s="6"/>
      <c r="AG11" s="6"/>
      <c r="AH11" s="6"/>
    </row>
    <row r="12" spans="1:35" ht="17.399999999999999" x14ac:dyDescent="0.25">
      <c r="A12" s="2">
        <v>10</v>
      </c>
      <c r="B12" s="6">
        <v>2608</v>
      </c>
      <c r="C12" s="6">
        <v>2737</v>
      </c>
      <c r="D12" s="6">
        <v>2179</v>
      </c>
      <c r="E12" s="6">
        <v>1911</v>
      </c>
      <c r="F12" s="6">
        <v>2319</v>
      </c>
      <c r="G12" s="6">
        <v>2030</v>
      </c>
      <c r="H12" s="6">
        <v>2162</v>
      </c>
      <c r="I12" s="6">
        <v>2127</v>
      </c>
      <c r="J12" s="6">
        <v>2212</v>
      </c>
      <c r="K12" s="6">
        <v>2155</v>
      </c>
      <c r="L12" s="6">
        <v>2200</v>
      </c>
      <c r="M12" s="6">
        <v>2104</v>
      </c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5" ht="17.399999999999999" x14ac:dyDescent="0.25">
      <c r="A13" s="2">
        <v>11</v>
      </c>
      <c r="B13" s="6">
        <v>2307</v>
      </c>
      <c r="C13" s="6">
        <v>2373</v>
      </c>
      <c r="D13" s="6">
        <v>2258</v>
      </c>
      <c r="E13" s="6">
        <v>1776</v>
      </c>
      <c r="F13" s="6">
        <v>2434</v>
      </c>
      <c r="G13" s="6">
        <v>2149</v>
      </c>
      <c r="H13" s="6">
        <v>2243</v>
      </c>
      <c r="I13" s="6">
        <v>2644</v>
      </c>
      <c r="J13" s="6">
        <v>2775</v>
      </c>
      <c r="K13" s="6">
        <v>2070</v>
      </c>
      <c r="L13" s="6">
        <v>1825</v>
      </c>
      <c r="M13" s="6">
        <v>1847</v>
      </c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5" ht="17.399999999999999" x14ac:dyDescent="0.25">
      <c r="A14" s="2">
        <v>12</v>
      </c>
      <c r="B14" s="6">
        <v>1935</v>
      </c>
      <c r="C14" s="6">
        <v>1854</v>
      </c>
      <c r="D14" s="6">
        <v>1960</v>
      </c>
      <c r="E14" s="6">
        <v>1843</v>
      </c>
      <c r="F14" s="6">
        <v>2213</v>
      </c>
      <c r="G14" s="6">
        <v>2286</v>
      </c>
      <c r="H14" s="6">
        <v>2386</v>
      </c>
      <c r="I14" s="6">
        <v>2529</v>
      </c>
      <c r="J14" s="6">
        <v>2650</v>
      </c>
      <c r="K14" s="6">
        <v>1797</v>
      </c>
      <c r="L14" s="6">
        <v>1541</v>
      </c>
      <c r="M14" s="6">
        <v>1573</v>
      </c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5" ht="17.399999999999999" x14ac:dyDescent="0.25">
      <c r="A15" s="2">
        <v>13</v>
      </c>
      <c r="B15" s="6">
        <v>1813</v>
      </c>
      <c r="C15" s="6">
        <v>1746</v>
      </c>
      <c r="D15" s="6">
        <v>1592</v>
      </c>
      <c r="E15" s="6">
        <v>1715</v>
      </c>
      <c r="F15" s="6">
        <v>2171</v>
      </c>
      <c r="G15" s="6">
        <v>2290</v>
      </c>
      <c r="H15" s="6">
        <v>2383</v>
      </c>
      <c r="I15" s="6">
        <v>2673</v>
      </c>
      <c r="J15" s="6">
        <v>2645</v>
      </c>
      <c r="K15" s="6">
        <v>1705</v>
      </c>
      <c r="L15" s="6">
        <v>1381</v>
      </c>
      <c r="M15" s="6">
        <v>1433</v>
      </c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5" ht="17.399999999999999" x14ac:dyDescent="0.25">
      <c r="A16" s="2">
        <v>14</v>
      </c>
      <c r="B16" s="6">
        <v>1595</v>
      </c>
      <c r="C16" s="6">
        <v>1665</v>
      </c>
      <c r="D16" s="6">
        <v>1543</v>
      </c>
      <c r="E16" s="6">
        <v>1796</v>
      </c>
      <c r="F16" s="6">
        <v>2514</v>
      </c>
      <c r="G16" s="6">
        <v>2573</v>
      </c>
      <c r="H16" s="6">
        <v>2568</v>
      </c>
      <c r="I16" s="6">
        <v>2749</v>
      </c>
      <c r="J16" s="6">
        <v>2673</v>
      </c>
      <c r="K16" s="6">
        <v>1796</v>
      </c>
      <c r="L16" s="6">
        <v>1563</v>
      </c>
      <c r="M16" s="6">
        <v>1499</v>
      </c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Z16" s="6"/>
      <c r="AA16" s="6"/>
      <c r="AB16" s="6"/>
      <c r="AC16" s="6"/>
      <c r="AD16" s="6"/>
      <c r="AE16" s="6"/>
      <c r="AF16" s="6"/>
      <c r="AG16" s="6"/>
      <c r="AH16" s="6"/>
    </row>
    <row r="17" spans="1:34" ht="17.399999999999999" x14ac:dyDescent="0.25">
      <c r="A17" s="2">
        <v>15</v>
      </c>
      <c r="B17" s="6">
        <v>1772</v>
      </c>
      <c r="C17" s="6">
        <v>1692</v>
      </c>
      <c r="D17" s="6">
        <v>1909</v>
      </c>
      <c r="E17" s="6">
        <v>1906</v>
      </c>
      <c r="F17" s="6">
        <v>2518</v>
      </c>
      <c r="G17" s="6">
        <v>2503</v>
      </c>
      <c r="H17" s="6">
        <v>2389</v>
      </c>
      <c r="I17" s="6">
        <v>2677</v>
      </c>
      <c r="J17" s="6">
        <v>2541</v>
      </c>
      <c r="K17" s="6">
        <v>2011</v>
      </c>
      <c r="L17" s="6">
        <v>1903</v>
      </c>
      <c r="M17" s="6">
        <v>1699</v>
      </c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Z17" s="6"/>
      <c r="AA17" s="6"/>
      <c r="AB17" s="6"/>
      <c r="AC17" s="6"/>
      <c r="AD17" s="6"/>
      <c r="AE17" s="6"/>
      <c r="AF17" s="6"/>
      <c r="AG17" s="6"/>
      <c r="AH17" s="6"/>
    </row>
    <row r="18" spans="1:34" ht="17.399999999999999" x14ac:dyDescent="0.25">
      <c r="A18" s="2">
        <v>16</v>
      </c>
      <c r="B18" s="6">
        <v>1502</v>
      </c>
      <c r="C18" s="6">
        <v>1828</v>
      </c>
      <c r="D18" s="6">
        <v>2035</v>
      </c>
      <c r="E18" s="6">
        <v>1863</v>
      </c>
      <c r="F18" s="6">
        <v>2627</v>
      </c>
      <c r="G18" s="6">
        <v>2504</v>
      </c>
      <c r="H18" s="6">
        <v>2666</v>
      </c>
      <c r="I18" s="6">
        <v>2793</v>
      </c>
      <c r="J18" s="6">
        <v>2797</v>
      </c>
      <c r="K18" s="6">
        <v>2131</v>
      </c>
      <c r="L18" s="6">
        <v>1685</v>
      </c>
      <c r="M18" s="6">
        <v>1688</v>
      </c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Z18" s="6"/>
      <c r="AA18" s="6"/>
      <c r="AB18" s="6"/>
      <c r="AC18" s="6"/>
      <c r="AD18" s="6"/>
      <c r="AE18" s="6"/>
      <c r="AF18" s="6"/>
      <c r="AG18" s="6"/>
      <c r="AH18" s="6"/>
    </row>
    <row r="19" spans="1:34" ht="17.399999999999999" x14ac:dyDescent="0.25">
      <c r="A19" s="2">
        <v>17</v>
      </c>
      <c r="B19" s="6">
        <v>1667</v>
      </c>
      <c r="C19" s="6">
        <v>1745</v>
      </c>
      <c r="D19" s="6">
        <v>2252</v>
      </c>
      <c r="E19" s="6">
        <v>2067</v>
      </c>
      <c r="F19" s="6">
        <v>3007</v>
      </c>
      <c r="G19" s="6">
        <v>2804</v>
      </c>
      <c r="H19" s="6">
        <v>2659</v>
      </c>
      <c r="I19" s="6">
        <v>2958</v>
      </c>
      <c r="J19" s="6">
        <v>2853</v>
      </c>
      <c r="K19" s="6">
        <v>2241</v>
      </c>
      <c r="L19" s="6">
        <v>1698</v>
      </c>
      <c r="M19" s="6">
        <v>1673</v>
      </c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Z19" s="6"/>
      <c r="AA19" s="6"/>
      <c r="AB19" s="6"/>
      <c r="AC19" s="6"/>
      <c r="AD19" s="6"/>
      <c r="AE19" s="6"/>
      <c r="AF19" s="6"/>
      <c r="AG19" s="6"/>
      <c r="AH19" s="6"/>
    </row>
    <row r="20" spans="1:34" ht="17.399999999999999" x14ac:dyDescent="0.25">
      <c r="A20" s="2">
        <v>18</v>
      </c>
      <c r="B20" s="6">
        <v>1694</v>
      </c>
      <c r="C20" s="6">
        <v>1663</v>
      </c>
      <c r="D20" s="6">
        <v>2217</v>
      </c>
      <c r="E20" s="6">
        <v>2225</v>
      </c>
      <c r="F20" s="6">
        <v>2935</v>
      </c>
      <c r="G20" s="6">
        <v>2664</v>
      </c>
      <c r="H20" s="6">
        <v>2592</v>
      </c>
      <c r="I20" s="6">
        <v>2906</v>
      </c>
      <c r="J20" s="6">
        <v>2833</v>
      </c>
      <c r="K20" s="6">
        <v>2020</v>
      </c>
      <c r="L20" s="6">
        <v>1845</v>
      </c>
      <c r="M20" s="6">
        <v>1711</v>
      </c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Z20" s="6"/>
      <c r="AA20" s="6"/>
      <c r="AB20" s="6"/>
      <c r="AC20" s="6"/>
      <c r="AD20" s="6"/>
      <c r="AE20" s="6"/>
      <c r="AF20" s="6"/>
      <c r="AG20" s="6"/>
      <c r="AH20" s="6"/>
    </row>
    <row r="21" spans="1:34" ht="17.399999999999999" x14ac:dyDescent="0.25">
      <c r="A21" s="2">
        <v>19</v>
      </c>
      <c r="B21" s="6">
        <v>1543</v>
      </c>
      <c r="C21" s="6">
        <v>1840</v>
      </c>
      <c r="D21" s="6">
        <v>1912</v>
      </c>
      <c r="E21" s="6">
        <v>1622</v>
      </c>
      <c r="F21" s="6">
        <v>2370</v>
      </c>
      <c r="G21" s="6">
        <v>2475</v>
      </c>
      <c r="H21" s="6">
        <v>2467</v>
      </c>
      <c r="I21" s="6">
        <v>2761</v>
      </c>
      <c r="J21" s="6">
        <v>2026</v>
      </c>
      <c r="K21" s="6">
        <v>1748</v>
      </c>
      <c r="L21" s="6">
        <v>1503</v>
      </c>
      <c r="M21" s="6">
        <v>1755</v>
      </c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Z21" s="6"/>
      <c r="AA21" s="6"/>
      <c r="AB21" s="6"/>
      <c r="AC21" s="6"/>
      <c r="AD21" s="6"/>
      <c r="AE21" s="6"/>
      <c r="AF21" s="6"/>
      <c r="AG21" s="6"/>
      <c r="AH21" s="6"/>
    </row>
    <row r="22" spans="1:34" ht="17.399999999999999" x14ac:dyDescent="0.25">
      <c r="A22" s="2">
        <v>20</v>
      </c>
      <c r="B22" s="6">
        <v>1428</v>
      </c>
      <c r="C22" s="6">
        <v>1439</v>
      </c>
      <c r="D22" s="6">
        <v>1748</v>
      </c>
      <c r="E22" s="6">
        <v>1552</v>
      </c>
      <c r="F22" s="6">
        <v>1856</v>
      </c>
      <c r="G22" s="6">
        <v>2229</v>
      </c>
      <c r="H22" s="6">
        <v>2206</v>
      </c>
      <c r="I22" s="6">
        <v>2559</v>
      </c>
      <c r="J22" s="6">
        <v>1955</v>
      </c>
      <c r="K22" s="6">
        <v>1871</v>
      </c>
      <c r="L22" s="6">
        <v>1558</v>
      </c>
      <c r="M22" s="6">
        <v>1562</v>
      </c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Z22" s="6"/>
      <c r="AA22" s="6"/>
      <c r="AB22" s="6"/>
      <c r="AC22" s="6"/>
      <c r="AD22" s="6"/>
      <c r="AE22" s="6"/>
      <c r="AF22" s="6"/>
      <c r="AG22" s="6"/>
      <c r="AH22" s="6"/>
    </row>
    <row r="23" spans="1:34" ht="17.399999999999999" x14ac:dyDescent="0.25">
      <c r="A23" s="2">
        <v>21</v>
      </c>
      <c r="B23" s="6">
        <v>1393</v>
      </c>
      <c r="C23" s="6">
        <v>1431</v>
      </c>
      <c r="D23" s="6">
        <v>1480</v>
      </c>
      <c r="E23" s="6">
        <v>1343</v>
      </c>
      <c r="F23" s="6">
        <v>1992</v>
      </c>
      <c r="G23" s="6">
        <v>2243</v>
      </c>
      <c r="H23" s="6">
        <v>2298</v>
      </c>
      <c r="I23" s="6">
        <v>2448</v>
      </c>
      <c r="J23" s="6">
        <v>2140</v>
      </c>
      <c r="K23" s="6">
        <v>1555</v>
      </c>
      <c r="L23" s="6">
        <v>1445</v>
      </c>
      <c r="M23" s="6">
        <v>1641</v>
      </c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Z23" s="6"/>
      <c r="AA23" s="6"/>
      <c r="AB23" s="6"/>
      <c r="AC23" s="6"/>
      <c r="AD23" s="6"/>
      <c r="AE23" s="6"/>
      <c r="AF23" s="6"/>
      <c r="AG23" s="6"/>
      <c r="AH23" s="6"/>
    </row>
    <row r="24" spans="1:34" ht="17.399999999999999" x14ac:dyDescent="0.25">
      <c r="A24" s="2">
        <v>22</v>
      </c>
      <c r="B24" s="6">
        <v>1416</v>
      </c>
      <c r="C24" s="6">
        <v>1410</v>
      </c>
      <c r="D24" s="6">
        <v>1245</v>
      </c>
      <c r="E24" s="6">
        <v>1290</v>
      </c>
      <c r="F24" s="6">
        <v>2084</v>
      </c>
      <c r="G24" s="6">
        <v>2106</v>
      </c>
      <c r="H24" s="6">
        <v>2204</v>
      </c>
      <c r="I24" s="6">
        <v>2354</v>
      </c>
      <c r="J24" s="6">
        <v>1910</v>
      </c>
      <c r="K24" s="6">
        <v>1468</v>
      </c>
      <c r="L24" s="6">
        <v>1297</v>
      </c>
      <c r="M24" s="6">
        <v>1453</v>
      </c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Z24" s="6"/>
      <c r="AA24" s="6"/>
      <c r="AB24" s="6"/>
      <c r="AC24" s="6"/>
      <c r="AD24" s="6"/>
      <c r="AE24" s="6"/>
      <c r="AF24" s="6"/>
      <c r="AG24" s="6"/>
      <c r="AH24" s="6"/>
    </row>
    <row r="25" spans="1:34" ht="17.399999999999999" x14ac:dyDescent="0.25">
      <c r="A25" s="2">
        <v>23</v>
      </c>
      <c r="B25" s="6">
        <v>1220</v>
      </c>
      <c r="C25" s="6">
        <v>1361</v>
      </c>
      <c r="D25" s="6">
        <v>1154</v>
      </c>
      <c r="E25" s="6">
        <v>1168</v>
      </c>
      <c r="F25" s="6">
        <v>1564</v>
      </c>
      <c r="G25" s="6">
        <v>1719</v>
      </c>
      <c r="H25" s="6">
        <v>2075</v>
      </c>
      <c r="I25" s="6">
        <v>2079</v>
      </c>
      <c r="J25" s="6">
        <v>1756</v>
      </c>
      <c r="K25" s="6">
        <v>1368</v>
      </c>
      <c r="L25" s="6">
        <v>1272</v>
      </c>
      <c r="M25" s="6">
        <v>1469</v>
      </c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Z25" s="6"/>
      <c r="AA25" s="6"/>
      <c r="AB25" s="6"/>
      <c r="AC25" s="6"/>
      <c r="AD25" s="6"/>
      <c r="AE25" s="6"/>
      <c r="AF25" s="6"/>
      <c r="AG25" s="6"/>
      <c r="AH25" s="6"/>
    </row>
    <row r="26" spans="1:34" ht="17.399999999999999" x14ac:dyDescent="0.25">
      <c r="A26" s="2">
        <v>24</v>
      </c>
      <c r="B26" s="6">
        <v>1207</v>
      </c>
      <c r="C26" s="6">
        <v>1194</v>
      </c>
      <c r="D26" s="6">
        <v>1110</v>
      </c>
      <c r="E26" s="6">
        <v>1082</v>
      </c>
      <c r="F26" s="6">
        <v>1447</v>
      </c>
      <c r="G26" s="6">
        <v>1673</v>
      </c>
      <c r="H26" s="6">
        <v>1871</v>
      </c>
      <c r="I26" s="6">
        <v>1833</v>
      </c>
      <c r="J26" s="6">
        <v>1564</v>
      </c>
      <c r="K26" s="6">
        <v>1251</v>
      </c>
      <c r="L26" s="6">
        <v>1166</v>
      </c>
      <c r="M26" s="6">
        <v>1344</v>
      </c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Z26" s="6"/>
      <c r="AA26" s="6"/>
      <c r="AB26" s="6"/>
      <c r="AC26" s="6"/>
      <c r="AD26" s="6"/>
      <c r="AE26" s="6"/>
      <c r="AF26" s="6"/>
      <c r="AG26" s="6"/>
      <c r="AH26" s="6"/>
    </row>
    <row r="29" spans="1:34" x14ac:dyDescent="0.25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</row>
    <row r="30" spans="1:34" x14ac:dyDescent="0.25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</row>
    <row r="31" spans="1:34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</row>
    <row r="32" spans="1:34" x14ac:dyDescent="0.25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</row>
    <row r="33" spans="2:13" x14ac:dyDescent="0.25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</row>
    <row r="34" spans="2:13" x14ac:dyDescent="0.25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</row>
    <row r="35" spans="2:13" x14ac:dyDescent="0.25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</row>
    <row r="36" spans="2:13" x14ac:dyDescent="0.25"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</row>
    <row r="37" spans="2:13" x14ac:dyDescent="0.25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</row>
    <row r="38" spans="2:13" x14ac:dyDescent="0.25"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2:13" x14ac:dyDescent="0.25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</row>
    <row r="40" spans="2:13" x14ac:dyDescent="0.25"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</row>
    <row r="41" spans="2:13" x14ac:dyDescent="0.25"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</row>
    <row r="42" spans="2:13" x14ac:dyDescent="0.25"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2:13" x14ac:dyDescent="0.25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2:13" x14ac:dyDescent="0.25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</row>
    <row r="45" spans="2:13" x14ac:dyDescent="0.25"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</row>
    <row r="46" spans="2:13" x14ac:dyDescent="0.25"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</row>
    <row r="47" spans="2:13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</row>
    <row r="48" spans="2:13" x14ac:dyDescent="0.25"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</row>
    <row r="49" spans="2:13" x14ac:dyDescent="0.25"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</row>
    <row r="50" spans="2:13" x14ac:dyDescent="0.25"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</row>
    <row r="51" spans="2:13" x14ac:dyDescent="0.25"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</row>
    <row r="52" spans="2:13" x14ac:dyDescent="0.25"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</row>
    <row r="53" spans="2:13" x14ac:dyDescent="0.25"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</row>
  </sheetData>
  <conditionalFormatting sqref="B3:L2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3:M2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2:X26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:M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12844-DA37-429B-9A24-D0FCD55866F9}">
  <sheetPr codeName="Sheet3"/>
  <dimension ref="A1:M26"/>
  <sheetViews>
    <sheetView tabSelected="1" workbookViewId="0">
      <selection activeCell="B3" sqref="B3:I26"/>
    </sheetView>
  </sheetViews>
  <sheetFormatPr defaultRowHeight="13.8" x14ac:dyDescent="0.25"/>
  <sheetData>
    <row r="1" spans="1:13" ht="17.399999999999999" x14ac:dyDescent="0.25">
      <c r="G1" s="1" t="s">
        <v>53</v>
      </c>
    </row>
    <row r="2" spans="1:13" ht="17.399999999999999" x14ac:dyDescent="0.25">
      <c r="A2" s="1" t="s">
        <v>0</v>
      </c>
      <c r="B2" s="10">
        <v>44927</v>
      </c>
      <c r="C2" s="10">
        <v>44958</v>
      </c>
      <c r="D2" s="10">
        <v>44986</v>
      </c>
      <c r="E2" s="10">
        <v>45017</v>
      </c>
      <c r="F2" s="10">
        <v>45047</v>
      </c>
      <c r="G2" s="10">
        <v>45078</v>
      </c>
      <c r="H2" s="10">
        <v>45108</v>
      </c>
      <c r="I2" s="10">
        <v>45139</v>
      </c>
      <c r="J2" s="10">
        <v>45170</v>
      </c>
      <c r="K2" s="10">
        <v>45200</v>
      </c>
      <c r="L2" s="10">
        <v>45231</v>
      </c>
      <c r="M2" s="10">
        <v>45261</v>
      </c>
    </row>
    <row r="3" spans="1:13" ht="17.399999999999999" x14ac:dyDescent="0.25">
      <c r="A3" s="2">
        <v>1</v>
      </c>
      <c r="B3" s="6">
        <v>738</v>
      </c>
      <c r="C3" s="6">
        <v>640</v>
      </c>
      <c r="D3" s="6">
        <v>580</v>
      </c>
      <c r="E3" s="6">
        <v>780</v>
      </c>
      <c r="F3" s="6">
        <v>782</v>
      </c>
      <c r="G3" s="6">
        <v>770</v>
      </c>
      <c r="H3" s="6">
        <v>845</v>
      </c>
      <c r="I3" s="6">
        <v>1010</v>
      </c>
      <c r="J3" s="6"/>
      <c r="K3" s="6"/>
      <c r="L3" s="6"/>
      <c r="M3" s="6"/>
    </row>
    <row r="4" spans="1:13" ht="17.399999999999999" x14ac:dyDescent="0.25">
      <c r="A4" s="2">
        <v>2</v>
      </c>
      <c r="B4" s="6">
        <v>794</v>
      </c>
      <c r="C4" s="6">
        <v>618</v>
      </c>
      <c r="D4" s="6">
        <v>659</v>
      </c>
      <c r="E4" s="6">
        <v>742</v>
      </c>
      <c r="F4" s="6">
        <v>882</v>
      </c>
      <c r="G4" s="6">
        <v>753</v>
      </c>
      <c r="H4" s="6">
        <v>755</v>
      </c>
      <c r="I4" s="6">
        <v>986</v>
      </c>
      <c r="J4" s="6"/>
      <c r="K4" s="6"/>
      <c r="L4" s="6"/>
      <c r="M4" s="6"/>
    </row>
    <row r="5" spans="1:13" ht="17.399999999999999" x14ac:dyDescent="0.25">
      <c r="A5" s="2">
        <v>3</v>
      </c>
      <c r="B5" s="6">
        <v>781</v>
      </c>
      <c r="C5" s="6">
        <v>664</v>
      </c>
      <c r="D5" s="6">
        <v>707</v>
      </c>
      <c r="E5" s="6">
        <v>694</v>
      </c>
      <c r="F5" s="6">
        <v>996</v>
      </c>
      <c r="G5" s="6">
        <v>812</v>
      </c>
      <c r="H5" s="6">
        <v>780</v>
      </c>
      <c r="I5" s="6">
        <v>934</v>
      </c>
      <c r="J5" s="6"/>
      <c r="K5" s="6"/>
      <c r="L5" s="6"/>
      <c r="M5" s="6"/>
    </row>
    <row r="6" spans="1:13" ht="17.399999999999999" x14ac:dyDescent="0.25">
      <c r="A6" s="2">
        <v>4</v>
      </c>
      <c r="B6" s="6">
        <v>759</v>
      </c>
      <c r="C6" s="6">
        <v>696</v>
      </c>
      <c r="D6" s="6">
        <v>691</v>
      </c>
      <c r="E6" s="6">
        <v>802</v>
      </c>
      <c r="F6" s="6">
        <v>867</v>
      </c>
      <c r="G6" s="6">
        <v>817</v>
      </c>
      <c r="H6" s="6">
        <v>795</v>
      </c>
      <c r="I6" s="6">
        <v>886</v>
      </c>
      <c r="J6" s="6"/>
      <c r="K6" s="6"/>
      <c r="L6" s="6"/>
      <c r="M6" s="6"/>
    </row>
    <row r="7" spans="1:13" ht="17.399999999999999" x14ac:dyDescent="0.25">
      <c r="A7" s="2">
        <v>5</v>
      </c>
      <c r="B7" s="6">
        <v>817</v>
      </c>
      <c r="C7" s="6">
        <v>783</v>
      </c>
      <c r="D7" s="6">
        <v>746</v>
      </c>
      <c r="E7" s="6">
        <v>775</v>
      </c>
      <c r="F7" s="6">
        <v>1017</v>
      </c>
      <c r="G7" s="6">
        <v>915</v>
      </c>
      <c r="H7" s="6">
        <v>723</v>
      </c>
      <c r="I7" s="6">
        <v>897</v>
      </c>
      <c r="J7" s="6"/>
      <c r="K7" s="6"/>
      <c r="L7" s="6"/>
      <c r="M7" s="6"/>
    </row>
    <row r="8" spans="1:13" ht="17.399999999999999" x14ac:dyDescent="0.25">
      <c r="A8" s="2">
        <v>6</v>
      </c>
      <c r="B8" s="6">
        <v>959</v>
      </c>
      <c r="C8" s="6">
        <v>731</v>
      </c>
      <c r="D8" s="6">
        <v>757</v>
      </c>
      <c r="E8" s="6">
        <v>834</v>
      </c>
      <c r="F8" s="6">
        <v>820</v>
      </c>
      <c r="G8" s="6">
        <v>829</v>
      </c>
      <c r="H8" s="6">
        <v>813</v>
      </c>
      <c r="I8" s="6">
        <v>927</v>
      </c>
      <c r="J8" s="6"/>
      <c r="K8" s="6"/>
      <c r="L8" s="6"/>
      <c r="M8" s="6"/>
    </row>
    <row r="9" spans="1:13" ht="17.399999999999999" x14ac:dyDescent="0.25">
      <c r="A9" s="2">
        <v>7</v>
      </c>
      <c r="B9" s="6">
        <v>1061</v>
      </c>
      <c r="C9" s="6">
        <v>870</v>
      </c>
      <c r="D9" s="6">
        <v>789</v>
      </c>
      <c r="E9" s="6">
        <v>848</v>
      </c>
      <c r="F9" s="6">
        <v>1042</v>
      </c>
      <c r="G9" s="6">
        <v>802</v>
      </c>
      <c r="H9" s="6">
        <v>950</v>
      </c>
      <c r="I9" s="6">
        <v>947</v>
      </c>
      <c r="J9" s="6"/>
      <c r="K9" s="6"/>
      <c r="L9" s="6"/>
      <c r="M9" s="6"/>
    </row>
    <row r="10" spans="1:13" ht="17.399999999999999" x14ac:dyDescent="0.25">
      <c r="A10" s="2">
        <v>8</v>
      </c>
      <c r="B10" s="6">
        <v>1125</v>
      </c>
      <c r="C10" s="6">
        <v>911</v>
      </c>
      <c r="D10" s="6">
        <v>995</v>
      </c>
      <c r="E10" s="6">
        <v>927</v>
      </c>
      <c r="F10" s="6">
        <v>1863</v>
      </c>
      <c r="G10" s="6">
        <v>1692</v>
      </c>
      <c r="H10" s="6">
        <v>1529</v>
      </c>
      <c r="I10" s="6">
        <v>985</v>
      </c>
      <c r="J10" s="6"/>
      <c r="K10" s="6"/>
      <c r="L10" s="6"/>
      <c r="M10" s="6"/>
    </row>
    <row r="11" spans="1:13" ht="17.399999999999999" x14ac:dyDescent="0.25">
      <c r="A11" s="2">
        <v>9</v>
      </c>
      <c r="B11" s="6">
        <v>1778</v>
      </c>
      <c r="C11" s="6">
        <v>2022</v>
      </c>
      <c r="D11" s="6">
        <v>1942</v>
      </c>
      <c r="E11" s="6">
        <v>2158</v>
      </c>
      <c r="F11" s="6">
        <v>2630</v>
      </c>
      <c r="G11" s="6">
        <v>2395</v>
      </c>
      <c r="H11" s="6">
        <v>2466</v>
      </c>
      <c r="I11" s="6">
        <v>2197</v>
      </c>
      <c r="J11" s="6"/>
      <c r="K11" s="6"/>
      <c r="L11" s="6"/>
      <c r="M11" s="6"/>
    </row>
    <row r="12" spans="1:13" ht="17.399999999999999" x14ac:dyDescent="0.25">
      <c r="A12" s="2">
        <v>10</v>
      </c>
      <c r="B12" s="6">
        <v>2151</v>
      </c>
      <c r="C12" s="6">
        <v>2108</v>
      </c>
      <c r="D12" s="6">
        <v>2356</v>
      </c>
      <c r="E12" s="6">
        <v>2373</v>
      </c>
      <c r="F12" s="6">
        <v>2335</v>
      </c>
      <c r="G12" s="6">
        <v>2227</v>
      </c>
      <c r="H12" s="6">
        <v>2533</v>
      </c>
      <c r="I12" s="6">
        <v>2008</v>
      </c>
      <c r="J12" s="6"/>
      <c r="K12" s="6"/>
      <c r="L12" s="6"/>
      <c r="M12" s="6"/>
    </row>
    <row r="13" spans="1:13" ht="17.399999999999999" x14ac:dyDescent="0.25">
      <c r="A13" s="2">
        <v>11</v>
      </c>
      <c r="B13" s="6">
        <v>1961</v>
      </c>
      <c r="C13" s="6">
        <v>2124</v>
      </c>
      <c r="D13" s="6">
        <v>2181</v>
      </c>
      <c r="E13" s="6">
        <v>2119</v>
      </c>
      <c r="F13" s="6">
        <v>2655</v>
      </c>
      <c r="G13" s="6">
        <v>2567</v>
      </c>
      <c r="H13" s="6">
        <v>2686</v>
      </c>
      <c r="I13" s="6">
        <v>2398</v>
      </c>
      <c r="J13" s="6"/>
      <c r="K13" s="6"/>
      <c r="L13" s="6"/>
      <c r="M13" s="6"/>
    </row>
    <row r="14" spans="1:13" ht="17.399999999999999" x14ac:dyDescent="0.25">
      <c r="A14" s="2">
        <v>12</v>
      </c>
      <c r="B14" s="6">
        <v>1438</v>
      </c>
      <c r="C14" s="6">
        <v>1553</v>
      </c>
      <c r="D14" s="6">
        <v>1853</v>
      </c>
      <c r="E14" s="6">
        <v>1880</v>
      </c>
      <c r="F14" s="6">
        <v>2525</v>
      </c>
      <c r="G14" s="6">
        <v>2116</v>
      </c>
      <c r="H14" s="6">
        <v>2438</v>
      </c>
      <c r="I14" s="6">
        <v>2269</v>
      </c>
      <c r="J14" s="6"/>
      <c r="K14" s="6"/>
      <c r="L14" s="6"/>
      <c r="M14" s="6"/>
    </row>
    <row r="15" spans="1:13" ht="17.399999999999999" x14ac:dyDescent="0.25">
      <c r="A15" s="2">
        <v>13</v>
      </c>
      <c r="B15" s="6">
        <v>1291</v>
      </c>
      <c r="C15" s="6">
        <v>1486</v>
      </c>
      <c r="D15" s="6">
        <v>1718</v>
      </c>
      <c r="E15" s="6">
        <v>1435</v>
      </c>
      <c r="F15" s="6">
        <v>2394</v>
      </c>
      <c r="G15" s="6">
        <v>2057</v>
      </c>
      <c r="H15" s="6">
        <v>2276</v>
      </c>
      <c r="I15" s="6">
        <v>1788</v>
      </c>
      <c r="J15" s="6"/>
      <c r="K15" s="6"/>
      <c r="L15" s="6"/>
      <c r="M15" s="6"/>
    </row>
    <row r="16" spans="1:13" ht="17.399999999999999" x14ac:dyDescent="0.25">
      <c r="A16" s="2">
        <v>14</v>
      </c>
      <c r="B16" s="6">
        <v>1374</v>
      </c>
      <c r="C16" s="6">
        <v>1732</v>
      </c>
      <c r="D16" s="6">
        <v>1675</v>
      </c>
      <c r="E16" s="6">
        <v>1639</v>
      </c>
      <c r="F16" s="6">
        <v>2549</v>
      </c>
      <c r="G16" s="6">
        <v>1998</v>
      </c>
      <c r="H16" s="6">
        <v>2515</v>
      </c>
      <c r="I16" s="6">
        <v>1664</v>
      </c>
      <c r="J16" s="6"/>
      <c r="K16" s="6"/>
      <c r="L16" s="6"/>
      <c r="M16" s="6"/>
    </row>
    <row r="17" spans="1:13" ht="17.399999999999999" x14ac:dyDescent="0.25">
      <c r="A17" s="2">
        <v>15</v>
      </c>
      <c r="B17" s="6">
        <v>1601</v>
      </c>
      <c r="C17" s="6">
        <v>2283</v>
      </c>
      <c r="D17" s="6">
        <v>2350</v>
      </c>
      <c r="E17" s="6">
        <v>2005</v>
      </c>
      <c r="F17" s="6">
        <v>2913</v>
      </c>
      <c r="G17" s="6">
        <v>2053</v>
      </c>
      <c r="H17" s="6">
        <v>2132</v>
      </c>
      <c r="I17" s="6">
        <v>1854</v>
      </c>
      <c r="J17" s="6"/>
      <c r="K17" s="6"/>
      <c r="L17" s="6"/>
      <c r="M17" s="6"/>
    </row>
    <row r="18" spans="1:13" ht="17.399999999999999" x14ac:dyDescent="0.25">
      <c r="A18" s="2">
        <v>16</v>
      </c>
      <c r="B18" s="6">
        <v>1455</v>
      </c>
      <c r="C18" s="6">
        <v>2191</v>
      </c>
      <c r="D18" s="6">
        <v>2775</v>
      </c>
      <c r="E18" s="6">
        <v>2206</v>
      </c>
      <c r="F18" s="6">
        <v>3096</v>
      </c>
      <c r="G18" s="6">
        <v>2575</v>
      </c>
      <c r="H18" s="6">
        <v>2365</v>
      </c>
      <c r="I18" s="6">
        <v>2150</v>
      </c>
      <c r="J18" s="6"/>
      <c r="K18" s="6"/>
      <c r="L18" s="6"/>
      <c r="M18" s="6"/>
    </row>
    <row r="19" spans="1:13" ht="17.399999999999999" x14ac:dyDescent="0.25">
      <c r="A19" s="2">
        <v>17</v>
      </c>
      <c r="B19" s="6">
        <v>1654</v>
      </c>
      <c r="C19" s="6">
        <v>2128</v>
      </c>
      <c r="D19" s="6">
        <v>2770</v>
      </c>
      <c r="E19" s="6">
        <v>2287</v>
      </c>
      <c r="F19" s="6">
        <v>3268</v>
      </c>
      <c r="G19" s="6">
        <v>2293</v>
      </c>
      <c r="H19" s="6">
        <v>2322</v>
      </c>
      <c r="I19" s="6">
        <v>2543</v>
      </c>
      <c r="J19" s="6"/>
      <c r="K19" s="6"/>
      <c r="L19" s="6"/>
      <c r="M19" s="6"/>
    </row>
    <row r="20" spans="1:13" ht="17.399999999999999" x14ac:dyDescent="0.25">
      <c r="A20" s="2">
        <v>18</v>
      </c>
      <c r="B20" s="6">
        <v>1490</v>
      </c>
      <c r="C20" s="6">
        <v>1472</v>
      </c>
      <c r="D20" s="6">
        <v>2574</v>
      </c>
      <c r="E20" s="6">
        <v>2520</v>
      </c>
      <c r="F20" s="6">
        <v>3205</v>
      </c>
      <c r="G20" s="6">
        <v>2256</v>
      </c>
      <c r="H20" s="6">
        <v>2356</v>
      </c>
      <c r="I20" s="6">
        <v>2599</v>
      </c>
      <c r="J20" s="6"/>
      <c r="K20" s="6"/>
      <c r="L20" s="6"/>
      <c r="M20" s="6"/>
    </row>
    <row r="21" spans="1:13" ht="17.399999999999999" x14ac:dyDescent="0.25">
      <c r="A21" s="2">
        <v>19</v>
      </c>
      <c r="B21" s="6">
        <v>1110</v>
      </c>
      <c r="C21" s="6">
        <v>1469</v>
      </c>
      <c r="D21" s="6">
        <v>1559</v>
      </c>
      <c r="E21" s="6">
        <v>1706</v>
      </c>
      <c r="F21" s="6">
        <v>2364</v>
      </c>
      <c r="G21" s="6">
        <v>2023</v>
      </c>
      <c r="H21" s="6">
        <v>1682</v>
      </c>
      <c r="I21" s="6">
        <v>1838</v>
      </c>
      <c r="J21" s="6"/>
      <c r="K21" s="6"/>
      <c r="L21" s="6"/>
      <c r="M21" s="6"/>
    </row>
    <row r="22" spans="1:13" ht="17.399999999999999" x14ac:dyDescent="0.25">
      <c r="A22" s="2">
        <v>20</v>
      </c>
      <c r="B22" s="6">
        <v>1117</v>
      </c>
      <c r="C22" s="6">
        <v>841</v>
      </c>
      <c r="D22" s="6">
        <v>938</v>
      </c>
      <c r="E22" s="6">
        <v>1396</v>
      </c>
      <c r="F22" s="6">
        <v>1652</v>
      </c>
      <c r="G22" s="6">
        <v>1411</v>
      </c>
      <c r="H22" s="6">
        <v>1296</v>
      </c>
      <c r="I22" s="6">
        <v>1539</v>
      </c>
      <c r="J22" s="6"/>
      <c r="K22" s="6"/>
      <c r="L22" s="6"/>
      <c r="M22" s="6"/>
    </row>
    <row r="23" spans="1:13" ht="17.399999999999999" x14ac:dyDescent="0.25">
      <c r="A23" s="2">
        <v>21</v>
      </c>
      <c r="B23" s="6">
        <v>1072</v>
      </c>
      <c r="C23" s="6">
        <v>768</v>
      </c>
      <c r="D23" s="6">
        <v>1076</v>
      </c>
      <c r="E23" s="6">
        <v>1257</v>
      </c>
      <c r="F23" s="6">
        <v>1506</v>
      </c>
      <c r="G23" s="6">
        <v>1297</v>
      </c>
      <c r="H23" s="6">
        <v>1509</v>
      </c>
      <c r="I23" s="6">
        <v>1722</v>
      </c>
      <c r="J23" s="6"/>
      <c r="K23" s="6"/>
      <c r="L23" s="6"/>
      <c r="M23" s="6"/>
    </row>
    <row r="24" spans="1:13" ht="17.399999999999999" x14ac:dyDescent="0.25">
      <c r="A24" s="2">
        <v>22</v>
      </c>
      <c r="B24" s="6">
        <v>970</v>
      </c>
      <c r="C24" s="6">
        <v>743</v>
      </c>
      <c r="D24" s="6">
        <v>728</v>
      </c>
      <c r="E24" s="6">
        <v>994</v>
      </c>
      <c r="F24" s="6">
        <v>1637</v>
      </c>
      <c r="G24" s="6">
        <v>1221</v>
      </c>
      <c r="H24" s="6">
        <v>1363</v>
      </c>
      <c r="I24" s="6">
        <v>1449</v>
      </c>
      <c r="J24" s="6"/>
      <c r="K24" s="6"/>
      <c r="L24" s="6"/>
      <c r="M24" s="6"/>
    </row>
    <row r="25" spans="1:13" ht="17.399999999999999" x14ac:dyDescent="0.25">
      <c r="A25" s="2">
        <v>23</v>
      </c>
      <c r="B25" s="6">
        <v>963</v>
      </c>
      <c r="C25" s="6">
        <v>651</v>
      </c>
      <c r="D25" s="6">
        <v>712</v>
      </c>
      <c r="E25" s="6">
        <v>778</v>
      </c>
      <c r="F25" s="6">
        <v>936</v>
      </c>
      <c r="G25" s="6">
        <v>1116</v>
      </c>
      <c r="H25" s="6">
        <v>1237</v>
      </c>
      <c r="I25" s="6">
        <v>1354</v>
      </c>
      <c r="J25" s="6"/>
      <c r="K25" s="6"/>
      <c r="L25" s="6"/>
      <c r="M25" s="6"/>
    </row>
    <row r="26" spans="1:13" ht="17.399999999999999" x14ac:dyDescent="0.25">
      <c r="A26" s="2">
        <v>24</v>
      </c>
      <c r="B26" s="6">
        <v>872</v>
      </c>
      <c r="C26" s="6">
        <v>581</v>
      </c>
      <c r="D26" s="6">
        <v>680</v>
      </c>
      <c r="E26" s="6">
        <v>739</v>
      </c>
      <c r="F26" s="6">
        <v>1120</v>
      </c>
      <c r="G26" s="6">
        <v>945</v>
      </c>
      <c r="H26" s="6">
        <v>1025</v>
      </c>
      <c r="I26" s="6">
        <v>1195</v>
      </c>
      <c r="J26" s="6"/>
      <c r="K26" s="6"/>
      <c r="L26" s="6"/>
      <c r="M26" s="6"/>
    </row>
  </sheetData>
  <conditionalFormatting sqref="B3:L2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3:M2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:I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3FA2D-B07E-44A5-9CDF-AB6FF7ED9434}">
  <dimension ref="A1:AZ30"/>
  <sheetViews>
    <sheetView workbookViewId="0">
      <selection activeCell="B4" sqref="B4:Y15"/>
    </sheetView>
  </sheetViews>
  <sheetFormatPr defaultRowHeight="13.8" x14ac:dyDescent="0.25"/>
  <cols>
    <col min="1" max="1" width="6.3984375" bestFit="1" customWidth="1"/>
    <col min="2" max="11" width="3.3984375" bestFit="1" customWidth="1"/>
    <col min="12" max="15" width="5.3984375" bestFit="1" customWidth="1"/>
    <col min="16" max="19" width="6.3984375" bestFit="1" customWidth="1"/>
    <col min="20" max="23" width="5.3984375" bestFit="1" customWidth="1"/>
    <col min="24" max="25" width="3.3984375" bestFit="1" customWidth="1"/>
  </cols>
  <sheetData>
    <row r="1" spans="1:52" ht="15" thickTop="1" thickBot="1" x14ac:dyDescent="0.3">
      <c r="A1" s="24" t="s">
        <v>40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6"/>
    </row>
    <row r="2" spans="1:52" ht="14.4" thickBot="1" x14ac:dyDescent="0.3">
      <c r="A2" s="27" t="s">
        <v>52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9"/>
    </row>
    <row r="3" spans="1:52" ht="15" thickTop="1" thickBot="1" x14ac:dyDescent="0.3">
      <c r="A3" s="14" t="s">
        <v>13</v>
      </c>
      <c r="B3" s="13">
        <v>1</v>
      </c>
      <c r="C3" s="13">
        <v>2</v>
      </c>
      <c r="D3" s="13">
        <v>3</v>
      </c>
      <c r="E3" s="13">
        <v>4</v>
      </c>
      <c r="F3" s="13">
        <v>5</v>
      </c>
      <c r="G3" s="13">
        <v>6</v>
      </c>
      <c r="H3" s="13">
        <v>7</v>
      </c>
      <c r="I3" s="13">
        <v>8</v>
      </c>
      <c r="J3" s="13">
        <v>9</v>
      </c>
      <c r="K3" s="13">
        <v>10</v>
      </c>
      <c r="L3" s="13">
        <v>11</v>
      </c>
      <c r="M3" s="13">
        <v>12</v>
      </c>
      <c r="N3" s="13">
        <v>13</v>
      </c>
      <c r="O3" s="13">
        <v>14</v>
      </c>
      <c r="P3" s="13">
        <v>15</v>
      </c>
      <c r="Q3" s="13">
        <v>16</v>
      </c>
      <c r="R3" s="13">
        <v>17</v>
      </c>
      <c r="S3" s="13">
        <v>18</v>
      </c>
      <c r="T3" s="13">
        <v>19</v>
      </c>
      <c r="U3" s="13">
        <v>20</v>
      </c>
      <c r="V3" s="13">
        <v>21</v>
      </c>
      <c r="W3" s="13">
        <v>22</v>
      </c>
      <c r="X3" s="13">
        <v>23</v>
      </c>
      <c r="Y3" s="15">
        <v>24</v>
      </c>
    </row>
    <row r="4" spans="1:52" ht="16.2" thickBot="1" x14ac:dyDescent="0.3">
      <c r="A4" s="16" t="s">
        <v>41</v>
      </c>
      <c r="B4" s="20">
        <v>0</v>
      </c>
      <c r="C4" s="20">
        <v>0</v>
      </c>
      <c r="D4" s="20">
        <v>0</v>
      </c>
      <c r="E4" s="20">
        <v>0</v>
      </c>
      <c r="F4" s="20">
        <v>0</v>
      </c>
      <c r="G4" s="20">
        <v>0</v>
      </c>
      <c r="H4" s="20">
        <v>0</v>
      </c>
      <c r="I4" s="20">
        <v>0</v>
      </c>
      <c r="J4" s="20">
        <v>0</v>
      </c>
      <c r="K4" s="20">
        <v>0</v>
      </c>
      <c r="L4" s="20">
        <v>209.82516055230255</v>
      </c>
      <c r="M4" s="20">
        <v>209.82516055230255</v>
      </c>
      <c r="N4" s="20">
        <v>209.82516055230255</v>
      </c>
      <c r="O4" s="20">
        <v>209.82516055230255</v>
      </c>
      <c r="P4" s="20">
        <v>204.35957986136563</v>
      </c>
      <c r="Q4" s="20">
        <v>204.35957986136563</v>
      </c>
      <c r="R4" s="20">
        <v>204.35957986136563</v>
      </c>
      <c r="S4" s="20">
        <v>204.35957986136563</v>
      </c>
      <c r="T4" s="20">
        <v>0</v>
      </c>
      <c r="U4" s="20">
        <v>0</v>
      </c>
      <c r="V4" s="20">
        <v>0</v>
      </c>
      <c r="W4" s="20">
        <v>0</v>
      </c>
      <c r="X4" s="20">
        <v>0</v>
      </c>
      <c r="Y4" s="21">
        <v>0</v>
      </c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</row>
    <row r="5" spans="1:52" ht="16.2" thickBot="1" x14ac:dyDescent="0.3">
      <c r="A5" s="16" t="s">
        <v>42</v>
      </c>
      <c r="B5" s="20">
        <v>0</v>
      </c>
      <c r="C5" s="20">
        <v>0</v>
      </c>
      <c r="D5" s="20">
        <v>0</v>
      </c>
      <c r="E5" s="20">
        <v>0</v>
      </c>
      <c r="F5" s="20">
        <v>0</v>
      </c>
      <c r="G5" s="20">
        <v>0</v>
      </c>
      <c r="H5" s="20">
        <v>0</v>
      </c>
      <c r="I5" s="20">
        <v>0</v>
      </c>
      <c r="J5" s="20">
        <v>0</v>
      </c>
      <c r="K5" s="20">
        <v>0</v>
      </c>
      <c r="L5" s="20">
        <v>314.07672753260181</v>
      </c>
      <c r="M5" s="20">
        <v>314.07672753260181</v>
      </c>
      <c r="N5" s="20">
        <v>314.07672753260181</v>
      </c>
      <c r="O5" s="20">
        <v>314.07672753260181</v>
      </c>
      <c r="P5" s="20">
        <v>196.25067707476225</v>
      </c>
      <c r="Q5" s="20">
        <v>196.25067707476225</v>
      </c>
      <c r="R5" s="20">
        <v>196.25067707476225</v>
      </c>
      <c r="S5" s="20">
        <v>196.25067707476225</v>
      </c>
      <c r="T5" s="20">
        <v>0</v>
      </c>
      <c r="U5" s="20">
        <v>0</v>
      </c>
      <c r="V5" s="20">
        <v>0</v>
      </c>
      <c r="W5" s="20">
        <v>0</v>
      </c>
      <c r="X5" s="20">
        <v>0</v>
      </c>
      <c r="Y5" s="21">
        <v>0</v>
      </c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</row>
    <row r="6" spans="1:52" ht="16.2" thickBot="1" x14ac:dyDescent="0.3">
      <c r="A6" s="16" t="s">
        <v>43</v>
      </c>
      <c r="B6" s="20">
        <v>0</v>
      </c>
      <c r="C6" s="20">
        <v>0</v>
      </c>
      <c r="D6" s="20">
        <v>0</v>
      </c>
      <c r="E6" s="20">
        <v>0</v>
      </c>
      <c r="F6" s="20">
        <v>0</v>
      </c>
      <c r="G6" s="20">
        <v>0</v>
      </c>
      <c r="H6" s="20">
        <v>0</v>
      </c>
      <c r="I6" s="20">
        <v>0</v>
      </c>
      <c r="J6" s="20">
        <v>0</v>
      </c>
      <c r="K6" s="20">
        <v>0</v>
      </c>
      <c r="L6" s="20">
        <v>287.66997022111309</v>
      </c>
      <c r="M6" s="20">
        <v>287.66997022111309</v>
      </c>
      <c r="N6" s="20">
        <v>287.66997022111309</v>
      </c>
      <c r="O6" s="20">
        <v>287.66997022111309</v>
      </c>
      <c r="P6" s="20">
        <v>637.16258582828459</v>
      </c>
      <c r="Q6" s="20">
        <v>637.16258582828459</v>
      </c>
      <c r="R6" s="20">
        <v>637.16258582828459</v>
      </c>
      <c r="S6" s="20">
        <v>637.16258582828459</v>
      </c>
      <c r="T6" s="20">
        <v>1.5745463020754706</v>
      </c>
      <c r="U6" s="20">
        <v>1.5745463020754706</v>
      </c>
      <c r="V6" s="20">
        <v>1.5745463020754706</v>
      </c>
      <c r="W6" s="20">
        <v>1.5745463020754706</v>
      </c>
      <c r="X6" s="20">
        <v>0</v>
      </c>
      <c r="Y6" s="21">
        <v>0</v>
      </c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</row>
    <row r="7" spans="1:52" ht="16.2" thickBot="1" x14ac:dyDescent="0.3">
      <c r="A7" s="16" t="s">
        <v>44</v>
      </c>
      <c r="B7" s="20">
        <v>0</v>
      </c>
      <c r="C7" s="20">
        <v>0</v>
      </c>
      <c r="D7" s="20">
        <v>0</v>
      </c>
      <c r="E7" s="20">
        <v>0</v>
      </c>
      <c r="F7" s="20">
        <v>0</v>
      </c>
      <c r="G7" s="20">
        <v>0</v>
      </c>
      <c r="H7" s="20">
        <v>0</v>
      </c>
      <c r="I7" s="20">
        <v>0</v>
      </c>
      <c r="J7" s="20">
        <v>0</v>
      </c>
      <c r="K7" s="20">
        <v>0</v>
      </c>
      <c r="L7" s="20">
        <v>277.83639805939526</v>
      </c>
      <c r="M7" s="20">
        <v>277.83639805939526</v>
      </c>
      <c r="N7" s="20">
        <v>277.83639805939526</v>
      </c>
      <c r="O7" s="20">
        <v>277.83639805939526</v>
      </c>
      <c r="P7" s="20">
        <v>513.90271475393513</v>
      </c>
      <c r="Q7" s="20">
        <v>513.90271475393513</v>
      </c>
      <c r="R7" s="20">
        <v>513.90271475393513</v>
      </c>
      <c r="S7" s="20">
        <v>513.90271475393513</v>
      </c>
      <c r="T7" s="20">
        <v>54.404901365736812</v>
      </c>
      <c r="U7" s="20">
        <v>54.404901365736812</v>
      </c>
      <c r="V7" s="20">
        <v>54.404901365736812</v>
      </c>
      <c r="W7" s="20">
        <v>54.404901365736812</v>
      </c>
      <c r="X7" s="20">
        <v>0</v>
      </c>
      <c r="Y7" s="21">
        <v>0</v>
      </c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</row>
    <row r="8" spans="1:52" ht="16.2" thickBot="1" x14ac:dyDescent="0.3">
      <c r="A8" s="16" t="s">
        <v>5</v>
      </c>
      <c r="B8" s="20">
        <v>0</v>
      </c>
      <c r="C8" s="20">
        <v>0</v>
      </c>
      <c r="D8" s="20">
        <v>0</v>
      </c>
      <c r="E8" s="20">
        <v>0</v>
      </c>
      <c r="F8" s="20">
        <v>0</v>
      </c>
      <c r="G8" s="20">
        <v>0</v>
      </c>
      <c r="H8" s="20">
        <v>0</v>
      </c>
      <c r="I8" s="20">
        <v>0</v>
      </c>
      <c r="J8" s="20">
        <v>0</v>
      </c>
      <c r="K8" s="20">
        <v>0</v>
      </c>
      <c r="L8" s="20">
        <v>619.27821418341603</v>
      </c>
      <c r="M8" s="20">
        <v>619.27821418341603</v>
      </c>
      <c r="N8" s="20">
        <v>619.27821418341603</v>
      </c>
      <c r="O8" s="20">
        <v>619.27821418341603</v>
      </c>
      <c r="P8" s="20">
        <v>1009.1656009979002</v>
      </c>
      <c r="Q8" s="20">
        <v>1009.1656009979002</v>
      </c>
      <c r="R8" s="20">
        <v>1009.1656009979002</v>
      </c>
      <c r="S8" s="20">
        <v>1009.1656009979002</v>
      </c>
      <c r="T8" s="20">
        <v>274.23821302434447</v>
      </c>
      <c r="U8" s="20">
        <v>274.23821302434447</v>
      </c>
      <c r="V8" s="20">
        <v>274.23821302434447</v>
      </c>
      <c r="W8" s="20">
        <v>274.23821302434447</v>
      </c>
      <c r="X8" s="20">
        <v>0</v>
      </c>
      <c r="Y8" s="21">
        <v>0</v>
      </c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</row>
    <row r="9" spans="1:52" ht="16.2" thickBot="1" x14ac:dyDescent="0.3">
      <c r="A9" s="16" t="s">
        <v>45</v>
      </c>
      <c r="B9" s="20">
        <v>0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  <c r="H9" s="20">
        <v>0</v>
      </c>
      <c r="I9" s="20">
        <v>0</v>
      </c>
      <c r="J9" s="20">
        <v>0</v>
      </c>
      <c r="K9" s="20">
        <v>0</v>
      </c>
      <c r="L9" s="20">
        <v>192.2859454978898</v>
      </c>
      <c r="M9" s="20">
        <v>192.2859454978898</v>
      </c>
      <c r="N9" s="20">
        <v>192.2859454978898</v>
      </c>
      <c r="O9" s="20">
        <v>192.2859454978898</v>
      </c>
      <c r="P9" s="20">
        <v>459.85301430020598</v>
      </c>
      <c r="Q9" s="20">
        <v>459.85301430020598</v>
      </c>
      <c r="R9" s="20">
        <v>459.85301430020598</v>
      </c>
      <c r="S9" s="20">
        <v>459.85301430020598</v>
      </c>
      <c r="T9" s="20">
        <v>414.59672046095676</v>
      </c>
      <c r="U9" s="20">
        <v>414.59672046095676</v>
      </c>
      <c r="V9" s="20">
        <v>414.59672046095676</v>
      </c>
      <c r="W9" s="20">
        <v>414.59672046095676</v>
      </c>
      <c r="X9" s="20">
        <v>0</v>
      </c>
      <c r="Y9" s="21">
        <v>0</v>
      </c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</row>
    <row r="10" spans="1:52" ht="16.2" thickBot="1" x14ac:dyDescent="0.3">
      <c r="A10" s="16" t="s">
        <v>46</v>
      </c>
      <c r="B10" s="20">
        <v>0</v>
      </c>
      <c r="C10" s="20">
        <v>0</v>
      </c>
      <c r="D10" s="20">
        <v>0</v>
      </c>
      <c r="E10" s="20">
        <v>0</v>
      </c>
      <c r="F10" s="20">
        <v>0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311.19074885910032</v>
      </c>
      <c r="M10" s="20">
        <v>311.19074885910032</v>
      </c>
      <c r="N10" s="20">
        <v>311.19074885910032</v>
      </c>
      <c r="O10" s="20">
        <v>311.19074885910032</v>
      </c>
      <c r="P10" s="20">
        <v>307.2131479113192</v>
      </c>
      <c r="Q10" s="20">
        <v>307.2131479113192</v>
      </c>
      <c r="R10" s="20">
        <v>307.2131479113192</v>
      </c>
      <c r="S10" s="20">
        <v>307.2131479113192</v>
      </c>
      <c r="T10" s="20">
        <v>102.8811030155552</v>
      </c>
      <c r="U10" s="20">
        <v>102.8811030155552</v>
      </c>
      <c r="V10" s="20">
        <v>102.8811030155552</v>
      </c>
      <c r="W10" s="20">
        <v>102.8811030155552</v>
      </c>
      <c r="X10" s="20">
        <v>0</v>
      </c>
      <c r="Y10" s="21">
        <v>0</v>
      </c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</row>
    <row r="11" spans="1:52" ht="16.2" thickBot="1" x14ac:dyDescent="0.3">
      <c r="A11" s="16" t="s">
        <v>47</v>
      </c>
      <c r="B11" s="20">
        <v>0</v>
      </c>
      <c r="C11" s="20">
        <v>0</v>
      </c>
      <c r="D11" s="20">
        <v>0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394.35905268441957</v>
      </c>
      <c r="Q11" s="20">
        <v>394.35905268441957</v>
      </c>
      <c r="R11" s="20">
        <v>394.35905268441957</v>
      </c>
      <c r="S11" s="20">
        <v>394.35905268441957</v>
      </c>
      <c r="T11" s="20">
        <v>77.166323720469791</v>
      </c>
      <c r="U11" s="20">
        <v>77.166323720469791</v>
      </c>
      <c r="V11" s="20">
        <v>77.166323720469791</v>
      </c>
      <c r="W11" s="20">
        <v>77.166323720469791</v>
      </c>
      <c r="X11" s="20">
        <v>0</v>
      </c>
      <c r="Y11" s="21">
        <v>0</v>
      </c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</row>
    <row r="12" spans="1:52" ht="16.2" thickBot="1" x14ac:dyDescent="0.3">
      <c r="A12" s="16" t="s">
        <v>48</v>
      </c>
      <c r="B12" s="20">
        <v>0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  <c r="H12" s="20">
        <v>0</v>
      </c>
      <c r="I12" s="20">
        <v>0</v>
      </c>
      <c r="J12" s="20">
        <v>0</v>
      </c>
      <c r="K12" s="20">
        <v>0</v>
      </c>
      <c r="L12" s="20">
        <v>205.79189671783391</v>
      </c>
      <c r="M12" s="20">
        <v>205.79189671783391</v>
      </c>
      <c r="N12" s="20">
        <v>205.79189671783391</v>
      </c>
      <c r="O12" s="20">
        <v>205.79189671783391</v>
      </c>
      <c r="P12" s="20">
        <v>568.27726206006525</v>
      </c>
      <c r="Q12" s="20">
        <v>568.27726206006525</v>
      </c>
      <c r="R12" s="20">
        <v>568.27726206006525</v>
      </c>
      <c r="S12" s="20">
        <v>568.27726206006525</v>
      </c>
      <c r="T12" s="20">
        <v>0</v>
      </c>
      <c r="U12" s="20">
        <v>0</v>
      </c>
      <c r="V12" s="20">
        <v>0</v>
      </c>
      <c r="W12" s="20">
        <v>0</v>
      </c>
      <c r="X12" s="20">
        <v>0</v>
      </c>
      <c r="Y12" s="21">
        <v>0</v>
      </c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</row>
    <row r="13" spans="1:52" ht="16.2" thickBot="1" x14ac:dyDescent="0.3">
      <c r="A13" s="16" t="s">
        <v>49</v>
      </c>
      <c r="B13" s="20">
        <v>0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291.18775292640913</v>
      </c>
      <c r="M13" s="20">
        <v>291.18775292640913</v>
      </c>
      <c r="N13" s="20">
        <v>291.18775292640913</v>
      </c>
      <c r="O13" s="20">
        <v>291.18775292640913</v>
      </c>
      <c r="P13" s="20">
        <v>230.77432277123293</v>
      </c>
      <c r="Q13" s="20">
        <v>230.77432277123293</v>
      </c>
      <c r="R13" s="20">
        <v>230.77432277123293</v>
      </c>
      <c r="S13" s="20">
        <v>230.77432277123293</v>
      </c>
      <c r="T13" s="20">
        <v>0</v>
      </c>
      <c r="U13" s="20">
        <v>0</v>
      </c>
      <c r="V13" s="20">
        <v>0</v>
      </c>
      <c r="W13" s="20">
        <v>0</v>
      </c>
      <c r="X13" s="20">
        <v>0</v>
      </c>
      <c r="Y13" s="21">
        <v>0</v>
      </c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</row>
    <row r="14" spans="1:52" ht="16.2" thickBot="1" x14ac:dyDescent="0.3">
      <c r="A14" s="16" t="s">
        <v>50</v>
      </c>
      <c r="B14" s="20">
        <v>0</v>
      </c>
      <c r="C14" s="20">
        <v>0</v>
      </c>
      <c r="D14" s="20">
        <v>0</v>
      </c>
      <c r="E14" s="20">
        <v>0</v>
      </c>
      <c r="F14" s="20">
        <v>0</v>
      </c>
      <c r="G14" s="20">
        <v>0</v>
      </c>
      <c r="H14" s="20">
        <v>0</v>
      </c>
      <c r="I14" s="20">
        <v>0</v>
      </c>
      <c r="J14" s="20">
        <v>0</v>
      </c>
      <c r="K14" s="20">
        <v>0</v>
      </c>
      <c r="L14" s="20">
        <v>324.86206048481819</v>
      </c>
      <c r="M14" s="20">
        <v>324.86206048481819</v>
      </c>
      <c r="N14" s="20">
        <v>324.86206048481819</v>
      </c>
      <c r="O14" s="20">
        <v>324.86206048481819</v>
      </c>
      <c r="P14" s="20">
        <v>431.60963070242838</v>
      </c>
      <c r="Q14" s="20">
        <v>431.60963070242838</v>
      </c>
      <c r="R14" s="20">
        <v>431.60963070242838</v>
      </c>
      <c r="S14" s="20">
        <v>431.60963070242838</v>
      </c>
      <c r="T14" s="20">
        <v>0</v>
      </c>
      <c r="U14" s="20">
        <v>0</v>
      </c>
      <c r="V14" s="20">
        <v>0</v>
      </c>
      <c r="W14" s="20">
        <v>0</v>
      </c>
      <c r="X14" s="20">
        <v>0</v>
      </c>
      <c r="Y14" s="21">
        <v>0</v>
      </c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</row>
    <row r="15" spans="1:52" ht="16.2" thickBot="1" x14ac:dyDescent="0.3">
      <c r="A15" s="17" t="s">
        <v>51</v>
      </c>
      <c r="B15" s="22">
        <v>0</v>
      </c>
      <c r="C15" s="22">
        <v>0</v>
      </c>
      <c r="D15" s="22">
        <v>0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2">
        <v>38.488102428558392</v>
      </c>
      <c r="Q15" s="22">
        <v>38.488102428558392</v>
      </c>
      <c r="R15" s="22">
        <v>38.488102428558392</v>
      </c>
      <c r="S15" s="22">
        <v>38.488102428558392</v>
      </c>
      <c r="T15" s="22">
        <v>0</v>
      </c>
      <c r="U15" s="22">
        <v>0</v>
      </c>
      <c r="V15" s="22">
        <v>0</v>
      </c>
      <c r="W15" s="22">
        <v>0</v>
      </c>
      <c r="X15" s="22">
        <v>0</v>
      </c>
      <c r="Y15" s="23">
        <v>0</v>
      </c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</row>
    <row r="16" spans="1:52" ht="14.4" thickTop="1" x14ac:dyDescent="0.25">
      <c r="A16" s="18"/>
    </row>
    <row r="17" spans="1:25" x14ac:dyDescent="0.25">
      <c r="A17" s="18"/>
    </row>
    <row r="18" spans="1:25" x14ac:dyDescent="0.25">
      <c r="A18" s="18"/>
    </row>
    <row r="19" spans="1:25" x14ac:dyDescent="0.25"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</row>
    <row r="20" spans="1:25" x14ac:dyDescent="0.25"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</row>
    <row r="21" spans="1:25" x14ac:dyDescent="0.25"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</row>
    <row r="22" spans="1:25" x14ac:dyDescent="0.25"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</row>
    <row r="23" spans="1:25" x14ac:dyDescent="0.25"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</row>
    <row r="24" spans="1:25" x14ac:dyDescent="0.25"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</row>
    <row r="25" spans="1:25" x14ac:dyDescent="0.25"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</row>
    <row r="26" spans="1:25" x14ac:dyDescent="0.25"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</row>
    <row r="27" spans="1:25" x14ac:dyDescent="0.25"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</row>
    <row r="28" spans="1:25" x14ac:dyDescent="0.25"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</row>
    <row r="29" spans="1:25" x14ac:dyDescent="0.25"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</row>
    <row r="30" spans="1:25" x14ac:dyDescent="0.25"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</row>
  </sheetData>
  <mergeCells count="2">
    <mergeCell ref="A1:Y1"/>
    <mergeCell ref="A2:Y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D3E83-0C63-49C8-9BCE-9B2AB0A224E3}">
  <sheetPr codeName="Sheet4"/>
  <dimension ref="A1:AE289"/>
  <sheetViews>
    <sheetView zoomScaleNormal="100" zoomScaleSheetLayoutView="71" workbookViewId="0">
      <pane ySplit="1" topLeftCell="A2" activePane="bottomLeft" state="frozen"/>
      <selection pane="bottomLeft" activeCell="J1" sqref="J1"/>
    </sheetView>
  </sheetViews>
  <sheetFormatPr defaultRowHeight="13.8" x14ac:dyDescent="0.25"/>
  <cols>
    <col min="1" max="1" width="10.59765625" customWidth="1"/>
    <col min="2" max="2" width="17.5" customWidth="1"/>
    <col min="3" max="3" width="16.5" customWidth="1"/>
    <col min="6" max="6" width="12.3984375" customWidth="1"/>
    <col min="7" max="7" width="23.59765625" customWidth="1"/>
    <col min="8" max="8" width="12.3984375" customWidth="1"/>
    <col min="9" max="9" width="13.09765625" bestFit="1" customWidth="1"/>
    <col min="10" max="10" width="11.09765625" bestFit="1" customWidth="1"/>
    <col min="11" max="11" width="24.5" bestFit="1" customWidth="1"/>
    <col min="12" max="12" width="21.3984375" bestFit="1" customWidth="1"/>
    <col min="13" max="13" width="25.59765625" customWidth="1"/>
    <col min="14" max="16" width="5.59765625" customWidth="1"/>
    <col min="17" max="17" width="7.59765625" customWidth="1"/>
    <col min="18" max="27" width="5.59765625" customWidth="1"/>
  </cols>
  <sheetData>
    <row r="1" spans="1:21" s="4" customFormat="1" ht="27.6" x14ac:dyDescent="0.25">
      <c r="A1" s="4" t="s">
        <v>13</v>
      </c>
      <c r="B1" s="4" t="s">
        <v>14</v>
      </c>
      <c r="C1" s="4" t="s">
        <v>0</v>
      </c>
      <c r="D1" s="4" t="s">
        <v>15</v>
      </c>
      <c r="E1" s="4" t="s">
        <v>33</v>
      </c>
      <c r="F1" s="11" t="s">
        <v>34</v>
      </c>
      <c r="G1" s="12" t="s">
        <v>35</v>
      </c>
      <c r="I1" s="8" t="s">
        <v>13</v>
      </c>
      <c r="J1" t="s">
        <v>4</v>
      </c>
      <c r="Q1" s="4" t="str">
        <f>IF($J$2 ="RRS", "Responsive Reserve", "ECRS") &amp; " Requirement Comparison for " &amp; TEXT(DATEVALUE($J$1 &amp;" 1"), "Mmmm")</f>
        <v>ECRS Requirement Comparison for April</v>
      </c>
    </row>
    <row r="2" spans="1:21" x14ac:dyDescent="0.25">
      <c r="A2" t="s">
        <v>1</v>
      </c>
      <c r="B2" s="5" t="str">
        <f>IF(OR(C2=1, C2=2, C2=23, C2=24), "a. HE1-2 &amp; HE23-24", IF(OR(C2=3, C2=4, C2=5, C2=6), "b. HE3-6", IF(OR(C2=7, C2=8, C2=9, C2=10), "c. HE7-10", IF(OR(C2=11, C2=12, C2=13, C2=14), "d. HE11-14", IF(OR(C2=15, C2=16, C2=17, C2=18), "e. HE15-18", IF(OR(C2=19, C2=20, C2=21, C2=22), "f. HE19-22", NA()))))))</f>
        <v>a. HE1-2 &amp; HE23-24</v>
      </c>
      <c r="C2">
        <v>1</v>
      </c>
      <c r="D2" t="s">
        <v>28</v>
      </c>
      <c r="E2" s="6">
        <v>1071</v>
      </c>
      <c r="F2" s="6">
        <v>1207.2986444446296</v>
      </c>
      <c r="G2" s="6">
        <v>737.91638913365887</v>
      </c>
      <c r="H2" s="6"/>
      <c r="I2" s="8" t="s">
        <v>15</v>
      </c>
      <c r="J2" t="s">
        <v>29</v>
      </c>
      <c r="Q2" t="str">
        <f>$L$4&amp;":" &amp;CHAR(9) &amp; CHAR(10) &amp; "     " &amp;"Range: "&amp;T4&amp;" MW - "&amp;T5&amp;" MW;" &amp; CHAR(9) &amp; CHAR(10) &amp; "     " &amp; "Avg: "&amp;T6&amp;" MW" &amp;  IF(ISNA(T7), "", " ("&amp;ABS(T7)&amp;" MW "&amp;IF(T7&lt;0,"decrease", "increase") &amp; " from prev year)")</f>
        <v>2025 ECRS (Proposed):	
     Range: 694 MW - 2523 MW;	
     Avg: 1413 MW (51 MW decrease from prev year)</v>
      </c>
    </row>
    <row r="3" spans="1:21" x14ac:dyDescent="0.25">
      <c r="A3" t="s">
        <v>1</v>
      </c>
      <c r="B3" s="5" t="str">
        <f t="shared" ref="B3:B66" si="0">IF(OR(C3=1, C3=2, C3=23, C3=24), "a. HE1-2 &amp; HE23-24", IF(OR(C3=3, C3=4, C3=5, C3=6), "b. HE3-6", IF(OR(C3=7, C3=8, C3=9, C3=10), "c. HE7-10", IF(OR(C3=11, C3=12, C3=13, C3=14), "d. HE11-14", IF(OR(C3=15, C3=16, C3=17, C3=18), "e. HE15-18", IF(OR(C3=19, C3=20, C3=21, C3=22), "f. HE19-22", NA()))))))</f>
        <v>a. HE1-2 &amp; HE23-24</v>
      </c>
      <c r="C3">
        <v>2</v>
      </c>
      <c r="D3" t="s">
        <v>28</v>
      </c>
      <c r="E3" s="6">
        <v>1081</v>
      </c>
      <c r="F3" s="6">
        <v>1300.3529391641382</v>
      </c>
      <c r="G3" s="6">
        <v>793.82482865502959</v>
      </c>
      <c r="H3" s="6"/>
    </row>
    <row r="4" spans="1:21" x14ac:dyDescent="0.25">
      <c r="A4" t="s">
        <v>1</v>
      </c>
      <c r="B4" s="5" t="str">
        <f t="shared" si="0"/>
        <v>b. HE3-6</v>
      </c>
      <c r="C4">
        <v>3</v>
      </c>
      <c r="D4" t="s">
        <v>28</v>
      </c>
      <c r="E4" s="6">
        <v>1099</v>
      </c>
      <c r="F4" s="6">
        <v>1237.8515549823255</v>
      </c>
      <c r="G4" s="6">
        <v>780.67509993812109</v>
      </c>
      <c r="H4" s="6"/>
      <c r="I4" s="8" t="s">
        <v>16</v>
      </c>
      <c r="J4" t="s">
        <v>36</v>
      </c>
      <c r="K4" t="s">
        <v>38</v>
      </c>
      <c r="L4" t="s">
        <v>37</v>
      </c>
      <c r="S4" t="s">
        <v>17</v>
      </c>
      <c r="T4">
        <f>ROUND(MIN($L$5:$L$28), 0)</f>
        <v>694</v>
      </c>
    </row>
    <row r="5" spans="1:21" x14ac:dyDescent="0.25">
      <c r="A5" t="s">
        <v>1</v>
      </c>
      <c r="B5" s="5" t="str">
        <f t="shared" si="0"/>
        <v>b. HE3-6</v>
      </c>
      <c r="C5">
        <v>4</v>
      </c>
      <c r="D5" t="s">
        <v>28</v>
      </c>
      <c r="E5" s="6">
        <v>1128</v>
      </c>
      <c r="F5" s="6">
        <v>1249.8751094126526</v>
      </c>
      <c r="G5" s="6">
        <v>759.08580506143539</v>
      </c>
      <c r="H5" s="6"/>
      <c r="I5" s="7">
        <v>1</v>
      </c>
      <c r="J5" s="9">
        <v>936</v>
      </c>
      <c r="K5" s="9">
        <v>1005.3519992372628</v>
      </c>
      <c r="L5" s="9">
        <v>779.89662517187298</v>
      </c>
      <c r="S5" t="s">
        <v>18</v>
      </c>
      <c r="T5">
        <f>ROUND(MAX($L$5:$L$28), 0)</f>
        <v>2523</v>
      </c>
    </row>
    <row r="6" spans="1:21" x14ac:dyDescent="0.25">
      <c r="A6" t="s">
        <v>1</v>
      </c>
      <c r="B6" s="5" t="str">
        <f t="shared" si="0"/>
        <v>b. HE3-6</v>
      </c>
      <c r="C6">
        <v>5</v>
      </c>
      <c r="D6" t="s">
        <v>28</v>
      </c>
      <c r="E6" s="6">
        <v>1118</v>
      </c>
      <c r="F6" s="6">
        <v>1231.5044735893287</v>
      </c>
      <c r="G6" s="6">
        <v>816.51282466866269</v>
      </c>
      <c r="H6" s="6"/>
      <c r="I6" s="7">
        <v>2</v>
      </c>
      <c r="J6" s="9">
        <v>899</v>
      </c>
      <c r="K6" s="9">
        <v>949.5510889548807</v>
      </c>
      <c r="L6" s="9">
        <v>741.74908569112506</v>
      </c>
      <c r="S6" t="s">
        <v>19</v>
      </c>
      <c r="T6">
        <f>ROUND(AVERAGE($L$5:$L$28), 0)</f>
        <v>1413</v>
      </c>
    </row>
    <row r="7" spans="1:21" x14ac:dyDescent="0.25">
      <c r="A7" t="s">
        <v>1</v>
      </c>
      <c r="B7" s="5" t="str">
        <f t="shared" si="0"/>
        <v>b. HE3-6</v>
      </c>
      <c r="C7">
        <v>6</v>
      </c>
      <c r="D7" t="s">
        <v>28</v>
      </c>
      <c r="E7" s="6">
        <v>1108</v>
      </c>
      <c r="F7" s="6">
        <v>1486.7801786565722</v>
      </c>
      <c r="G7" s="6">
        <v>959.16026077038259</v>
      </c>
      <c r="H7" s="6"/>
      <c r="I7" s="7">
        <v>3</v>
      </c>
      <c r="J7" s="9">
        <v>961</v>
      </c>
      <c r="K7" s="9">
        <v>977.08455566629141</v>
      </c>
      <c r="L7" s="9">
        <v>694.19905810417731</v>
      </c>
      <c r="S7" t="s">
        <v>20</v>
      </c>
      <c r="T7">
        <f>ROUND(T6-AVERAGE(J5:J28), 0)</f>
        <v>-51</v>
      </c>
    </row>
    <row r="8" spans="1:21" x14ac:dyDescent="0.25">
      <c r="A8" t="s">
        <v>1</v>
      </c>
      <c r="B8" s="5" t="str">
        <f t="shared" si="0"/>
        <v>c. HE7-10</v>
      </c>
      <c r="C8">
        <v>7</v>
      </c>
      <c r="D8" t="s">
        <v>28</v>
      </c>
      <c r="E8" s="6">
        <v>1609</v>
      </c>
      <c r="F8" s="6">
        <v>1830.7150069374165</v>
      </c>
      <c r="G8" s="6">
        <v>1061.0341519342428</v>
      </c>
      <c r="H8" s="6"/>
      <c r="I8" s="7">
        <v>4</v>
      </c>
      <c r="J8" s="9">
        <v>985</v>
      </c>
      <c r="K8" s="9">
        <v>1084.0823362049985</v>
      </c>
      <c r="L8" s="9">
        <v>801.66974423366037</v>
      </c>
    </row>
    <row r="9" spans="1:21" x14ac:dyDescent="0.25">
      <c r="A9" t="s">
        <v>1</v>
      </c>
      <c r="B9" s="5" t="str">
        <f t="shared" si="0"/>
        <v>c. HE7-10</v>
      </c>
      <c r="C9">
        <v>8</v>
      </c>
      <c r="D9" t="s">
        <v>28</v>
      </c>
      <c r="E9" s="6">
        <v>1692</v>
      </c>
      <c r="F9" s="6">
        <v>1666.3937952382303</v>
      </c>
      <c r="G9" s="6">
        <v>1124.9852302465108</v>
      </c>
      <c r="H9" s="6"/>
      <c r="I9" s="7">
        <v>5</v>
      </c>
      <c r="J9" s="9">
        <v>935</v>
      </c>
      <c r="K9" s="9">
        <v>1101.5130704042172</v>
      </c>
      <c r="L9" s="9">
        <v>774.95204879725384</v>
      </c>
    </row>
    <row r="10" spans="1:21" x14ac:dyDescent="0.25">
      <c r="A10" t="s">
        <v>1</v>
      </c>
      <c r="B10" s="5" t="str">
        <f t="shared" si="0"/>
        <v>c. HE7-10</v>
      </c>
      <c r="C10">
        <v>9</v>
      </c>
      <c r="D10" t="s">
        <v>28</v>
      </c>
      <c r="E10" s="6">
        <v>2284</v>
      </c>
      <c r="F10" s="6">
        <v>2521.9506100078097</v>
      </c>
      <c r="G10" s="6">
        <v>1777.73537395876</v>
      </c>
      <c r="H10" s="6"/>
      <c r="I10" s="7">
        <v>6</v>
      </c>
      <c r="J10" s="9">
        <v>1079</v>
      </c>
      <c r="K10" s="9">
        <v>1155.017572464662</v>
      </c>
      <c r="L10" s="9">
        <v>834.38907789296059</v>
      </c>
    </row>
    <row r="11" spans="1:21" x14ac:dyDescent="0.25">
      <c r="A11" t="s">
        <v>1</v>
      </c>
      <c r="B11" s="5" t="str">
        <f t="shared" si="0"/>
        <v>c. HE7-10</v>
      </c>
      <c r="C11">
        <v>10</v>
      </c>
      <c r="D11" t="s">
        <v>28</v>
      </c>
      <c r="E11" s="6">
        <v>2608</v>
      </c>
      <c r="F11" s="6">
        <v>2540.0054636279406</v>
      </c>
      <c r="G11" s="6">
        <v>2151.2002910807382</v>
      </c>
      <c r="H11" s="6"/>
      <c r="I11" s="7">
        <v>7</v>
      </c>
      <c r="J11" s="9">
        <v>1126</v>
      </c>
      <c r="K11" s="9">
        <v>1255.3812109584412</v>
      </c>
      <c r="L11" s="9">
        <v>848.36094937753728</v>
      </c>
    </row>
    <row r="12" spans="1:21" x14ac:dyDescent="0.25">
      <c r="A12" t="s">
        <v>1</v>
      </c>
      <c r="B12" s="5" t="str">
        <f t="shared" si="0"/>
        <v>d. HE11-14</v>
      </c>
      <c r="C12">
        <v>11</v>
      </c>
      <c r="D12" t="s">
        <v>28</v>
      </c>
      <c r="E12" s="6">
        <v>2307</v>
      </c>
      <c r="F12" s="6">
        <v>2287.240602392274</v>
      </c>
      <c r="G12" s="6">
        <v>1961.2322179745677</v>
      </c>
      <c r="H12" s="6"/>
      <c r="I12" s="7">
        <v>8</v>
      </c>
      <c r="J12" s="9">
        <v>1328</v>
      </c>
      <c r="K12" s="9">
        <v>1378.6275375876494</v>
      </c>
      <c r="L12" s="9">
        <v>926.5352189404789</v>
      </c>
    </row>
    <row r="13" spans="1:21" x14ac:dyDescent="0.25">
      <c r="A13" t="s">
        <v>1</v>
      </c>
      <c r="B13" s="5" t="str">
        <f t="shared" si="0"/>
        <v>d. HE11-14</v>
      </c>
      <c r="C13">
        <v>12</v>
      </c>
      <c r="D13" t="s">
        <v>28</v>
      </c>
      <c r="E13" s="6">
        <v>1935</v>
      </c>
      <c r="F13" s="6">
        <v>1746.1830660200408</v>
      </c>
      <c r="G13" s="6">
        <v>1437.8935354143905</v>
      </c>
      <c r="H13" s="6"/>
      <c r="I13" s="7">
        <v>9</v>
      </c>
      <c r="J13" s="9">
        <v>1719</v>
      </c>
      <c r="K13" s="9">
        <v>2421.6929802887907</v>
      </c>
      <c r="L13" s="9">
        <v>2159.3678736165912</v>
      </c>
    </row>
    <row r="14" spans="1:21" x14ac:dyDescent="0.25">
      <c r="A14" t="s">
        <v>1</v>
      </c>
      <c r="B14" s="5" t="str">
        <f t="shared" si="0"/>
        <v>d. HE11-14</v>
      </c>
      <c r="C14">
        <v>13</v>
      </c>
      <c r="D14" t="s">
        <v>28</v>
      </c>
      <c r="E14" s="6">
        <v>1813</v>
      </c>
      <c r="F14" s="6">
        <v>1650.1297031849433</v>
      </c>
      <c r="G14" s="6">
        <v>1290.9025205783375</v>
      </c>
      <c r="H14" s="6"/>
      <c r="I14" s="7">
        <v>10</v>
      </c>
      <c r="J14" s="9">
        <v>1911</v>
      </c>
      <c r="K14" s="9">
        <v>2518.5488620969763</v>
      </c>
      <c r="L14" s="9">
        <v>2373.9628938802421</v>
      </c>
      <c r="T14" t="s">
        <v>31</v>
      </c>
      <c r="U14" t="s">
        <v>32</v>
      </c>
    </row>
    <row r="15" spans="1:21" x14ac:dyDescent="0.25">
      <c r="A15" t="s">
        <v>1</v>
      </c>
      <c r="B15" s="5" t="str">
        <f t="shared" si="0"/>
        <v>d. HE11-14</v>
      </c>
      <c r="C15">
        <v>14</v>
      </c>
      <c r="D15" t="s">
        <v>28</v>
      </c>
      <c r="E15" s="6">
        <v>1595</v>
      </c>
      <c r="F15" s="6">
        <v>1642.1041331404194</v>
      </c>
      <c r="G15" s="6">
        <v>1373.9845129215716</v>
      </c>
      <c r="H15" s="6"/>
      <c r="I15" s="7">
        <v>11</v>
      </c>
      <c r="J15" s="9">
        <v>1776</v>
      </c>
      <c r="K15" s="9">
        <v>2278.0769819779844</v>
      </c>
      <c r="L15" s="9">
        <v>2118.6357871870541</v>
      </c>
      <c r="T15">
        <v>900</v>
      </c>
      <c r="U15">
        <v>500</v>
      </c>
    </row>
    <row r="16" spans="1:21" x14ac:dyDescent="0.25">
      <c r="A16" t="s">
        <v>1</v>
      </c>
      <c r="B16" s="5" t="str">
        <f t="shared" si="0"/>
        <v>e. HE15-18</v>
      </c>
      <c r="C16">
        <v>15</v>
      </c>
      <c r="D16" t="s">
        <v>28</v>
      </c>
      <c r="E16" s="6">
        <v>1772</v>
      </c>
      <c r="F16" s="6">
        <v>1816.3450311829019</v>
      </c>
      <c r="G16" s="6">
        <v>1601.3839453013686</v>
      </c>
      <c r="H16" s="6"/>
      <c r="I16" s="7">
        <v>12</v>
      </c>
      <c r="J16" s="9">
        <v>1843</v>
      </c>
      <c r="K16" s="9">
        <v>2054.8700979922091</v>
      </c>
      <c r="L16" s="9">
        <v>1881.0389127593912</v>
      </c>
      <c r="T16">
        <v>400</v>
      </c>
      <c r="U16">
        <v>400</v>
      </c>
    </row>
    <row r="17" spans="1:24" x14ac:dyDescent="0.25">
      <c r="A17" t="s">
        <v>1</v>
      </c>
      <c r="B17" s="5" t="str">
        <f t="shared" si="0"/>
        <v>e. HE15-18</v>
      </c>
      <c r="C17">
        <v>16</v>
      </c>
      <c r="D17" t="s">
        <v>28</v>
      </c>
      <c r="E17" s="6">
        <v>1502</v>
      </c>
      <c r="F17" s="6">
        <v>1673.9870478810151</v>
      </c>
      <c r="G17" s="6">
        <v>1454.8362175008465</v>
      </c>
      <c r="H17" s="6"/>
      <c r="I17" s="7">
        <v>13</v>
      </c>
      <c r="J17" s="9">
        <v>1715</v>
      </c>
      <c r="K17" s="9">
        <v>1641.6265479772692</v>
      </c>
      <c r="L17" s="9">
        <v>1435.4406156593973</v>
      </c>
    </row>
    <row r="18" spans="1:24" x14ac:dyDescent="0.25">
      <c r="A18" t="s">
        <v>1</v>
      </c>
      <c r="B18" s="5" t="str">
        <f t="shared" si="0"/>
        <v>e. HE15-18</v>
      </c>
      <c r="C18">
        <v>17</v>
      </c>
      <c r="D18" t="s">
        <v>28</v>
      </c>
      <c r="E18" s="6">
        <v>1667</v>
      </c>
      <c r="F18" s="6">
        <v>1973.1613403661931</v>
      </c>
      <c r="G18" s="6">
        <v>1654.1349971790796</v>
      </c>
      <c r="H18" s="6"/>
      <c r="I18" s="7">
        <v>14</v>
      </c>
      <c r="J18" s="9">
        <v>1796</v>
      </c>
      <c r="K18" s="9">
        <v>1867.1732363598926</v>
      </c>
      <c r="L18" s="9">
        <v>1640.4547849410342</v>
      </c>
    </row>
    <row r="19" spans="1:24" x14ac:dyDescent="0.25">
      <c r="A19" t="s">
        <v>1</v>
      </c>
      <c r="B19" s="5" t="str">
        <f t="shared" si="0"/>
        <v>e. HE15-18</v>
      </c>
      <c r="C19">
        <v>18</v>
      </c>
      <c r="D19" t="s">
        <v>28</v>
      </c>
      <c r="E19" s="6">
        <v>1694</v>
      </c>
      <c r="F19" s="6">
        <v>2104.3681427255988</v>
      </c>
      <c r="G19" s="6">
        <v>1489.5422160918326</v>
      </c>
      <c r="H19" s="6"/>
      <c r="I19" s="7">
        <v>15</v>
      </c>
      <c r="J19" s="9">
        <v>1906</v>
      </c>
      <c r="K19" s="9">
        <v>2218.0134216213542</v>
      </c>
      <c r="L19" s="9">
        <v>2005.1835600664899</v>
      </c>
    </row>
    <row r="20" spans="1:24" x14ac:dyDescent="0.25">
      <c r="A20" t="s">
        <v>1</v>
      </c>
      <c r="B20" s="5" t="str">
        <f t="shared" si="0"/>
        <v>f. HE19-22</v>
      </c>
      <c r="C20">
        <v>19</v>
      </c>
      <c r="D20" t="s">
        <v>28</v>
      </c>
      <c r="E20" s="6">
        <v>1543</v>
      </c>
      <c r="F20" s="6">
        <v>1761.8570833346694</v>
      </c>
      <c r="G20" s="6">
        <v>1110.4968827504176</v>
      </c>
      <c r="H20" s="6"/>
      <c r="I20" s="7">
        <v>16</v>
      </c>
      <c r="J20" s="9">
        <v>1863</v>
      </c>
      <c r="K20" s="9">
        <v>2454.0074426495657</v>
      </c>
      <c r="L20" s="9">
        <v>2205.777625561253</v>
      </c>
    </row>
    <row r="21" spans="1:24" x14ac:dyDescent="0.25">
      <c r="A21" t="s">
        <v>1</v>
      </c>
      <c r="B21" s="5" t="str">
        <f t="shared" si="0"/>
        <v>f. HE19-22</v>
      </c>
      <c r="C21">
        <v>20</v>
      </c>
      <c r="D21" t="s">
        <v>28</v>
      </c>
      <c r="E21" s="6">
        <v>1428</v>
      </c>
      <c r="F21" s="6">
        <v>1607.9089136533917</v>
      </c>
      <c r="G21" s="6">
        <v>1117.0820007329726</v>
      </c>
      <c r="H21" s="6"/>
      <c r="I21" s="7">
        <v>17</v>
      </c>
      <c r="J21" s="9">
        <v>2067</v>
      </c>
      <c r="K21" s="9">
        <v>2589.4707718165482</v>
      </c>
      <c r="L21" s="9">
        <v>2286.9410426185382</v>
      </c>
    </row>
    <row r="22" spans="1:24" x14ac:dyDescent="0.25">
      <c r="A22" t="s">
        <v>1</v>
      </c>
      <c r="B22" s="5" t="str">
        <f t="shared" si="0"/>
        <v>f. HE19-22</v>
      </c>
      <c r="C22">
        <v>21</v>
      </c>
      <c r="D22" t="s">
        <v>28</v>
      </c>
      <c r="E22" s="6">
        <v>1393</v>
      </c>
      <c r="F22" s="6">
        <v>1584.9165341881544</v>
      </c>
      <c r="G22" s="6">
        <v>1071.9509421787911</v>
      </c>
      <c r="H22" s="6"/>
      <c r="I22" s="7">
        <v>18</v>
      </c>
      <c r="J22" s="9">
        <v>2225</v>
      </c>
      <c r="K22" s="9">
        <v>2852.6205588599391</v>
      </c>
      <c r="L22" s="9">
        <v>2522.7847803138511</v>
      </c>
    </row>
    <row r="23" spans="1:24" x14ac:dyDescent="0.25">
      <c r="A23" t="s">
        <v>1</v>
      </c>
      <c r="B23" s="5" t="str">
        <f t="shared" si="0"/>
        <v>f. HE19-22</v>
      </c>
      <c r="C23">
        <v>22</v>
      </c>
      <c r="D23" t="s">
        <v>28</v>
      </c>
      <c r="E23" s="6">
        <v>1416</v>
      </c>
      <c r="F23" s="6">
        <v>1578.9570211401731</v>
      </c>
      <c r="G23" s="6">
        <v>970.3730989583687</v>
      </c>
      <c r="H23" s="6"/>
      <c r="I23" s="7">
        <v>19</v>
      </c>
      <c r="J23" s="9">
        <v>1622</v>
      </c>
      <c r="K23" s="9">
        <v>2088.4998126252071</v>
      </c>
      <c r="L23" s="9">
        <v>1706.0530766261229</v>
      </c>
    </row>
    <row r="24" spans="1:24" x14ac:dyDescent="0.25">
      <c r="A24" t="s">
        <v>1</v>
      </c>
      <c r="B24" s="5" t="str">
        <f t="shared" si="0"/>
        <v>a. HE1-2 &amp; HE23-24</v>
      </c>
      <c r="C24">
        <v>23</v>
      </c>
      <c r="D24" t="s">
        <v>28</v>
      </c>
      <c r="E24" s="6">
        <v>1220</v>
      </c>
      <c r="F24" s="6">
        <v>1440.2411412602755</v>
      </c>
      <c r="G24" s="6">
        <v>963.34581290289725</v>
      </c>
      <c r="H24" s="6"/>
      <c r="I24" s="7">
        <v>20</v>
      </c>
      <c r="J24" s="9">
        <v>1552</v>
      </c>
      <c r="K24" s="9">
        <v>1912.290142786258</v>
      </c>
      <c r="L24" s="9">
        <v>1397.1747115545847</v>
      </c>
    </row>
    <row r="25" spans="1:24" x14ac:dyDescent="0.25">
      <c r="A25" t="s">
        <v>1</v>
      </c>
      <c r="B25" s="5" t="str">
        <f t="shared" si="0"/>
        <v>a. HE1-2 &amp; HE23-24</v>
      </c>
      <c r="C25">
        <v>24</v>
      </c>
      <c r="D25" t="s">
        <v>28</v>
      </c>
      <c r="E25" s="6">
        <v>1207</v>
      </c>
      <c r="F25" s="6">
        <v>1363.6926696244291</v>
      </c>
      <c r="G25" s="6">
        <v>871.52694270747952</v>
      </c>
      <c r="H25" s="6"/>
      <c r="I25" s="7">
        <v>21</v>
      </c>
      <c r="J25" s="9">
        <v>1343</v>
      </c>
      <c r="K25" s="9">
        <v>1993.1054451847342</v>
      </c>
      <c r="L25" s="9">
        <v>1256.7854505769899</v>
      </c>
    </row>
    <row r="26" spans="1:24" x14ac:dyDescent="0.25">
      <c r="A26" t="s">
        <v>2</v>
      </c>
      <c r="B26" s="5" t="str">
        <f t="shared" si="0"/>
        <v>a. HE1-2 &amp; HE23-24</v>
      </c>
      <c r="C26">
        <v>1</v>
      </c>
      <c r="D26" t="s">
        <v>28</v>
      </c>
      <c r="E26" s="6">
        <v>1208</v>
      </c>
      <c r="F26" s="6">
        <v>850.534374320187</v>
      </c>
      <c r="G26" s="6">
        <v>640.40028831799691</v>
      </c>
      <c r="H26" s="6"/>
      <c r="I26" s="7">
        <v>22</v>
      </c>
      <c r="J26" s="9">
        <v>1290</v>
      </c>
      <c r="K26" s="9">
        <v>1642.4130948839461</v>
      </c>
      <c r="L26" s="9">
        <v>993.67810046090551</v>
      </c>
    </row>
    <row r="27" spans="1:24" x14ac:dyDescent="0.25">
      <c r="A27" t="s">
        <v>2</v>
      </c>
      <c r="B27" s="5" t="str">
        <f t="shared" si="0"/>
        <v>a. HE1-2 &amp; HE23-24</v>
      </c>
      <c r="C27">
        <v>2</v>
      </c>
      <c r="D27" t="s">
        <v>28</v>
      </c>
      <c r="E27" s="6">
        <v>1164</v>
      </c>
      <c r="F27" s="6">
        <v>931.97748902767262</v>
      </c>
      <c r="G27" s="6">
        <v>618.17034497149734</v>
      </c>
      <c r="H27" s="6"/>
      <c r="I27" s="7">
        <v>23</v>
      </c>
      <c r="J27" s="9">
        <v>1168</v>
      </c>
      <c r="K27" s="9">
        <v>1365.1404216672684</v>
      </c>
      <c r="L27" s="9">
        <v>777.51225631158093</v>
      </c>
    </row>
    <row r="28" spans="1:24" x14ac:dyDescent="0.25">
      <c r="A28" t="s">
        <v>2</v>
      </c>
      <c r="B28" s="5" t="str">
        <f t="shared" si="0"/>
        <v>b. HE3-6</v>
      </c>
      <c r="C28">
        <v>3</v>
      </c>
      <c r="D28" t="s">
        <v>28</v>
      </c>
      <c r="E28" s="6">
        <v>1379</v>
      </c>
      <c r="F28" s="6">
        <v>971.44439399316707</v>
      </c>
      <c r="G28" s="6">
        <v>664.35437041608543</v>
      </c>
      <c r="H28" s="6"/>
      <c r="I28" s="7">
        <v>24</v>
      </c>
      <c r="J28" s="9">
        <v>1082</v>
      </c>
      <c r="K28" s="9">
        <v>1098.9105072156929</v>
      </c>
      <c r="L28" s="9">
        <v>738.7483674137651</v>
      </c>
    </row>
    <row r="29" spans="1:24" x14ac:dyDescent="0.25">
      <c r="A29" t="s">
        <v>2</v>
      </c>
      <c r="B29" s="5" t="str">
        <f t="shared" si="0"/>
        <v>b. HE3-6</v>
      </c>
      <c r="C29">
        <v>4</v>
      </c>
      <c r="D29" t="s">
        <v>28</v>
      </c>
      <c r="E29" s="6">
        <v>1197</v>
      </c>
      <c r="F29" s="6">
        <v>1019.9761034941962</v>
      </c>
      <c r="G29" s="6">
        <v>696.41411056617551</v>
      </c>
      <c r="H29" s="6"/>
    </row>
    <row r="30" spans="1:24" x14ac:dyDescent="0.25">
      <c r="A30" t="s">
        <v>2</v>
      </c>
      <c r="B30" s="5" t="str">
        <f t="shared" si="0"/>
        <v>b. HE3-6</v>
      </c>
      <c r="C30">
        <v>5</v>
      </c>
      <c r="D30" t="s">
        <v>28</v>
      </c>
      <c r="E30" s="6">
        <v>1413</v>
      </c>
      <c r="F30" s="6">
        <v>1132.3977385931757</v>
      </c>
      <c r="G30" s="6">
        <v>783.20727589047726</v>
      </c>
      <c r="H30" s="6"/>
      <c r="Q30" t="str">
        <f>"Hourly Average " &amp; IF($J$31 = "RRS", "Responsive Reserve",  "ECRS") &amp; " Requirement Comparison"</f>
        <v>Hourly Average ECRS Requirement Comparison</v>
      </c>
    </row>
    <row r="31" spans="1:24" x14ac:dyDescent="0.25">
      <c r="A31" t="s">
        <v>2</v>
      </c>
      <c r="B31" s="5" t="str">
        <f t="shared" si="0"/>
        <v>b. HE3-6</v>
      </c>
      <c r="C31">
        <v>6</v>
      </c>
      <c r="D31" t="s">
        <v>28</v>
      </c>
      <c r="E31" s="6">
        <v>1478</v>
      </c>
      <c r="F31" s="6">
        <v>1133.6081674150105</v>
      </c>
      <c r="G31" s="6">
        <v>730.73075292596741</v>
      </c>
      <c r="H31" s="6"/>
      <c r="I31" s="8" t="s">
        <v>15</v>
      </c>
      <c r="J31" t="s">
        <v>28</v>
      </c>
      <c r="Q31" t="str">
        <f ca="1" xml:space="preserve"> L33&amp; CHAR(9) &amp; CHAR(10) &amp; "     On avg. "&amp;ROUND(ABS(X35),0)&amp;" MW "&amp;IF(X35&lt;0,"decrease","increase")&amp;" from prev year."&amp;IF(ISNA(Y34), "", CHAR(9)&amp;CHAR(10)&amp;"     Largest increase is in "&amp;Y34&amp;" by "&amp;ROUND(X34,0)&amp;" MW.") &amp;IF(ISNA(X33), "", CHAR(9)&amp;CHAR(10)&amp;"     Largest decrease is in "&amp;Y33&amp;" by "&amp;ABS(ROUND(X33,0))&amp;" MW.")</f>
        <v>2025 ECRS (Proposed)	
     On avg. 310 MW decrease from prev year.	
     Largest decrease is in Aug by 583 MW.</v>
      </c>
    </row>
    <row r="32" spans="1:24" x14ac:dyDescent="0.25">
      <c r="A32" t="s">
        <v>2</v>
      </c>
      <c r="B32" s="5" t="str">
        <f t="shared" si="0"/>
        <v>c. HE7-10</v>
      </c>
      <c r="C32">
        <v>7</v>
      </c>
      <c r="D32" t="s">
        <v>28</v>
      </c>
      <c r="E32" s="6">
        <v>1687</v>
      </c>
      <c r="F32" s="6">
        <v>1358.6712543589952</v>
      </c>
      <c r="G32" s="6">
        <v>845.06895534092905</v>
      </c>
      <c r="H32" s="6"/>
      <c r="X32" t="s">
        <v>30</v>
      </c>
    </row>
    <row r="33" spans="1:31" x14ac:dyDescent="0.25">
      <c r="A33" t="s">
        <v>2</v>
      </c>
      <c r="B33" s="5" t="str">
        <f t="shared" si="0"/>
        <v>c. HE7-10</v>
      </c>
      <c r="C33">
        <v>8</v>
      </c>
      <c r="D33" t="s">
        <v>28</v>
      </c>
      <c r="E33" s="6">
        <v>1939</v>
      </c>
      <c r="F33" s="6">
        <v>1463.0363938904629</v>
      </c>
      <c r="G33" s="6">
        <v>895.82197127008988</v>
      </c>
      <c r="H33" s="6"/>
      <c r="I33" s="8" t="s">
        <v>16</v>
      </c>
      <c r="J33" t="s">
        <v>36</v>
      </c>
      <c r="K33" t="s">
        <v>39</v>
      </c>
      <c r="L33" t="s">
        <v>37</v>
      </c>
      <c r="W33" t="s">
        <v>24</v>
      </c>
      <c r="X33">
        <f>_xlfn.MINIFS($S$34:S45, $S$34:S45, "&lt;&gt;#N/A", $S$34:S45, "&lt;0")</f>
        <v>-582.85489348284432</v>
      </c>
      <c r="Y33" t="str">
        <f ca="1">OFFSET(K34,MATCH(X33,$S$34:$S$45, 0)-1, -2)</f>
        <v>Aug</v>
      </c>
    </row>
    <row r="34" spans="1:31" x14ac:dyDescent="0.25">
      <c r="A34" t="s">
        <v>2</v>
      </c>
      <c r="B34" s="5" t="str">
        <f t="shared" si="0"/>
        <v>c. HE7-10</v>
      </c>
      <c r="C34">
        <v>9</v>
      </c>
      <c r="D34" t="s">
        <v>28</v>
      </c>
      <c r="E34" s="6">
        <v>2577</v>
      </c>
      <c r="F34" s="6">
        <v>2263.3201977494064</v>
      </c>
      <c r="G34" s="6">
        <v>1994.437547721355</v>
      </c>
      <c r="H34" s="6"/>
      <c r="I34" s="7" t="s">
        <v>1</v>
      </c>
      <c r="J34" s="6">
        <v>1553.75</v>
      </c>
      <c r="K34" s="6">
        <v>1687.65917525648</v>
      </c>
      <c r="L34" s="6">
        <v>1222.1173374433527</v>
      </c>
      <c r="P34" s="9"/>
      <c r="S34">
        <f>IF(K34=0, NA(), L34-_xlfn.IFNA(J34,0))</f>
        <v>-331.63266255664735</v>
      </c>
      <c r="W34" t="s">
        <v>25</v>
      </c>
      <c r="X34">
        <f>_xlfn.MAXIFS($S$34:S45, $S$34:S45, "&lt;&gt;#N/A", $S$34:S45, "&gt;0")</f>
        <v>0</v>
      </c>
      <c r="Y34" t="e">
        <f ca="1">OFFSET(K35,MATCH(X34,$S$34:$S$45, 0)-1, -2)</f>
        <v>#N/A</v>
      </c>
    </row>
    <row r="35" spans="1:31" x14ac:dyDescent="0.25">
      <c r="A35" t="s">
        <v>2</v>
      </c>
      <c r="B35" s="5" t="str">
        <f t="shared" si="0"/>
        <v>c. HE7-10</v>
      </c>
      <c r="C35">
        <v>10</v>
      </c>
      <c r="D35" t="s">
        <v>28</v>
      </c>
      <c r="E35" s="6">
        <v>2737</v>
      </c>
      <c r="F35" s="6">
        <v>2285.8165069455727</v>
      </c>
      <c r="G35" s="6">
        <v>2078.1042481445302</v>
      </c>
      <c r="H35" s="6"/>
      <c r="I35" s="7" t="s">
        <v>2</v>
      </c>
      <c r="J35" s="6">
        <v>1667.5</v>
      </c>
      <c r="K35" s="6">
        <v>1552.7463472711431</v>
      </c>
      <c r="L35" s="6">
        <v>1248.6802187365627</v>
      </c>
      <c r="P35" s="9"/>
      <c r="S35">
        <f t="shared" ref="S35:S45" si="1">IF(K35=0, NA(), L35-_xlfn.IFNA(J35,0))</f>
        <v>-418.81978126343733</v>
      </c>
      <c r="W35" t="s">
        <v>26</v>
      </c>
      <c r="X35">
        <f>AVERAGEIF($S$34:$S$45, "&lt;&gt;#N/A")</f>
        <v>-310.14230590033816</v>
      </c>
    </row>
    <row r="36" spans="1:31" x14ac:dyDescent="0.25">
      <c r="A36" t="s">
        <v>2</v>
      </c>
      <c r="B36" s="5" t="str">
        <f t="shared" si="0"/>
        <v>d. HE11-14</v>
      </c>
      <c r="C36">
        <v>11</v>
      </c>
      <c r="D36" t="s">
        <v>28</v>
      </c>
      <c r="E36" s="6">
        <v>2373</v>
      </c>
      <c r="F36" s="6">
        <v>2296.1123912468838</v>
      </c>
      <c r="G36" s="6">
        <v>2124.181141725312</v>
      </c>
      <c r="H36" s="6"/>
      <c r="I36" s="7" t="s">
        <v>3</v>
      </c>
      <c r="J36" s="6">
        <v>1560.8333333333333</v>
      </c>
      <c r="K36" s="6">
        <v>1758.7789074395578</v>
      </c>
      <c r="L36" s="6">
        <v>1407.9637667375557</v>
      </c>
      <c r="P36" s="9"/>
      <c r="S36">
        <f t="shared" si="1"/>
        <v>-152.86956659577754</v>
      </c>
    </row>
    <row r="37" spans="1:31" x14ac:dyDescent="0.25">
      <c r="A37" t="s">
        <v>2</v>
      </c>
      <c r="B37" s="5" t="str">
        <f t="shared" si="0"/>
        <v>d. HE11-14</v>
      </c>
      <c r="C37">
        <v>12</v>
      </c>
      <c r="D37" t="s">
        <v>28</v>
      </c>
      <c r="E37" s="6">
        <v>1854</v>
      </c>
      <c r="F37" s="6">
        <v>1657.6253142724938</v>
      </c>
      <c r="G37" s="6">
        <v>1552.9882509701017</v>
      </c>
      <c r="H37" s="6"/>
      <c r="I37" s="7" t="s">
        <v>4</v>
      </c>
      <c r="J37" s="6">
        <v>1463.625</v>
      </c>
      <c r="K37" s="6">
        <v>1745.9612373950856</v>
      </c>
      <c r="L37" s="6">
        <v>1412.5538186565354</v>
      </c>
      <c r="P37" s="9"/>
      <c r="S37">
        <f t="shared" si="1"/>
        <v>-51.071181343464559</v>
      </c>
      <c r="AE37" s="6"/>
    </row>
    <row r="38" spans="1:31" x14ac:dyDescent="0.25">
      <c r="A38" t="s">
        <v>2</v>
      </c>
      <c r="B38" s="5" t="str">
        <f t="shared" si="0"/>
        <v>d. HE11-14</v>
      </c>
      <c r="C38">
        <v>13</v>
      </c>
      <c r="D38" t="s">
        <v>28</v>
      </c>
      <c r="E38" s="6">
        <v>1746</v>
      </c>
      <c r="F38" s="6">
        <v>1572.6874389051488</v>
      </c>
      <c r="G38" s="6">
        <v>1485.8087283325967</v>
      </c>
      <c r="H38" s="6"/>
      <c r="I38" s="7" t="s">
        <v>5</v>
      </c>
      <c r="J38" s="6">
        <v>1988.125</v>
      </c>
      <c r="K38" s="6">
        <v>2464.9665406191575</v>
      </c>
      <c r="L38" s="6">
        <v>1877.3404060537732</v>
      </c>
      <c r="P38" s="9"/>
      <c r="S38">
        <f t="shared" si="1"/>
        <v>-110.78459394622678</v>
      </c>
      <c r="AE38" s="6"/>
    </row>
    <row r="39" spans="1:31" x14ac:dyDescent="0.25">
      <c r="A39" t="s">
        <v>2</v>
      </c>
      <c r="B39" s="5" t="str">
        <f t="shared" si="0"/>
        <v>d. HE11-14</v>
      </c>
      <c r="C39">
        <v>14</v>
      </c>
      <c r="D39" t="s">
        <v>28</v>
      </c>
      <c r="E39" s="6">
        <v>1665</v>
      </c>
      <c r="F39" s="6">
        <v>1808.3663200751037</v>
      </c>
      <c r="G39" s="6">
        <v>1732.0234490169798</v>
      </c>
      <c r="H39" s="6"/>
      <c r="I39" s="7" t="s">
        <v>6</v>
      </c>
      <c r="J39" s="6">
        <v>2008.7083333333333</v>
      </c>
      <c r="K39" s="6">
        <v>2373.3694177195907</v>
      </c>
      <c r="L39" s="6">
        <v>1579.9032631686562</v>
      </c>
      <c r="P39" s="9"/>
      <c r="S39">
        <f t="shared" si="1"/>
        <v>-428.80507016467709</v>
      </c>
      <c r="AE39" s="6"/>
    </row>
    <row r="40" spans="1:31" x14ac:dyDescent="0.25">
      <c r="A40" t="s">
        <v>2</v>
      </c>
      <c r="B40" s="5" t="str">
        <f t="shared" si="0"/>
        <v>e. HE15-18</v>
      </c>
      <c r="C40">
        <v>15</v>
      </c>
      <c r="D40" t="s">
        <v>28</v>
      </c>
      <c r="E40" s="6">
        <v>1692</v>
      </c>
      <c r="F40" s="6">
        <v>2336.3421812145921</v>
      </c>
      <c r="G40" s="6">
        <v>2283.2822525955985</v>
      </c>
      <c r="H40" s="6"/>
      <c r="I40" s="7" t="s">
        <v>7</v>
      </c>
      <c r="J40" s="6">
        <v>2049.2916666666665</v>
      </c>
      <c r="K40" s="6">
        <v>2435.3897041357945</v>
      </c>
      <c r="L40" s="6">
        <v>1644.9909688170362</v>
      </c>
      <c r="P40" s="9"/>
      <c r="S40">
        <f t="shared" si="1"/>
        <v>-404.3006978496303</v>
      </c>
      <c r="AE40" s="6"/>
    </row>
    <row r="41" spans="1:31" x14ac:dyDescent="0.25">
      <c r="A41" t="s">
        <v>2</v>
      </c>
      <c r="B41" s="5" t="str">
        <f t="shared" si="0"/>
        <v>e. HE15-18</v>
      </c>
      <c r="C41">
        <v>16</v>
      </c>
      <c r="D41" t="s">
        <v>28</v>
      </c>
      <c r="E41" s="6">
        <v>1828</v>
      </c>
      <c r="F41" s="6">
        <v>2246.5939374064774</v>
      </c>
      <c r="G41" s="6">
        <v>2190.8464096594003</v>
      </c>
      <c r="H41" s="6"/>
      <c r="I41" s="7" t="s">
        <v>8</v>
      </c>
      <c r="J41" s="9">
        <v>2172</v>
      </c>
      <c r="K41" s="9">
        <v>2450.1599223469807</v>
      </c>
      <c r="L41" s="9">
        <v>1589.1451065171557</v>
      </c>
      <c r="P41" s="9"/>
      <c r="S41">
        <f t="shared" si="1"/>
        <v>-582.85489348284432</v>
      </c>
      <c r="AE41" s="6"/>
    </row>
    <row r="42" spans="1:31" x14ac:dyDescent="0.25">
      <c r="A42" t="s">
        <v>2</v>
      </c>
      <c r="B42" s="5" t="str">
        <f t="shared" si="0"/>
        <v>e. HE15-18</v>
      </c>
      <c r="C42">
        <v>17</v>
      </c>
      <c r="D42" t="s">
        <v>28</v>
      </c>
      <c r="E42" s="6">
        <v>1745</v>
      </c>
      <c r="F42" s="6">
        <v>2273.1404816041659</v>
      </c>
      <c r="G42" s="6">
        <v>2128.0241035070503</v>
      </c>
      <c r="H42" s="6"/>
      <c r="I42" s="7" t="s">
        <v>9</v>
      </c>
      <c r="J42" s="9">
        <v>1983.0416666666667</v>
      </c>
      <c r="K42" s="9"/>
      <c r="L42" s="9"/>
      <c r="P42" s="9"/>
      <c r="S42" t="e">
        <f t="shared" si="1"/>
        <v>#N/A</v>
      </c>
      <c r="AE42" s="6"/>
    </row>
    <row r="43" spans="1:31" x14ac:dyDescent="0.25">
      <c r="A43" t="s">
        <v>2</v>
      </c>
      <c r="B43" s="5" t="str">
        <f t="shared" si="0"/>
        <v>e. HE15-18</v>
      </c>
      <c r="C43">
        <v>18</v>
      </c>
      <c r="D43" t="s">
        <v>28</v>
      </c>
      <c r="E43" s="6">
        <v>1663</v>
      </c>
      <c r="F43" s="6">
        <v>1802.8035479341993</v>
      </c>
      <c r="G43" s="6">
        <v>1471.7755650956003</v>
      </c>
      <c r="H43" s="6"/>
      <c r="I43" s="7" t="s">
        <v>21</v>
      </c>
      <c r="J43" s="9">
        <v>1557.7916666666667</v>
      </c>
      <c r="K43" s="9"/>
      <c r="L43" s="9"/>
      <c r="P43" s="9"/>
      <c r="S43" t="e">
        <f t="shared" si="1"/>
        <v>#N/A</v>
      </c>
      <c r="AE43" s="6"/>
    </row>
    <row r="44" spans="1:31" x14ac:dyDescent="0.25">
      <c r="A44" t="s">
        <v>2</v>
      </c>
      <c r="B44" s="5" t="str">
        <f t="shared" si="0"/>
        <v>f. HE19-22</v>
      </c>
      <c r="C44">
        <v>19</v>
      </c>
      <c r="D44" t="s">
        <v>28</v>
      </c>
      <c r="E44" s="6">
        <v>1840</v>
      </c>
      <c r="F44" s="6">
        <v>2030.7020634286307</v>
      </c>
      <c r="G44" s="6">
        <v>1469.096899793426</v>
      </c>
      <c r="H44" s="6"/>
      <c r="I44" s="7" t="s">
        <v>22</v>
      </c>
      <c r="J44" s="9">
        <v>1488.0416666666667</v>
      </c>
      <c r="K44" s="9"/>
      <c r="L44" s="9"/>
      <c r="P44" s="9"/>
      <c r="S44" t="e">
        <f t="shared" si="1"/>
        <v>#N/A</v>
      </c>
      <c r="AE44" s="6"/>
    </row>
    <row r="45" spans="1:31" x14ac:dyDescent="0.25">
      <c r="A45" t="s">
        <v>2</v>
      </c>
      <c r="B45" s="5" t="str">
        <f t="shared" si="0"/>
        <v>f. HE19-22</v>
      </c>
      <c r="C45">
        <v>20</v>
      </c>
      <c r="D45" t="s">
        <v>28</v>
      </c>
      <c r="E45" s="6">
        <v>1439</v>
      </c>
      <c r="F45" s="6">
        <v>1343.1959916456221</v>
      </c>
      <c r="G45" s="6">
        <v>840.58565285697591</v>
      </c>
      <c r="H45" s="6"/>
      <c r="I45" s="7" t="s">
        <v>23</v>
      </c>
      <c r="J45" s="9">
        <v>1526</v>
      </c>
      <c r="K45" s="9"/>
      <c r="L45" s="9"/>
      <c r="P45" s="9"/>
      <c r="S45" t="e">
        <f t="shared" si="1"/>
        <v>#N/A</v>
      </c>
    </row>
    <row r="46" spans="1:31" x14ac:dyDescent="0.25">
      <c r="A46" t="s">
        <v>2</v>
      </c>
      <c r="B46" s="5" t="str">
        <f t="shared" si="0"/>
        <v>f. HE19-22</v>
      </c>
      <c r="C46">
        <v>21</v>
      </c>
      <c r="D46" t="s">
        <v>28</v>
      </c>
      <c r="E46" s="6">
        <v>1431</v>
      </c>
      <c r="F46" s="6">
        <v>1228.8459483936385</v>
      </c>
      <c r="G46" s="6">
        <v>767.64714976436665</v>
      </c>
      <c r="H46" s="6"/>
    </row>
    <row r="47" spans="1:31" x14ac:dyDescent="0.25">
      <c r="A47" t="s">
        <v>2</v>
      </c>
      <c r="B47" s="5" t="str">
        <f t="shared" si="0"/>
        <v>f. HE19-22</v>
      </c>
      <c r="C47">
        <v>22</v>
      </c>
      <c r="D47" t="s">
        <v>28</v>
      </c>
      <c r="E47" s="6">
        <v>1410</v>
      </c>
      <c r="F47" s="6">
        <v>1213.953070464283</v>
      </c>
      <c r="G47" s="6">
        <v>743.0897302750617</v>
      </c>
      <c r="H47" s="6"/>
    </row>
    <row r="48" spans="1:31" x14ac:dyDescent="0.25">
      <c r="A48" t="s">
        <v>2</v>
      </c>
      <c r="B48" s="5" t="str">
        <f t="shared" si="0"/>
        <v>a. HE1-2 &amp; HE23-24</v>
      </c>
      <c r="C48">
        <v>23</v>
      </c>
      <c r="D48" t="s">
        <v>28</v>
      </c>
      <c r="E48" s="6">
        <v>1361</v>
      </c>
      <c r="F48" s="6">
        <v>1103.3412978989365</v>
      </c>
      <c r="G48" s="6">
        <v>651.21563766359009</v>
      </c>
      <c r="H48" s="6"/>
    </row>
    <row r="49" spans="1:10" x14ac:dyDescent="0.25">
      <c r="A49" t="s">
        <v>2</v>
      </c>
      <c r="B49" s="5" t="str">
        <f t="shared" si="0"/>
        <v>a. HE1-2 &amp; HE23-24</v>
      </c>
      <c r="C49">
        <v>24</v>
      </c>
      <c r="D49" t="s">
        <v>28</v>
      </c>
      <c r="E49" s="6">
        <v>1194</v>
      </c>
      <c r="F49" s="6">
        <v>941.41973022941022</v>
      </c>
      <c r="G49" s="6">
        <v>581.05041285634206</v>
      </c>
      <c r="H49" s="6"/>
    </row>
    <row r="50" spans="1:10" x14ac:dyDescent="0.25">
      <c r="A50" t="s">
        <v>3</v>
      </c>
      <c r="B50" s="5" t="str">
        <f t="shared" si="0"/>
        <v>a. HE1-2 &amp; HE23-24</v>
      </c>
      <c r="C50">
        <v>1</v>
      </c>
      <c r="D50" t="s">
        <v>28</v>
      </c>
      <c r="E50" s="6">
        <v>969</v>
      </c>
      <c r="F50" s="6">
        <v>874.90930709676172</v>
      </c>
      <c r="G50" s="6">
        <v>580.27545365416336</v>
      </c>
      <c r="H50" s="6"/>
    </row>
    <row r="51" spans="1:10" x14ac:dyDescent="0.25">
      <c r="A51" t="s">
        <v>3</v>
      </c>
      <c r="B51" s="5" t="str">
        <f t="shared" si="0"/>
        <v>a. HE1-2 &amp; HE23-24</v>
      </c>
      <c r="C51">
        <v>2</v>
      </c>
      <c r="D51" t="s">
        <v>28</v>
      </c>
      <c r="E51" s="6">
        <v>889</v>
      </c>
      <c r="F51" s="6">
        <v>905.02509634479884</v>
      </c>
      <c r="G51" s="6">
        <v>658.79123720000337</v>
      </c>
      <c r="H51" s="6"/>
    </row>
    <row r="52" spans="1:10" x14ac:dyDescent="0.25">
      <c r="A52" t="s">
        <v>3</v>
      </c>
      <c r="B52" s="5" t="str">
        <f t="shared" si="0"/>
        <v>b. HE3-6</v>
      </c>
      <c r="C52">
        <v>3</v>
      </c>
      <c r="D52" t="s">
        <v>28</v>
      </c>
      <c r="E52" s="6">
        <v>969</v>
      </c>
      <c r="F52" s="6">
        <v>1012.3794716110179</v>
      </c>
      <c r="G52" s="6">
        <v>707.33900959999721</v>
      </c>
      <c r="H52" s="6"/>
    </row>
    <row r="53" spans="1:10" x14ac:dyDescent="0.25">
      <c r="A53" t="s">
        <v>3</v>
      </c>
      <c r="B53" s="5" t="str">
        <f t="shared" si="0"/>
        <v>b. HE3-6</v>
      </c>
      <c r="C53">
        <v>4</v>
      </c>
      <c r="D53" t="s">
        <v>28</v>
      </c>
      <c r="E53" s="6">
        <v>906</v>
      </c>
      <c r="F53" s="6">
        <v>991.49784087246144</v>
      </c>
      <c r="G53" s="6">
        <v>669.340583110936</v>
      </c>
      <c r="H53" s="6"/>
    </row>
    <row r="54" spans="1:10" x14ac:dyDescent="0.25">
      <c r="A54" t="s">
        <v>3</v>
      </c>
      <c r="B54" s="5" t="str">
        <f t="shared" si="0"/>
        <v>b. HE3-6</v>
      </c>
      <c r="C54">
        <v>5</v>
      </c>
      <c r="D54" t="s">
        <v>28</v>
      </c>
      <c r="E54" s="6">
        <v>1027</v>
      </c>
      <c r="F54" s="6">
        <v>1116.2599777850533</v>
      </c>
      <c r="G54" s="6">
        <v>745.78750463367112</v>
      </c>
      <c r="H54" s="6"/>
    </row>
    <row r="55" spans="1:10" x14ac:dyDescent="0.25">
      <c r="A55" t="s">
        <v>3</v>
      </c>
      <c r="B55" s="5" t="str">
        <f t="shared" si="0"/>
        <v>b. HE3-6</v>
      </c>
      <c r="C55">
        <v>6</v>
      </c>
      <c r="D55" t="s">
        <v>28</v>
      </c>
      <c r="E55" s="6">
        <v>1263</v>
      </c>
      <c r="F55" s="6">
        <v>1236.4599070205604</v>
      </c>
      <c r="G55" s="6">
        <v>757.1891369933802</v>
      </c>
      <c r="H55" s="6"/>
      <c r="J55" s="6"/>
    </row>
    <row r="56" spans="1:10" x14ac:dyDescent="0.25">
      <c r="A56" t="s">
        <v>3</v>
      </c>
      <c r="B56" s="5" t="str">
        <f t="shared" si="0"/>
        <v>c. HE7-10</v>
      </c>
      <c r="C56">
        <v>7</v>
      </c>
      <c r="D56" t="s">
        <v>28</v>
      </c>
      <c r="E56" s="6">
        <v>1283</v>
      </c>
      <c r="F56" s="6">
        <v>1409.5183435725285</v>
      </c>
      <c r="G56" s="6">
        <v>789.2017717053119</v>
      </c>
      <c r="H56" s="6"/>
      <c r="J56" s="6"/>
    </row>
    <row r="57" spans="1:10" x14ac:dyDescent="0.25">
      <c r="A57" t="s">
        <v>3</v>
      </c>
      <c r="B57" s="5" t="str">
        <f t="shared" si="0"/>
        <v>c. HE7-10</v>
      </c>
      <c r="C57">
        <v>8</v>
      </c>
      <c r="D57" t="s">
        <v>28</v>
      </c>
      <c r="E57" s="6">
        <v>1463</v>
      </c>
      <c r="F57" s="6">
        <v>1623.8373916160149</v>
      </c>
      <c r="G57" s="6">
        <v>994.68389367999907</v>
      </c>
      <c r="H57" s="6"/>
      <c r="J57" s="6"/>
    </row>
    <row r="58" spans="1:10" x14ac:dyDescent="0.25">
      <c r="A58" t="s">
        <v>3</v>
      </c>
      <c r="B58" s="5" t="str">
        <f t="shared" si="0"/>
        <v>c. HE7-10</v>
      </c>
      <c r="C58">
        <v>9</v>
      </c>
      <c r="D58" t="s">
        <v>28</v>
      </c>
      <c r="E58" s="6">
        <v>2097</v>
      </c>
      <c r="F58" s="6">
        <v>2366.6326286509752</v>
      </c>
      <c r="G58" s="6">
        <v>1942.058762369787</v>
      </c>
      <c r="H58" s="6"/>
    </row>
    <row r="59" spans="1:10" x14ac:dyDescent="0.25">
      <c r="A59" t="s">
        <v>3</v>
      </c>
      <c r="B59" s="5" t="str">
        <f t="shared" si="0"/>
        <v>c. HE7-10</v>
      </c>
      <c r="C59">
        <v>10</v>
      </c>
      <c r="D59" t="s">
        <v>28</v>
      </c>
      <c r="E59" s="6">
        <v>2179</v>
      </c>
      <c r="F59" s="6">
        <v>2620.3376548659317</v>
      </c>
      <c r="G59" s="6">
        <v>2355.5626855468731</v>
      </c>
      <c r="H59" s="6"/>
    </row>
    <row r="60" spans="1:10" x14ac:dyDescent="0.25">
      <c r="A60" t="s">
        <v>3</v>
      </c>
      <c r="B60" s="5" t="str">
        <f t="shared" si="0"/>
        <v>d. HE11-14</v>
      </c>
      <c r="C60">
        <v>11</v>
      </c>
      <c r="D60" t="s">
        <v>28</v>
      </c>
      <c r="E60" s="6">
        <v>2258</v>
      </c>
      <c r="F60" s="6">
        <v>2380.7509201451448</v>
      </c>
      <c r="G60" s="6">
        <v>2181.1160393494492</v>
      </c>
      <c r="H60" s="6"/>
    </row>
    <row r="61" spans="1:10" x14ac:dyDescent="0.25">
      <c r="A61" t="s">
        <v>3</v>
      </c>
      <c r="B61" s="5" t="str">
        <f t="shared" si="0"/>
        <v>d. HE11-14</v>
      </c>
      <c r="C61">
        <v>12</v>
      </c>
      <c r="D61" t="s">
        <v>28</v>
      </c>
      <c r="E61" s="6">
        <v>1960</v>
      </c>
      <c r="F61" s="6">
        <v>2015.7023812003033</v>
      </c>
      <c r="G61" s="6">
        <v>1853.483544439865</v>
      </c>
      <c r="H61" s="6"/>
    </row>
    <row r="62" spans="1:10" x14ac:dyDescent="0.25">
      <c r="A62" t="s">
        <v>3</v>
      </c>
      <c r="B62" s="5" t="str">
        <f t="shared" si="0"/>
        <v>d. HE11-14</v>
      </c>
      <c r="C62">
        <v>13</v>
      </c>
      <c r="D62" t="s">
        <v>28</v>
      </c>
      <c r="E62" s="6">
        <v>1592</v>
      </c>
      <c r="F62" s="6">
        <v>1857.6139319647018</v>
      </c>
      <c r="G62" s="6">
        <v>1718.0993103009041</v>
      </c>
      <c r="H62" s="6"/>
    </row>
    <row r="63" spans="1:10" x14ac:dyDescent="0.25">
      <c r="A63" t="s">
        <v>3</v>
      </c>
      <c r="B63" s="5" t="str">
        <f t="shared" si="0"/>
        <v>d. HE11-14</v>
      </c>
      <c r="C63">
        <v>14</v>
      </c>
      <c r="D63" t="s">
        <v>28</v>
      </c>
      <c r="E63" s="6">
        <v>1543</v>
      </c>
      <c r="F63" s="6">
        <v>1806.2093007723888</v>
      </c>
      <c r="G63" s="6">
        <v>1675.01982626111</v>
      </c>
      <c r="H63" s="6"/>
    </row>
    <row r="64" spans="1:10" x14ac:dyDescent="0.25">
      <c r="A64" t="s">
        <v>3</v>
      </c>
      <c r="B64" s="5" t="str">
        <f t="shared" si="0"/>
        <v>e. HE15-18</v>
      </c>
      <c r="C64">
        <v>15</v>
      </c>
      <c r="D64" t="s">
        <v>28</v>
      </c>
      <c r="E64" s="6">
        <v>1909</v>
      </c>
      <c r="F64" s="6">
        <v>2454.1148844627496</v>
      </c>
      <c r="G64" s="6">
        <v>2349.9042333706016</v>
      </c>
      <c r="H64" s="6"/>
      <c r="J64" s="6"/>
    </row>
    <row r="65" spans="1:10" x14ac:dyDescent="0.25">
      <c r="A65" t="s">
        <v>3</v>
      </c>
      <c r="B65" s="5" t="str">
        <f t="shared" si="0"/>
        <v>e. HE15-18</v>
      </c>
      <c r="C65">
        <v>16</v>
      </c>
      <c r="D65" t="s">
        <v>28</v>
      </c>
      <c r="E65" s="6">
        <v>2035</v>
      </c>
      <c r="F65" s="6">
        <v>2924.2304358727251</v>
      </c>
      <c r="G65" s="6">
        <v>2775.2545083543278</v>
      </c>
      <c r="H65" s="6"/>
      <c r="J65" s="6"/>
    </row>
    <row r="66" spans="1:10" x14ac:dyDescent="0.25">
      <c r="A66" t="s">
        <v>3</v>
      </c>
      <c r="B66" s="5" t="str">
        <f t="shared" si="0"/>
        <v>e. HE15-18</v>
      </c>
      <c r="C66">
        <v>17</v>
      </c>
      <c r="D66" t="s">
        <v>28</v>
      </c>
      <c r="E66" s="6">
        <v>2252</v>
      </c>
      <c r="F66" s="6">
        <v>2956.4646465568053</v>
      </c>
      <c r="G66" s="6">
        <v>2770.1120353074525</v>
      </c>
      <c r="H66" s="6"/>
      <c r="J66" s="6"/>
    </row>
    <row r="67" spans="1:10" x14ac:dyDescent="0.25">
      <c r="A67" t="s">
        <v>3</v>
      </c>
      <c r="B67" s="5" t="str">
        <f t="shared" ref="B67:B130" si="2">IF(OR(C67=1, C67=2, C67=23, C67=24), "a. HE1-2 &amp; HE23-24", IF(OR(C67=3, C67=4, C67=5, C67=6), "b. HE3-6", IF(OR(C67=7, C67=8, C67=9, C67=10), "c. HE7-10", IF(OR(C67=11, C67=12, C67=13, C67=14), "d. HE11-14", IF(OR(C67=15, C67=16, C67=17, C67=18), "e. HE15-18", IF(OR(C67=19, C67=20, C67=21, C67=22), "f. HE19-22", NA()))))))</f>
        <v>e. HE15-18</v>
      </c>
      <c r="C67">
        <v>18</v>
      </c>
      <c r="D67" t="s">
        <v>28</v>
      </c>
      <c r="E67" s="6">
        <v>2217</v>
      </c>
      <c r="F67" s="6">
        <v>2816.1003765590458</v>
      </c>
      <c r="G67" s="6">
        <v>2574.2018530170335</v>
      </c>
      <c r="H67" s="6"/>
    </row>
    <row r="68" spans="1:10" x14ac:dyDescent="0.25">
      <c r="A68" t="s">
        <v>3</v>
      </c>
      <c r="B68" s="5" t="str">
        <f t="shared" si="2"/>
        <v>f. HE19-22</v>
      </c>
      <c r="C68">
        <v>19</v>
      </c>
      <c r="D68" t="s">
        <v>28</v>
      </c>
      <c r="E68" s="6">
        <v>1912</v>
      </c>
      <c r="F68" s="6">
        <v>1983.4464444173998</v>
      </c>
      <c r="G68" s="6">
        <v>1559.2647609505145</v>
      </c>
      <c r="H68" s="6"/>
    </row>
    <row r="69" spans="1:10" x14ac:dyDescent="0.25">
      <c r="A69" t="s">
        <v>3</v>
      </c>
      <c r="B69" s="5" t="str">
        <f t="shared" si="2"/>
        <v>f. HE19-22</v>
      </c>
      <c r="C69">
        <v>20</v>
      </c>
      <c r="D69" t="s">
        <v>28</v>
      </c>
      <c r="E69" s="6">
        <v>1748</v>
      </c>
      <c r="F69" s="6">
        <v>1461.0964299017508</v>
      </c>
      <c r="G69" s="6">
        <v>938.40884326207356</v>
      </c>
      <c r="H69" s="6"/>
    </row>
    <row r="70" spans="1:10" x14ac:dyDescent="0.25">
      <c r="A70" t="s">
        <v>3</v>
      </c>
      <c r="B70" s="5" t="str">
        <f t="shared" si="2"/>
        <v>f. HE19-22</v>
      </c>
      <c r="C70">
        <v>21</v>
      </c>
      <c r="D70" t="s">
        <v>28</v>
      </c>
      <c r="E70" s="6">
        <v>1480</v>
      </c>
      <c r="F70" s="6">
        <v>1753.6629306256634</v>
      </c>
      <c r="G70" s="6">
        <v>1076.2436331569725</v>
      </c>
      <c r="H70" s="6"/>
    </row>
    <row r="71" spans="1:10" x14ac:dyDescent="0.25">
      <c r="A71" t="s">
        <v>3</v>
      </c>
      <c r="B71" s="5" t="str">
        <f t="shared" si="2"/>
        <v>f. HE19-22</v>
      </c>
      <c r="C71">
        <v>22</v>
      </c>
      <c r="D71" t="s">
        <v>28</v>
      </c>
      <c r="E71" s="6">
        <v>1245</v>
      </c>
      <c r="F71" s="6">
        <v>1302.74854585956</v>
      </c>
      <c r="G71" s="6">
        <v>727.94459105896647</v>
      </c>
      <c r="H71" s="6"/>
    </row>
    <row r="72" spans="1:10" x14ac:dyDescent="0.25">
      <c r="A72" t="s">
        <v>3</v>
      </c>
      <c r="B72" s="5" t="str">
        <f t="shared" si="2"/>
        <v>a. HE1-2 &amp; HE23-24</v>
      </c>
      <c r="C72">
        <v>23</v>
      </c>
      <c r="D72" t="s">
        <v>28</v>
      </c>
      <c r="E72" s="6">
        <v>1154</v>
      </c>
      <c r="F72" s="6">
        <v>1233.1714651055966</v>
      </c>
      <c r="G72" s="6">
        <v>712.30111503643434</v>
      </c>
      <c r="H72" s="6"/>
    </row>
    <row r="73" spans="1:10" x14ac:dyDescent="0.25">
      <c r="A73" t="s">
        <v>3</v>
      </c>
      <c r="B73" s="5" t="str">
        <f t="shared" si="2"/>
        <v>a. HE1-2 &amp; HE23-24</v>
      </c>
      <c r="C73">
        <v>24</v>
      </c>
      <c r="D73" t="s">
        <v>28</v>
      </c>
      <c r="E73" s="6">
        <v>1110</v>
      </c>
      <c r="F73" s="6">
        <v>1108.5234656694479</v>
      </c>
      <c r="G73" s="6">
        <v>679.54606934151366</v>
      </c>
      <c r="H73" s="6"/>
    </row>
    <row r="74" spans="1:10" x14ac:dyDescent="0.25">
      <c r="A74" t="s">
        <v>4</v>
      </c>
      <c r="B74" s="5" t="str">
        <f t="shared" si="2"/>
        <v>a. HE1-2 &amp; HE23-24</v>
      </c>
      <c r="C74">
        <v>1</v>
      </c>
      <c r="D74" t="s">
        <v>28</v>
      </c>
      <c r="E74" s="6">
        <v>936</v>
      </c>
      <c r="F74" s="6">
        <v>1005.3519992372628</v>
      </c>
      <c r="G74" s="6">
        <v>779.89662517187298</v>
      </c>
      <c r="H74" s="6"/>
      <c r="J74" s="6"/>
    </row>
    <row r="75" spans="1:10" x14ac:dyDescent="0.25">
      <c r="A75" t="s">
        <v>4</v>
      </c>
      <c r="B75" s="5" t="str">
        <f t="shared" si="2"/>
        <v>a. HE1-2 &amp; HE23-24</v>
      </c>
      <c r="C75">
        <v>2</v>
      </c>
      <c r="D75" t="s">
        <v>28</v>
      </c>
      <c r="E75" s="6">
        <v>899</v>
      </c>
      <c r="F75" s="6">
        <v>949.5510889548807</v>
      </c>
      <c r="G75" s="6">
        <v>741.74908569112506</v>
      </c>
      <c r="H75" s="6"/>
      <c r="J75" s="6"/>
    </row>
    <row r="76" spans="1:10" x14ac:dyDescent="0.25">
      <c r="A76" t="s">
        <v>4</v>
      </c>
      <c r="B76" s="5" t="str">
        <f t="shared" si="2"/>
        <v>b. HE3-6</v>
      </c>
      <c r="C76">
        <v>3</v>
      </c>
      <c r="D76" t="s">
        <v>28</v>
      </c>
      <c r="E76" s="6">
        <v>961</v>
      </c>
      <c r="F76" s="6">
        <v>977.08455566629141</v>
      </c>
      <c r="G76" s="6">
        <v>694.19905810417731</v>
      </c>
      <c r="H76" s="6"/>
      <c r="J76" s="6"/>
    </row>
    <row r="77" spans="1:10" x14ac:dyDescent="0.25">
      <c r="A77" t="s">
        <v>4</v>
      </c>
      <c r="B77" s="5" t="str">
        <f t="shared" si="2"/>
        <v>b. HE3-6</v>
      </c>
      <c r="C77">
        <v>4</v>
      </c>
      <c r="D77" t="s">
        <v>28</v>
      </c>
      <c r="E77" s="6">
        <v>985</v>
      </c>
      <c r="F77" s="6">
        <v>1084.0823362049985</v>
      </c>
      <c r="G77" s="6">
        <v>801.66974423366037</v>
      </c>
      <c r="H77" s="6"/>
    </row>
    <row r="78" spans="1:10" x14ac:dyDescent="0.25">
      <c r="A78" t="s">
        <v>4</v>
      </c>
      <c r="B78" s="5" t="str">
        <f t="shared" si="2"/>
        <v>b. HE3-6</v>
      </c>
      <c r="C78">
        <v>5</v>
      </c>
      <c r="D78" t="s">
        <v>28</v>
      </c>
      <c r="E78" s="6">
        <v>935</v>
      </c>
      <c r="F78" s="6">
        <v>1101.5130704042172</v>
      </c>
      <c r="G78" s="6">
        <v>774.95204879725384</v>
      </c>
      <c r="H78" s="6"/>
    </row>
    <row r="79" spans="1:10" x14ac:dyDescent="0.25">
      <c r="A79" t="s">
        <v>4</v>
      </c>
      <c r="B79" s="5" t="str">
        <f t="shared" si="2"/>
        <v>b. HE3-6</v>
      </c>
      <c r="C79">
        <v>6</v>
      </c>
      <c r="D79" t="s">
        <v>28</v>
      </c>
      <c r="E79" s="6">
        <v>1079</v>
      </c>
      <c r="F79" s="6">
        <v>1155.017572464662</v>
      </c>
      <c r="G79" s="6">
        <v>834.38907789296059</v>
      </c>
      <c r="H79" s="6"/>
    </row>
    <row r="80" spans="1:10" x14ac:dyDescent="0.25">
      <c r="A80" t="s">
        <v>4</v>
      </c>
      <c r="B80" s="5" t="str">
        <f t="shared" si="2"/>
        <v>c. HE7-10</v>
      </c>
      <c r="C80">
        <v>7</v>
      </c>
      <c r="D80" t="s">
        <v>28</v>
      </c>
      <c r="E80" s="6">
        <v>1126</v>
      </c>
      <c r="F80" s="6">
        <v>1255.3812109584412</v>
      </c>
      <c r="G80" s="6">
        <v>848.36094937753728</v>
      </c>
      <c r="H80" s="6"/>
    </row>
    <row r="81" spans="1:8" x14ac:dyDescent="0.25">
      <c r="A81" t="s">
        <v>4</v>
      </c>
      <c r="B81" s="5" t="str">
        <f t="shared" si="2"/>
        <v>c. HE7-10</v>
      </c>
      <c r="C81">
        <v>8</v>
      </c>
      <c r="D81" t="s">
        <v>28</v>
      </c>
      <c r="E81" s="6">
        <v>1328</v>
      </c>
      <c r="F81" s="6">
        <v>1378.6275375876494</v>
      </c>
      <c r="G81" s="6">
        <v>926.5352189404789</v>
      </c>
      <c r="H81" s="6"/>
    </row>
    <row r="82" spans="1:8" x14ac:dyDescent="0.25">
      <c r="A82" t="s">
        <v>4</v>
      </c>
      <c r="B82" s="5" t="str">
        <f t="shared" si="2"/>
        <v>c. HE7-10</v>
      </c>
      <c r="C82">
        <v>9</v>
      </c>
      <c r="D82" t="s">
        <v>28</v>
      </c>
      <c r="E82" s="6">
        <v>1719</v>
      </c>
      <c r="F82" s="6">
        <v>2421.6929802887907</v>
      </c>
      <c r="G82" s="6">
        <v>2159.3678736165912</v>
      </c>
      <c r="H82" s="6"/>
    </row>
    <row r="83" spans="1:8" x14ac:dyDescent="0.25">
      <c r="A83" t="s">
        <v>4</v>
      </c>
      <c r="B83" s="5" t="str">
        <f t="shared" si="2"/>
        <v>c. HE7-10</v>
      </c>
      <c r="C83">
        <v>10</v>
      </c>
      <c r="D83" t="s">
        <v>28</v>
      </c>
      <c r="E83" s="6">
        <v>1911</v>
      </c>
      <c r="F83" s="6">
        <v>2518.5488620969763</v>
      </c>
      <c r="G83" s="6">
        <v>2373.9628938802421</v>
      </c>
      <c r="H83" s="6"/>
    </row>
    <row r="84" spans="1:8" x14ac:dyDescent="0.25">
      <c r="A84" t="s">
        <v>4</v>
      </c>
      <c r="B84" s="5" t="str">
        <f t="shared" si="2"/>
        <v>d. HE11-14</v>
      </c>
      <c r="C84">
        <v>11</v>
      </c>
      <c r="D84" t="s">
        <v>28</v>
      </c>
      <c r="E84" s="6">
        <v>1776</v>
      </c>
      <c r="F84" s="6">
        <v>2278.0769819779844</v>
      </c>
      <c r="G84" s="6">
        <v>2118.6357871870541</v>
      </c>
      <c r="H84" s="6"/>
    </row>
    <row r="85" spans="1:8" x14ac:dyDescent="0.25">
      <c r="A85" t="s">
        <v>4</v>
      </c>
      <c r="B85" s="5" t="str">
        <f t="shared" si="2"/>
        <v>d. HE11-14</v>
      </c>
      <c r="C85">
        <v>12</v>
      </c>
      <c r="D85" t="s">
        <v>28</v>
      </c>
      <c r="E85" s="6">
        <v>1843</v>
      </c>
      <c r="F85" s="6">
        <v>2054.8700979922091</v>
      </c>
      <c r="G85" s="6">
        <v>1881.0389127593912</v>
      </c>
      <c r="H85" s="6"/>
    </row>
    <row r="86" spans="1:8" x14ac:dyDescent="0.25">
      <c r="A86" t="s">
        <v>4</v>
      </c>
      <c r="B86" s="5" t="str">
        <f t="shared" si="2"/>
        <v>d. HE11-14</v>
      </c>
      <c r="C86">
        <v>13</v>
      </c>
      <c r="D86" t="s">
        <v>28</v>
      </c>
      <c r="E86" s="6">
        <v>1715</v>
      </c>
      <c r="F86" s="6">
        <v>1641.6265479772692</v>
      </c>
      <c r="G86" s="6">
        <v>1435.4406156593973</v>
      </c>
      <c r="H86" s="6"/>
    </row>
    <row r="87" spans="1:8" x14ac:dyDescent="0.25">
      <c r="A87" t="s">
        <v>4</v>
      </c>
      <c r="B87" s="5" t="str">
        <f t="shared" si="2"/>
        <v>d. HE11-14</v>
      </c>
      <c r="C87">
        <v>14</v>
      </c>
      <c r="D87" t="s">
        <v>28</v>
      </c>
      <c r="E87" s="6">
        <v>1796</v>
      </c>
      <c r="F87" s="6">
        <v>1867.1732363598926</v>
      </c>
      <c r="G87" s="6">
        <v>1640.4547849410342</v>
      </c>
      <c r="H87" s="6"/>
    </row>
    <row r="88" spans="1:8" x14ac:dyDescent="0.25">
      <c r="A88" t="s">
        <v>4</v>
      </c>
      <c r="B88" s="5" t="str">
        <f t="shared" si="2"/>
        <v>e. HE15-18</v>
      </c>
      <c r="C88">
        <v>15</v>
      </c>
      <c r="D88" t="s">
        <v>28</v>
      </c>
      <c r="E88" s="6">
        <v>1906</v>
      </c>
      <c r="F88" s="6">
        <v>2218.0134216213542</v>
      </c>
      <c r="G88" s="6">
        <v>2005.1835600664899</v>
      </c>
      <c r="H88" s="6"/>
    </row>
    <row r="89" spans="1:8" x14ac:dyDescent="0.25">
      <c r="A89" t="s">
        <v>4</v>
      </c>
      <c r="B89" s="5" t="str">
        <f t="shared" si="2"/>
        <v>e. HE15-18</v>
      </c>
      <c r="C89">
        <v>16</v>
      </c>
      <c r="D89" t="s">
        <v>28</v>
      </c>
      <c r="E89" s="6">
        <v>1863</v>
      </c>
      <c r="F89" s="6">
        <v>2454.0074426495657</v>
      </c>
      <c r="G89" s="6">
        <v>2205.777625561253</v>
      </c>
      <c r="H89" s="6"/>
    </row>
    <row r="90" spans="1:8" x14ac:dyDescent="0.25">
      <c r="A90" t="s">
        <v>4</v>
      </c>
      <c r="B90" s="5" t="str">
        <f t="shared" si="2"/>
        <v>e. HE15-18</v>
      </c>
      <c r="C90">
        <v>17</v>
      </c>
      <c r="D90" t="s">
        <v>28</v>
      </c>
      <c r="E90" s="6">
        <v>2067</v>
      </c>
      <c r="F90" s="6">
        <v>2589.4707718165482</v>
      </c>
      <c r="G90" s="6">
        <v>2286.9410426185382</v>
      </c>
      <c r="H90" s="6"/>
    </row>
    <row r="91" spans="1:8" x14ac:dyDescent="0.25">
      <c r="A91" t="s">
        <v>4</v>
      </c>
      <c r="B91" s="5" t="str">
        <f t="shared" si="2"/>
        <v>e. HE15-18</v>
      </c>
      <c r="C91">
        <v>18</v>
      </c>
      <c r="D91" t="s">
        <v>28</v>
      </c>
      <c r="E91" s="6">
        <v>2225</v>
      </c>
      <c r="F91" s="6">
        <v>2852.6205588599391</v>
      </c>
      <c r="G91" s="6">
        <v>2522.7847803138511</v>
      </c>
      <c r="H91" s="6"/>
    </row>
    <row r="92" spans="1:8" x14ac:dyDescent="0.25">
      <c r="A92" t="s">
        <v>4</v>
      </c>
      <c r="B92" s="5" t="str">
        <f t="shared" si="2"/>
        <v>f. HE19-22</v>
      </c>
      <c r="C92">
        <v>19</v>
      </c>
      <c r="D92" t="s">
        <v>28</v>
      </c>
      <c r="E92" s="6">
        <v>1622</v>
      </c>
      <c r="F92" s="6">
        <v>2088.4998126252071</v>
      </c>
      <c r="G92" s="6">
        <v>1706.0530766261229</v>
      </c>
      <c r="H92" s="6"/>
    </row>
    <row r="93" spans="1:8" x14ac:dyDescent="0.25">
      <c r="A93" t="s">
        <v>4</v>
      </c>
      <c r="B93" s="5" t="str">
        <f t="shared" si="2"/>
        <v>f. HE19-22</v>
      </c>
      <c r="C93">
        <v>20</v>
      </c>
      <c r="D93" t="s">
        <v>28</v>
      </c>
      <c r="E93" s="6">
        <v>1552</v>
      </c>
      <c r="F93" s="6">
        <v>1912.290142786258</v>
      </c>
      <c r="G93" s="6">
        <v>1397.1747115545847</v>
      </c>
      <c r="H93" s="6"/>
    </row>
    <row r="94" spans="1:8" x14ac:dyDescent="0.25">
      <c r="A94" t="s">
        <v>4</v>
      </c>
      <c r="B94" s="5" t="str">
        <f t="shared" si="2"/>
        <v>f. HE19-22</v>
      </c>
      <c r="C94">
        <v>21</v>
      </c>
      <c r="D94" t="s">
        <v>28</v>
      </c>
      <c r="E94" s="6">
        <v>1343</v>
      </c>
      <c r="F94" s="6">
        <v>1993.1054451847342</v>
      </c>
      <c r="G94" s="6">
        <v>1256.7854505769899</v>
      </c>
      <c r="H94" s="6"/>
    </row>
    <row r="95" spans="1:8" x14ac:dyDescent="0.25">
      <c r="A95" t="s">
        <v>4</v>
      </c>
      <c r="B95" s="5" t="str">
        <f t="shared" si="2"/>
        <v>f. HE19-22</v>
      </c>
      <c r="C95">
        <v>22</v>
      </c>
      <c r="D95" t="s">
        <v>28</v>
      </c>
      <c r="E95" s="6">
        <v>1290</v>
      </c>
      <c r="F95" s="6">
        <v>1642.4130948839461</v>
      </c>
      <c r="G95" s="6">
        <v>993.67810046090551</v>
      </c>
      <c r="H95" s="6"/>
    </row>
    <row r="96" spans="1:8" x14ac:dyDescent="0.25">
      <c r="A96" t="s">
        <v>4</v>
      </c>
      <c r="B96" s="5" t="str">
        <f t="shared" si="2"/>
        <v>a. HE1-2 &amp; HE23-24</v>
      </c>
      <c r="C96">
        <v>23</v>
      </c>
      <c r="D96" t="s">
        <v>28</v>
      </c>
      <c r="E96" s="6">
        <v>1168</v>
      </c>
      <c r="F96" s="6">
        <v>1365.1404216672684</v>
      </c>
      <c r="G96" s="6">
        <v>777.51225631158093</v>
      </c>
      <c r="H96" s="6"/>
    </row>
    <row r="97" spans="1:8" x14ac:dyDescent="0.25">
      <c r="A97" t="s">
        <v>4</v>
      </c>
      <c r="B97" s="5" t="str">
        <f t="shared" si="2"/>
        <v>a. HE1-2 &amp; HE23-24</v>
      </c>
      <c r="C97">
        <v>24</v>
      </c>
      <c r="D97" t="s">
        <v>28</v>
      </c>
      <c r="E97" s="6">
        <v>1082</v>
      </c>
      <c r="F97" s="6">
        <v>1098.9105072156929</v>
      </c>
      <c r="G97" s="6">
        <v>738.7483674137651</v>
      </c>
      <c r="H97" s="6"/>
    </row>
    <row r="98" spans="1:8" x14ac:dyDescent="0.25">
      <c r="A98" t="s">
        <v>5</v>
      </c>
      <c r="B98" s="5" t="str">
        <f t="shared" si="2"/>
        <v>a. HE1-2 &amp; HE23-24</v>
      </c>
      <c r="C98">
        <v>1</v>
      </c>
      <c r="D98" t="s">
        <v>28</v>
      </c>
      <c r="E98" s="6">
        <v>1303</v>
      </c>
      <c r="F98" s="6">
        <v>1250.7111797481803</v>
      </c>
      <c r="G98" s="6">
        <v>781.83452017319814</v>
      </c>
      <c r="H98" s="6"/>
    </row>
    <row r="99" spans="1:8" x14ac:dyDescent="0.25">
      <c r="A99" t="s">
        <v>5</v>
      </c>
      <c r="B99" s="5" t="str">
        <f t="shared" si="2"/>
        <v>a. HE1-2 &amp; HE23-24</v>
      </c>
      <c r="C99">
        <v>2</v>
      </c>
      <c r="D99" t="s">
        <v>28</v>
      </c>
      <c r="E99" s="6">
        <v>1298</v>
      </c>
      <c r="F99" s="6">
        <v>1372.8551520815411</v>
      </c>
      <c r="G99" s="6">
        <v>881.98801978105564</v>
      </c>
      <c r="H99" s="6"/>
    </row>
    <row r="100" spans="1:8" x14ac:dyDescent="0.25">
      <c r="A100" t="s">
        <v>5</v>
      </c>
      <c r="B100" s="5" t="str">
        <f t="shared" si="2"/>
        <v>b. HE3-6</v>
      </c>
      <c r="C100">
        <v>3</v>
      </c>
      <c r="D100" t="s">
        <v>28</v>
      </c>
      <c r="E100" s="6">
        <v>1409</v>
      </c>
      <c r="F100" s="6">
        <v>1399.3457266716314</v>
      </c>
      <c r="G100" s="6">
        <v>995.99723090365819</v>
      </c>
      <c r="H100" s="6"/>
    </row>
    <row r="101" spans="1:8" x14ac:dyDescent="0.25">
      <c r="A101" t="s">
        <v>5</v>
      </c>
      <c r="B101" s="5" t="str">
        <f t="shared" si="2"/>
        <v>b. HE3-6</v>
      </c>
      <c r="C101">
        <v>4</v>
      </c>
      <c r="D101" t="s">
        <v>28</v>
      </c>
      <c r="E101" s="6">
        <v>1269</v>
      </c>
      <c r="F101" s="6">
        <v>1311.3557370900514</v>
      </c>
      <c r="G101" s="6">
        <v>867.38637062546047</v>
      </c>
      <c r="H101" s="6"/>
    </row>
    <row r="102" spans="1:8" x14ac:dyDescent="0.25">
      <c r="A102" t="s">
        <v>5</v>
      </c>
      <c r="B102" s="5" t="str">
        <f t="shared" si="2"/>
        <v>b. HE3-6</v>
      </c>
      <c r="C102">
        <v>5</v>
      </c>
      <c r="D102" t="s">
        <v>28</v>
      </c>
      <c r="E102" s="6">
        <v>1443</v>
      </c>
      <c r="F102" s="6">
        <v>1534.3102546877685</v>
      </c>
      <c r="G102" s="6">
        <v>1016.980242654837</v>
      </c>
      <c r="H102" s="6"/>
    </row>
    <row r="103" spans="1:8" x14ac:dyDescent="0.25">
      <c r="A103" t="s">
        <v>5</v>
      </c>
      <c r="B103" s="5" t="str">
        <f t="shared" si="2"/>
        <v>b. HE3-6</v>
      </c>
      <c r="C103">
        <v>6</v>
      </c>
      <c r="D103" t="s">
        <v>28</v>
      </c>
      <c r="E103" s="6">
        <v>1172</v>
      </c>
      <c r="F103" s="6">
        <v>1340.3719808698384</v>
      </c>
      <c r="G103" s="6">
        <v>820.23216019162976</v>
      </c>
      <c r="H103" s="6"/>
    </row>
    <row r="104" spans="1:8" x14ac:dyDescent="0.25">
      <c r="A104" t="s">
        <v>5</v>
      </c>
      <c r="B104" s="5" t="str">
        <f t="shared" si="2"/>
        <v>c. HE7-10</v>
      </c>
      <c r="C104">
        <v>7</v>
      </c>
      <c r="D104" t="s">
        <v>28</v>
      </c>
      <c r="E104" s="6">
        <v>1339</v>
      </c>
      <c r="F104" s="6">
        <v>1607.7152440584578</v>
      </c>
      <c r="G104" s="6">
        <v>1042.3267966242499</v>
      </c>
      <c r="H104" s="6"/>
    </row>
    <row r="105" spans="1:8" x14ac:dyDescent="0.25">
      <c r="A105" t="s">
        <v>5</v>
      </c>
      <c r="B105" s="5" t="str">
        <f t="shared" si="2"/>
        <v>c. HE7-10</v>
      </c>
      <c r="C105">
        <v>8</v>
      </c>
      <c r="D105" t="s">
        <v>28</v>
      </c>
      <c r="E105" s="6">
        <v>1899</v>
      </c>
      <c r="F105" s="6">
        <v>2428.1385432531633</v>
      </c>
      <c r="G105" s="6">
        <v>1862.637790793545</v>
      </c>
      <c r="H105" s="6"/>
    </row>
    <row r="106" spans="1:8" x14ac:dyDescent="0.25">
      <c r="A106" t="s">
        <v>5</v>
      </c>
      <c r="B106" s="5" t="str">
        <f t="shared" si="2"/>
        <v>c. HE7-10</v>
      </c>
      <c r="C106">
        <v>9</v>
      </c>
      <c r="D106" t="s">
        <v>28</v>
      </c>
      <c r="E106" s="6">
        <v>2532</v>
      </c>
      <c r="F106" s="6">
        <v>3006.6643694019381</v>
      </c>
      <c r="G106" s="6">
        <v>2629.7750846353479</v>
      </c>
      <c r="H106" s="6"/>
    </row>
    <row r="107" spans="1:8" x14ac:dyDescent="0.25">
      <c r="A107" t="s">
        <v>5</v>
      </c>
      <c r="B107" s="5" t="str">
        <f t="shared" si="2"/>
        <v>c. HE7-10</v>
      </c>
      <c r="C107">
        <v>10</v>
      </c>
      <c r="D107" t="s">
        <v>28</v>
      </c>
      <c r="E107" s="6">
        <v>2319</v>
      </c>
      <c r="F107" s="6">
        <v>2706.6974323337276</v>
      </c>
      <c r="G107" s="6">
        <v>2335.0691616487602</v>
      </c>
      <c r="H107" s="6"/>
    </row>
    <row r="108" spans="1:8" x14ac:dyDescent="0.25">
      <c r="A108" t="s">
        <v>5</v>
      </c>
      <c r="B108" s="5" t="str">
        <f t="shared" si="2"/>
        <v>d. HE11-14</v>
      </c>
      <c r="C108">
        <v>11</v>
      </c>
      <c r="D108" t="s">
        <v>28</v>
      </c>
      <c r="E108" s="6">
        <v>2434</v>
      </c>
      <c r="F108" s="6">
        <v>3009.5151149959493</v>
      </c>
      <c r="G108" s="6">
        <v>2654.8881995467018</v>
      </c>
      <c r="H108" s="6"/>
    </row>
    <row r="109" spans="1:8" x14ac:dyDescent="0.25">
      <c r="A109" t="s">
        <v>5</v>
      </c>
      <c r="B109" s="5" t="str">
        <f t="shared" si="2"/>
        <v>d. HE11-14</v>
      </c>
      <c r="C109">
        <v>12</v>
      </c>
      <c r="D109" t="s">
        <v>28</v>
      </c>
      <c r="E109" s="6">
        <v>2213</v>
      </c>
      <c r="F109" s="6">
        <v>2947.0555614826003</v>
      </c>
      <c r="G109" s="6">
        <v>2525.0582323834219</v>
      </c>
      <c r="H109" s="6"/>
    </row>
    <row r="110" spans="1:8" x14ac:dyDescent="0.25">
      <c r="A110" t="s">
        <v>5</v>
      </c>
      <c r="B110" s="5" t="str">
        <f t="shared" si="2"/>
        <v>d. HE11-14</v>
      </c>
      <c r="C110">
        <v>13</v>
      </c>
      <c r="D110" t="s">
        <v>28</v>
      </c>
      <c r="E110" s="6">
        <v>2171</v>
      </c>
      <c r="F110" s="6">
        <v>2900.9975669445116</v>
      </c>
      <c r="G110" s="6">
        <v>2393.7337337146641</v>
      </c>
      <c r="H110" s="6"/>
    </row>
    <row r="111" spans="1:8" x14ac:dyDescent="0.25">
      <c r="A111" t="s">
        <v>5</v>
      </c>
      <c r="B111" s="5" t="str">
        <f t="shared" si="2"/>
        <v>d. HE11-14</v>
      </c>
      <c r="C111">
        <v>14</v>
      </c>
      <c r="D111" t="s">
        <v>28</v>
      </c>
      <c r="E111" s="6">
        <v>2514</v>
      </c>
      <c r="F111" s="6">
        <v>3152.0408214181543</v>
      </c>
      <c r="G111" s="6">
        <v>2548.566140208809</v>
      </c>
      <c r="H111" s="6"/>
    </row>
    <row r="112" spans="1:8" x14ac:dyDescent="0.25">
      <c r="A112" t="s">
        <v>5</v>
      </c>
      <c r="B112" s="5" t="str">
        <f t="shared" si="2"/>
        <v>e. HE15-18</v>
      </c>
      <c r="C112">
        <v>15</v>
      </c>
      <c r="D112" t="s">
        <v>28</v>
      </c>
      <c r="E112" s="6">
        <v>2518</v>
      </c>
      <c r="F112" s="6">
        <v>3550.6341418489419</v>
      </c>
      <c r="G112" s="6">
        <v>2913.5670415614663</v>
      </c>
      <c r="H112" s="6"/>
    </row>
    <row r="113" spans="1:8" x14ac:dyDescent="0.25">
      <c r="A113" t="s">
        <v>5</v>
      </c>
      <c r="B113" s="5" t="str">
        <f t="shared" si="2"/>
        <v>e. HE15-18</v>
      </c>
      <c r="C113">
        <v>16</v>
      </c>
      <c r="D113" t="s">
        <v>28</v>
      </c>
      <c r="E113" s="6">
        <v>2627</v>
      </c>
      <c r="F113" s="6">
        <v>3814.8291197825465</v>
      </c>
      <c r="G113" s="6">
        <v>3096.4266714406172</v>
      </c>
      <c r="H113" s="6"/>
    </row>
    <row r="114" spans="1:8" x14ac:dyDescent="0.25">
      <c r="A114" t="s">
        <v>5</v>
      </c>
      <c r="B114" s="5" t="str">
        <f t="shared" si="2"/>
        <v>e. HE15-18</v>
      </c>
      <c r="C114">
        <v>17</v>
      </c>
      <c r="D114" t="s">
        <v>28</v>
      </c>
      <c r="E114" s="6">
        <v>3007</v>
      </c>
      <c r="F114" s="6">
        <v>4007.1218324603556</v>
      </c>
      <c r="G114" s="6">
        <v>3269.4449543254359</v>
      </c>
      <c r="H114" s="6"/>
    </row>
    <row r="115" spans="1:8" x14ac:dyDescent="0.25">
      <c r="A115" t="s">
        <v>5</v>
      </c>
      <c r="B115" s="5" t="str">
        <f t="shared" si="2"/>
        <v>e. HE15-18</v>
      </c>
      <c r="C115">
        <v>18</v>
      </c>
      <c r="D115" t="s">
        <v>28</v>
      </c>
      <c r="E115" s="6">
        <v>2935</v>
      </c>
      <c r="F115" s="6">
        <v>3941.6499508471511</v>
      </c>
      <c r="G115" s="6">
        <v>3205.3634032440341</v>
      </c>
      <c r="H115" s="6"/>
    </row>
    <row r="116" spans="1:8" x14ac:dyDescent="0.25">
      <c r="A116" t="s">
        <v>5</v>
      </c>
      <c r="B116" s="5" t="str">
        <f t="shared" si="2"/>
        <v>f. HE19-22</v>
      </c>
      <c r="C116">
        <v>19</v>
      </c>
      <c r="D116" t="s">
        <v>28</v>
      </c>
      <c r="E116" s="6">
        <v>2370</v>
      </c>
      <c r="F116" s="6">
        <v>3108.4158103289064</v>
      </c>
      <c r="G116" s="6">
        <v>2363.9326331830835</v>
      </c>
      <c r="H116" s="6"/>
    </row>
    <row r="117" spans="1:8" x14ac:dyDescent="0.25">
      <c r="A117" t="s">
        <v>5</v>
      </c>
      <c r="B117" s="5" t="str">
        <f t="shared" si="2"/>
        <v>f. HE19-22</v>
      </c>
      <c r="C117">
        <v>20</v>
      </c>
      <c r="D117" t="s">
        <v>28</v>
      </c>
      <c r="E117" s="6">
        <v>1856</v>
      </c>
      <c r="F117" s="6">
        <v>2455.06563894288</v>
      </c>
      <c r="G117" s="6">
        <v>1652.4468496643444</v>
      </c>
      <c r="H117" s="6"/>
    </row>
    <row r="118" spans="1:8" x14ac:dyDescent="0.25">
      <c r="A118" t="s">
        <v>5</v>
      </c>
      <c r="B118" s="5" t="str">
        <f t="shared" si="2"/>
        <v>f. HE19-22</v>
      </c>
      <c r="C118">
        <v>21</v>
      </c>
      <c r="D118" t="s">
        <v>28</v>
      </c>
      <c r="E118" s="6">
        <v>1992</v>
      </c>
      <c r="F118" s="6">
        <v>2426.1243317447843</v>
      </c>
      <c r="G118" s="6">
        <v>1505.8471935419395</v>
      </c>
      <c r="H118" s="6"/>
    </row>
    <row r="119" spans="1:8" x14ac:dyDescent="0.25">
      <c r="A119" t="s">
        <v>5</v>
      </c>
      <c r="B119" s="5" t="str">
        <f t="shared" si="2"/>
        <v>f. HE19-22</v>
      </c>
      <c r="C119">
        <v>22</v>
      </c>
      <c r="D119" t="s">
        <v>28</v>
      </c>
      <c r="E119" s="6">
        <v>2084</v>
      </c>
      <c r="F119" s="6">
        <v>2471.4265632399602</v>
      </c>
      <c r="G119" s="6">
        <v>1636.9301486971256</v>
      </c>
      <c r="H119" s="6"/>
    </row>
    <row r="120" spans="1:8" x14ac:dyDescent="0.25">
      <c r="A120" t="s">
        <v>5</v>
      </c>
      <c r="B120" s="5" t="str">
        <f t="shared" si="2"/>
        <v>a. HE1-2 &amp; HE23-24</v>
      </c>
      <c r="C120">
        <v>23</v>
      </c>
      <c r="D120" t="s">
        <v>28</v>
      </c>
      <c r="E120" s="6">
        <v>1564</v>
      </c>
      <c r="F120" s="6">
        <v>1664.249224358945</v>
      </c>
      <c r="G120" s="6">
        <v>935.94885547195861</v>
      </c>
      <c r="H120" s="6"/>
    </row>
    <row r="121" spans="1:8" x14ac:dyDescent="0.25">
      <c r="A121" t="s">
        <v>5</v>
      </c>
      <c r="B121" s="5" t="str">
        <f t="shared" si="2"/>
        <v>a. HE1-2 &amp; HE23-24</v>
      </c>
      <c r="C121">
        <v>24</v>
      </c>
      <c r="D121" t="s">
        <v>28</v>
      </c>
      <c r="E121" s="6">
        <v>1447</v>
      </c>
      <c r="F121" s="6">
        <v>1751.905676267796</v>
      </c>
      <c r="G121" s="6">
        <v>1119.7883102752271</v>
      </c>
      <c r="H121" s="6"/>
    </row>
    <row r="122" spans="1:8" x14ac:dyDescent="0.25">
      <c r="A122" t="s">
        <v>6</v>
      </c>
      <c r="B122" s="5" t="str">
        <f t="shared" si="2"/>
        <v>a. HE1-2 &amp; HE23-24</v>
      </c>
      <c r="C122">
        <v>1</v>
      </c>
      <c r="D122" t="s">
        <v>28</v>
      </c>
      <c r="E122" s="6">
        <v>1201</v>
      </c>
      <c r="F122" s="6">
        <v>1367.3085146124445</v>
      </c>
      <c r="G122" s="6">
        <v>769.86489843718095</v>
      </c>
      <c r="H122" s="6"/>
    </row>
    <row r="123" spans="1:8" x14ac:dyDescent="0.25">
      <c r="A123" t="s">
        <v>6</v>
      </c>
      <c r="B123" s="5" t="str">
        <f t="shared" si="2"/>
        <v>a. HE1-2 &amp; HE23-24</v>
      </c>
      <c r="C123">
        <v>2</v>
      </c>
      <c r="D123" t="s">
        <v>28</v>
      </c>
      <c r="E123" s="6">
        <v>1321</v>
      </c>
      <c r="F123" s="6">
        <v>1388.1546794409269</v>
      </c>
      <c r="G123" s="6">
        <v>730.17748227747325</v>
      </c>
      <c r="H123" s="6"/>
    </row>
    <row r="124" spans="1:8" x14ac:dyDescent="0.25">
      <c r="A124" t="s">
        <v>6</v>
      </c>
      <c r="B124" s="5" t="str">
        <f t="shared" si="2"/>
        <v>b. HE3-6</v>
      </c>
      <c r="C124">
        <v>3</v>
      </c>
      <c r="D124" t="s">
        <v>28</v>
      </c>
      <c r="E124" s="6">
        <v>1403</v>
      </c>
      <c r="F124" s="6">
        <v>1469.6871506964146</v>
      </c>
      <c r="G124" s="6">
        <v>811.59774501980542</v>
      </c>
      <c r="H124" s="6"/>
    </row>
    <row r="125" spans="1:8" x14ac:dyDescent="0.25">
      <c r="A125" t="s">
        <v>6</v>
      </c>
      <c r="B125" s="5" t="str">
        <f t="shared" si="2"/>
        <v>b. HE3-6</v>
      </c>
      <c r="C125">
        <v>4</v>
      </c>
      <c r="D125" t="s">
        <v>28</v>
      </c>
      <c r="E125" s="6">
        <v>1407</v>
      </c>
      <c r="F125" s="6">
        <v>1417.7092807219487</v>
      </c>
      <c r="G125" s="6">
        <v>817.35432848750247</v>
      </c>
      <c r="H125" s="6"/>
    </row>
    <row r="126" spans="1:8" x14ac:dyDescent="0.25">
      <c r="A126" t="s">
        <v>6</v>
      </c>
      <c r="B126" s="5" t="str">
        <f t="shared" si="2"/>
        <v>b. HE3-6</v>
      </c>
      <c r="C126">
        <v>5</v>
      </c>
      <c r="D126" t="s">
        <v>28</v>
      </c>
      <c r="E126" s="6">
        <v>1327</v>
      </c>
      <c r="F126" s="6">
        <v>1567.3383164557399</v>
      </c>
      <c r="G126" s="6">
        <v>915.49620589008828</v>
      </c>
      <c r="H126" s="6"/>
    </row>
    <row r="127" spans="1:8" x14ac:dyDescent="0.25">
      <c r="A127" t="s">
        <v>6</v>
      </c>
      <c r="B127" s="5" t="str">
        <f t="shared" si="2"/>
        <v>b. HE3-6</v>
      </c>
      <c r="C127">
        <v>6</v>
      </c>
      <c r="D127" t="s">
        <v>28</v>
      </c>
      <c r="E127" s="6">
        <v>1296</v>
      </c>
      <c r="F127" s="6">
        <v>1529.3375137349776</v>
      </c>
      <c r="G127" s="6">
        <v>828.81997179999905</v>
      </c>
      <c r="H127" s="6"/>
    </row>
    <row r="128" spans="1:8" x14ac:dyDescent="0.25">
      <c r="A128" t="s">
        <v>6</v>
      </c>
      <c r="B128" s="5" t="str">
        <f t="shared" si="2"/>
        <v>c. HE7-10</v>
      </c>
      <c r="C128">
        <v>7</v>
      </c>
      <c r="D128" t="s">
        <v>28</v>
      </c>
      <c r="E128" s="6">
        <v>1407</v>
      </c>
      <c r="F128" s="6">
        <v>1449.8044051844686</v>
      </c>
      <c r="G128" s="6">
        <v>802.20564923895643</v>
      </c>
      <c r="H128" s="6"/>
    </row>
    <row r="129" spans="1:8" x14ac:dyDescent="0.25">
      <c r="A129" t="s">
        <v>6</v>
      </c>
      <c r="B129" s="5" t="str">
        <f t="shared" si="2"/>
        <v>c. HE7-10</v>
      </c>
      <c r="C129">
        <v>8</v>
      </c>
      <c r="D129" t="s">
        <v>28</v>
      </c>
      <c r="E129" s="6">
        <v>2006</v>
      </c>
      <c r="F129" s="6">
        <v>2303.4943517842103</v>
      </c>
      <c r="G129" s="6">
        <v>1692.408356987472</v>
      </c>
      <c r="H129" s="6"/>
    </row>
    <row r="130" spans="1:8" x14ac:dyDescent="0.25">
      <c r="A130" t="s">
        <v>6</v>
      </c>
      <c r="B130" s="5" t="str">
        <f t="shared" si="2"/>
        <v>c. HE7-10</v>
      </c>
      <c r="C130">
        <v>9</v>
      </c>
      <c r="D130" t="s">
        <v>28</v>
      </c>
      <c r="E130" s="6">
        <v>2593</v>
      </c>
      <c r="F130" s="6">
        <v>2825.4535912542315</v>
      </c>
      <c r="G130" s="6">
        <v>2394.6258309599971</v>
      </c>
      <c r="H130" s="6"/>
    </row>
    <row r="131" spans="1:8" x14ac:dyDescent="0.25">
      <c r="A131" t="s">
        <v>6</v>
      </c>
      <c r="B131" s="5" t="str">
        <f t="shared" ref="B131:B194" si="3">IF(OR(C131=1, C131=2, C131=23, C131=24), "a. HE1-2 &amp; HE23-24", IF(OR(C131=3, C131=4, C131=5, C131=6), "b. HE3-6", IF(OR(C131=7, C131=8, C131=9, C131=10), "c. HE7-10", IF(OR(C131=11, C131=12, C131=13, C131=14), "d. HE11-14", IF(OR(C131=15, C131=16, C131=17, C131=18), "e. HE15-18", IF(OR(C131=19, C131=20, C131=21, C131=22), "f. HE19-22", NA()))))))</f>
        <v>c. HE7-10</v>
      </c>
      <c r="C131">
        <v>10</v>
      </c>
      <c r="D131" t="s">
        <v>28</v>
      </c>
      <c r="E131" s="6">
        <v>2030</v>
      </c>
      <c r="F131" s="6">
        <v>2676.0141195926626</v>
      </c>
      <c r="G131" s="6">
        <v>2227.1752658854061</v>
      </c>
      <c r="H131" s="6"/>
    </row>
    <row r="132" spans="1:8" x14ac:dyDescent="0.25">
      <c r="A132" t="s">
        <v>6</v>
      </c>
      <c r="B132" s="5" t="str">
        <f t="shared" si="3"/>
        <v>d. HE11-14</v>
      </c>
      <c r="C132">
        <v>11</v>
      </c>
      <c r="D132" t="s">
        <v>28</v>
      </c>
      <c r="E132" s="6">
        <v>2149</v>
      </c>
      <c r="F132" s="6">
        <v>3089.0236775511707</v>
      </c>
      <c r="G132" s="6">
        <v>2567.3650011619247</v>
      </c>
      <c r="H132" s="6"/>
    </row>
    <row r="133" spans="1:8" x14ac:dyDescent="0.25">
      <c r="A133" t="s">
        <v>6</v>
      </c>
      <c r="B133" s="5" t="str">
        <f t="shared" si="3"/>
        <v>d. HE11-14</v>
      </c>
      <c r="C133">
        <v>12</v>
      </c>
      <c r="D133" t="s">
        <v>28</v>
      </c>
      <c r="E133" s="6">
        <v>2286</v>
      </c>
      <c r="F133" s="6">
        <v>2794.2007878827076</v>
      </c>
      <c r="G133" s="6">
        <v>2115.6944014223841</v>
      </c>
      <c r="H133" s="6"/>
    </row>
    <row r="134" spans="1:8" x14ac:dyDescent="0.25">
      <c r="A134" t="s">
        <v>6</v>
      </c>
      <c r="B134" s="5" t="str">
        <f t="shared" si="3"/>
        <v>d. HE11-14</v>
      </c>
      <c r="C134">
        <v>13</v>
      </c>
      <c r="D134" t="s">
        <v>28</v>
      </c>
      <c r="E134" s="6">
        <v>2290</v>
      </c>
      <c r="F134" s="6">
        <v>2875.9610798263029</v>
      </c>
      <c r="G134" s="6">
        <v>2056.8088513571929</v>
      </c>
      <c r="H134" s="6"/>
    </row>
    <row r="135" spans="1:8" x14ac:dyDescent="0.25">
      <c r="A135" t="s">
        <v>6</v>
      </c>
      <c r="B135" s="5" t="str">
        <f t="shared" si="3"/>
        <v>d. HE11-14</v>
      </c>
      <c r="C135">
        <v>14</v>
      </c>
      <c r="D135" t="s">
        <v>28</v>
      </c>
      <c r="E135" s="6">
        <v>2573</v>
      </c>
      <c r="F135" s="6">
        <v>2953.6658141837052</v>
      </c>
      <c r="G135" s="6">
        <v>1998.4302763409967</v>
      </c>
      <c r="H135" s="6"/>
    </row>
    <row r="136" spans="1:8" x14ac:dyDescent="0.25">
      <c r="A136" t="s">
        <v>6</v>
      </c>
      <c r="B136" s="5" t="str">
        <f t="shared" si="3"/>
        <v>e. HE15-18</v>
      </c>
      <c r="C136">
        <v>15</v>
      </c>
      <c r="D136" t="s">
        <v>28</v>
      </c>
      <c r="E136" s="6">
        <v>2503</v>
      </c>
      <c r="F136" s="6">
        <v>3052.1163951486228</v>
      </c>
      <c r="G136" s="6">
        <v>2053.3308455502938</v>
      </c>
      <c r="H136" s="6"/>
    </row>
    <row r="137" spans="1:8" x14ac:dyDescent="0.25">
      <c r="A137" t="s">
        <v>6</v>
      </c>
      <c r="B137" s="5" t="str">
        <f t="shared" si="3"/>
        <v>e. HE15-18</v>
      </c>
      <c r="C137">
        <v>16</v>
      </c>
      <c r="D137" t="s">
        <v>28</v>
      </c>
      <c r="E137" s="6">
        <v>2504</v>
      </c>
      <c r="F137" s="6">
        <v>3621.5783943671972</v>
      </c>
      <c r="G137" s="6">
        <v>2574.519133310625</v>
      </c>
      <c r="H137" s="6"/>
    </row>
    <row r="138" spans="1:8" x14ac:dyDescent="0.25">
      <c r="A138" t="s">
        <v>6</v>
      </c>
      <c r="B138" s="5" t="str">
        <f t="shared" si="3"/>
        <v>e. HE15-18</v>
      </c>
      <c r="C138">
        <v>17</v>
      </c>
      <c r="D138" t="s">
        <v>28</v>
      </c>
      <c r="E138" s="6">
        <v>2804</v>
      </c>
      <c r="F138" s="6">
        <v>3348.6761970862303</v>
      </c>
      <c r="G138" s="6">
        <v>2293.2960585710648</v>
      </c>
      <c r="H138" s="6"/>
    </row>
    <row r="139" spans="1:8" x14ac:dyDescent="0.25">
      <c r="A139" t="s">
        <v>6</v>
      </c>
      <c r="B139" s="5" t="str">
        <f t="shared" si="3"/>
        <v>e. HE15-18</v>
      </c>
      <c r="C139">
        <v>18</v>
      </c>
      <c r="D139" t="s">
        <v>28</v>
      </c>
      <c r="E139" s="6">
        <v>2664</v>
      </c>
      <c r="F139" s="6">
        <v>3296.6865697999642</v>
      </c>
      <c r="G139" s="6">
        <v>2255.631997655807</v>
      </c>
      <c r="H139" s="6"/>
    </row>
    <row r="140" spans="1:8" x14ac:dyDescent="0.25">
      <c r="A140" t="s">
        <v>6</v>
      </c>
      <c r="B140" s="5" t="str">
        <f t="shared" si="3"/>
        <v>f. HE19-22</v>
      </c>
      <c r="C140">
        <v>19</v>
      </c>
      <c r="D140" t="s">
        <v>28</v>
      </c>
      <c r="E140" s="6">
        <v>2475</v>
      </c>
      <c r="F140" s="6">
        <v>3044.3556438418686</v>
      </c>
      <c r="G140" s="6">
        <v>2022.9767937497147</v>
      </c>
      <c r="H140" s="6"/>
    </row>
    <row r="141" spans="1:8" x14ac:dyDescent="0.25">
      <c r="A141" t="s">
        <v>6</v>
      </c>
      <c r="B141" s="5" t="str">
        <f t="shared" si="3"/>
        <v>f. HE19-22</v>
      </c>
      <c r="C141">
        <v>20</v>
      </c>
      <c r="D141" t="s">
        <v>28</v>
      </c>
      <c r="E141" s="6">
        <v>2229</v>
      </c>
      <c r="F141" s="6">
        <v>2494.8460180429552</v>
      </c>
      <c r="G141" s="6">
        <v>1411.2086456553948</v>
      </c>
      <c r="H141" s="6"/>
    </row>
    <row r="142" spans="1:8" x14ac:dyDescent="0.25">
      <c r="A142" t="s">
        <v>6</v>
      </c>
      <c r="B142" s="5" t="str">
        <f t="shared" si="3"/>
        <v>f. HE19-22</v>
      </c>
      <c r="C142">
        <v>21</v>
      </c>
      <c r="D142" t="s">
        <v>28</v>
      </c>
      <c r="E142" s="6">
        <v>2243</v>
      </c>
      <c r="F142" s="6">
        <v>2496.2530659762147</v>
      </c>
      <c r="G142" s="6">
        <v>1297.3055473155957</v>
      </c>
      <c r="H142" s="6"/>
    </row>
    <row r="143" spans="1:8" x14ac:dyDescent="0.25">
      <c r="A143" t="s">
        <v>6</v>
      </c>
      <c r="B143" s="5" t="str">
        <f t="shared" si="3"/>
        <v>f. HE19-22</v>
      </c>
      <c r="C143">
        <v>22</v>
      </c>
      <c r="D143" t="s">
        <v>28</v>
      </c>
      <c r="E143" s="6">
        <v>2106</v>
      </c>
      <c r="F143" s="6">
        <v>2404.3732069219691</v>
      </c>
      <c r="G143" s="6">
        <v>1220.9179846331851</v>
      </c>
      <c r="H143" s="6"/>
    </row>
    <row r="144" spans="1:8" x14ac:dyDescent="0.25">
      <c r="A144" t="s">
        <v>6</v>
      </c>
      <c r="B144" s="5" t="str">
        <f t="shared" si="3"/>
        <v>a. HE1-2 &amp; HE23-24</v>
      </c>
      <c r="C144">
        <v>23</v>
      </c>
      <c r="D144" t="s">
        <v>28</v>
      </c>
      <c r="E144" s="6">
        <v>1719</v>
      </c>
      <c r="F144" s="6">
        <v>1932.9392490748319</v>
      </c>
      <c r="G144" s="6">
        <v>1115.569432582012</v>
      </c>
      <c r="H144" s="6"/>
    </row>
    <row r="145" spans="1:8" x14ac:dyDescent="0.25">
      <c r="A145" t="s">
        <v>6</v>
      </c>
      <c r="B145" s="5" t="str">
        <f t="shared" si="3"/>
        <v>a. HE1-2 &amp; HE23-24</v>
      </c>
      <c r="C145">
        <v>24</v>
      </c>
      <c r="D145" t="s">
        <v>28</v>
      </c>
      <c r="E145" s="6">
        <v>1673</v>
      </c>
      <c r="F145" s="6">
        <v>1561.8880020884194</v>
      </c>
      <c r="G145" s="6">
        <v>944.89761175767285</v>
      </c>
      <c r="H145" s="6"/>
    </row>
    <row r="146" spans="1:8" x14ac:dyDescent="0.25">
      <c r="A146" t="s">
        <v>7</v>
      </c>
      <c r="B146" s="5" t="str">
        <f t="shared" si="3"/>
        <v>a. HE1-2 &amp; HE23-24</v>
      </c>
      <c r="C146">
        <v>1</v>
      </c>
      <c r="D146" t="s">
        <v>28</v>
      </c>
      <c r="E146" s="6">
        <v>1522</v>
      </c>
      <c r="F146" s="6">
        <v>1325.5828602410925</v>
      </c>
      <c r="G146" s="6">
        <v>844.86580932397419</v>
      </c>
      <c r="H146" s="6"/>
    </row>
    <row r="147" spans="1:8" x14ac:dyDescent="0.25">
      <c r="A147" t="s">
        <v>7</v>
      </c>
      <c r="B147" s="5" t="str">
        <f t="shared" si="3"/>
        <v>a. HE1-2 &amp; HE23-24</v>
      </c>
      <c r="C147">
        <v>2</v>
      </c>
      <c r="D147" t="s">
        <v>28</v>
      </c>
      <c r="E147" s="6">
        <v>1500</v>
      </c>
      <c r="F147" s="6">
        <v>1390.0302911551776</v>
      </c>
      <c r="G147" s="6">
        <v>755.3798471162645</v>
      </c>
      <c r="H147" s="6"/>
    </row>
    <row r="148" spans="1:8" x14ac:dyDescent="0.25">
      <c r="A148" t="s">
        <v>7</v>
      </c>
      <c r="B148" s="5" t="str">
        <f t="shared" si="3"/>
        <v>b. HE3-6</v>
      </c>
      <c r="C148">
        <v>3</v>
      </c>
      <c r="D148" t="s">
        <v>28</v>
      </c>
      <c r="E148" s="6">
        <v>1585</v>
      </c>
      <c r="F148" s="6">
        <v>1471.4921320805374</v>
      </c>
      <c r="G148" s="6">
        <v>778.51067215619378</v>
      </c>
      <c r="H148" s="6"/>
    </row>
    <row r="149" spans="1:8" x14ac:dyDescent="0.25">
      <c r="A149" t="s">
        <v>7</v>
      </c>
      <c r="B149" s="5" t="str">
        <f t="shared" si="3"/>
        <v>b. HE3-6</v>
      </c>
      <c r="C149">
        <v>4</v>
      </c>
      <c r="D149" t="s">
        <v>28</v>
      </c>
      <c r="E149" s="6">
        <v>1413</v>
      </c>
      <c r="F149" s="6">
        <v>1374.4398029156973</v>
      </c>
      <c r="G149" s="6">
        <v>794.7964787772645</v>
      </c>
      <c r="H149" s="6"/>
    </row>
    <row r="150" spans="1:8" x14ac:dyDescent="0.25">
      <c r="A150" t="s">
        <v>7</v>
      </c>
      <c r="B150" s="5" t="str">
        <f t="shared" si="3"/>
        <v>b. HE3-6</v>
      </c>
      <c r="C150">
        <v>5</v>
      </c>
      <c r="D150" t="s">
        <v>28</v>
      </c>
      <c r="E150" s="6">
        <v>1360</v>
      </c>
      <c r="F150" s="6">
        <v>1368.8704638254585</v>
      </c>
      <c r="G150" s="6">
        <v>722.7500906253855</v>
      </c>
      <c r="H150" s="6"/>
    </row>
    <row r="151" spans="1:8" x14ac:dyDescent="0.25">
      <c r="A151" t="s">
        <v>7</v>
      </c>
      <c r="B151" s="5" t="str">
        <f t="shared" si="3"/>
        <v>b. HE3-6</v>
      </c>
      <c r="C151">
        <v>6</v>
      </c>
      <c r="D151" t="s">
        <v>28</v>
      </c>
      <c r="E151" s="6">
        <v>1389</v>
      </c>
      <c r="F151" s="6">
        <v>1480.2680963416828</v>
      </c>
      <c r="G151" s="6">
        <v>813.05950662966347</v>
      </c>
      <c r="H151" s="6"/>
    </row>
    <row r="152" spans="1:8" x14ac:dyDescent="0.25">
      <c r="A152" t="s">
        <v>7</v>
      </c>
      <c r="B152" s="5" t="str">
        <f t="shared" si="3"/>
        <v>c. HE7-10</v>
      </c>
      <c r="C152">
        <v>7</v>
      </c>
      <c r="D152" t="s">
        <v>28</v>
      </c>
      <c r="E152" s="6">
        <v>1506</v>
      </c>
      <c r="F152" s="6">
        <v>1539.1054111063113</v>
      </c>
      <c r="G152" s="6">
        <v>919.72386419761358</v>
      </c>
      <c r="H152" s="6"/>
    </row>
    <row r="153" spans="1:8" x14ac:dyDescent="0.25">
      <c r="A153" t="s">
        <v>7</v>
      </c>
      <c r="B153" s="5" t="str">
        <f t="shared" si="3"/>
        <v>c. HE7-10</v>
      </c>
      <c r="C153">
        <v>8</v>
      </c>
      <c r="D153" t="s">
        <v>28</v>
      </c>
      <c r="E153" s="6">
        <v>1877</v>
      </c>
      <c r="F153" s="6">
        <v>2196.5451765889684</v>
      </c>
      <c r="G153" s="6">
        <v>1470.35067911641</v>
      </c>
      <c r="H153" s="6"/>
    </row>
    <row r="154" spans="1:8" x14ac:dyDescent="0.25">
      <c r="A154" t="s">
        <v>7</v>
      </c>
      <c r="B154" s="5" t="str">
        <f t="shared" si="3"/>
        <v>c. HE7-10</v>
      </c>
      <c r="C154">
        <v>9</v>
      </c>
      <c r="D154" t="s">
        <v>28</v>
      </c>
      <c r="E154" s="6">
        <v>1862</v>
      </c>
      <c r="F154" s="6">
        <v>2915.7827456747823</v>
      </c>
      <c r="G154" s="6">
        <v>2430.844338989235</v>
      </c>
      <c r="H154" s="6"/>
    </row>
    <row r="155" spans="1:8" x14ac:dyDescent="0.25">
      <c r="A155" t="s">
        <v>7</v>
      </c>
      <c r="B155" s="5" t="str">
        <f t="shared" si="3"/>
        <v>c. HE7-10</v>
      </c>
      <c r="C155">
        <v>10</v>
      </c>
      <c r="D155" t="s">
        <v>28</v>
      </c>
      <c r="E155" s="6">
        <v>2162</v>
      </c>
      <c r="F155" s="6">
        <v>2997.3493412145804</v>
      </c>
      <c r="G155" s="6">
        <v>2488.8410677083448</v>
      </c>
      <c r="H155" s="6"/>
    </row>
    <row r="156" spans="1:8" x14ac:dyDescent="0.25">
      <c r="A156" t="s">
        <v>7</v>
      </c>
      <c r="B156" s="5" t="str">
        <f t="shared" si="3"/>
        <v>d. HE11-14</v>
      </c>
      <c r="C156">
        <v>11</v>
      </c>
      <c r="D156" t="s">
        <v>28</v>
      </c>
      <c r="E156" s="6">
        <v>2243</v>
      </c>
      <c r="F156" s="6">
        <v>3297.2619858471571</v>
      </c>
      <c r="G156" s="6">
        <v>2697.2954754215957</v>
      </c>
      <c r="H156" s="6"/>
    </row>
    <row r="157" spans="1:8" x14ac:dyDescent="0.25">
      <c r="A157" t="s">
        <v>7</v>
      </c>
      <c r="B157" s="5" t="str">
        <f t="shared" si="3"/>
        <v>d. HE11-14</v>
      </c>
      <c r="C157">
        <v>12</v>
      </c>
      <c r="D157" t="s">
        <v>28</v>
      </c>
      <c r="E157" s="6">
        <v>2386</v>
      </c>
      <c r="F157" s="6">
        <v>3156.7618793741112</v>
      </c>
      <c r="G157" s="6">
        <v>2419.3550131819484</v>
      </c>
      <c r="H157" s="6"/>
    </row>
    <row r="158" spans="1:8" x14ac:dyDescent="0.25">
      <c r="A158" t="s">
        <v>7</v>
      </c>
      <c r="B158" s="5" t="str">
        <f t="shared" si="3"/>
        <v>d. HE11-14</v>
      </c>
      <c r="C158">
        <v>13</v>
      </c>
      <c r="D158" t="s">
        <v>28</v>
      </c>
      <c r="E158" s="6">
        <v>2383</v>
      </c>
      <c r="F158" s="6">
        <v>3117.9307329540675</v>
      </c>
      <c r="G158" s="6">
        <v>2273.5704831527232</v>
      </c>
      <c r="H158" s="6"/>
    </row>
    <row r="159" spans="1:8" x14ac:dyDescent="0.25">
      <c r="A159" t="s">
        <v>7</v>
      </c>
      <c r="B159" s="5" t="str">
        <f t="shared" si="3"/>
        <v>d. HE11-14</v>
      </c>
      <c r="C159">
        <v>14</v>
      </c>
      <c r="D159" t="s">
        <v>28</v>
      </c>
      <c r="E159" s="6">
        <v>2568</v>
      </c>
      <c r="F159" s="6">
        <v>3471.3067302863483</v>
      </c>
      <c r="G159" s="6">
        <v>2510.0926105941785</v>
      </c>
      <c r="H159" s="6"/>
    </row>
    <row r="160" spans="1:8" x14ac:dyDescent="0.25">
      <c r="A160" t="s">
        <v>7</v>
      </c>
      <c r="B160" s="5" t="str">
        <f t="shared" si="3"/>
        <v>e. HE15-18</v>
      </c>
      <c r="C160">
        <v>15</v>
      </c>
      <c r="D160" t="s">
        <v>28</v>
      </c>
      <c r="E160" s="6">
        <v>2389</v>
      </c>
      <c r="F160" s="6">
        <v>3152.1247314722309</v>
      </c>
      <c r="G160" s="6">
        <v>2127.2321257758331</v>
      </c>
      <c r="H160" s="6"/>
    </row>
    <row r="161" spans="1:8" x14ac:dyDescent="0.25">
      <c r="A161" t="s">
        <v>7</v>
      </c>
      <c r="B161" s="5" t="str">
        <f t="shared" si="3"/>
        <v>e. HE15-18</v>
      </c>
      <c r="C161">
        <v>16</v>
      </c>
      <c r="D161" t="s">
        <v>28</v>
      </c>
      <c r="E161" s="6">
        <v>2666</v>
      </c>
      <c r="F161" s="6">
        <v>3459.9876141066857</v>
      </c>
      <c r="G161" s="6">
        <v>2364.1501819738169</v>
      </c>
      <c r="H161" s="6"/>
    </row>
    <row r="162" spans="1:8" x14ac:dyDescent="0.25">
      <c r="A162" t="s">
        <v>7</v>
      </c>
      <c r="B162" s="5" t="str">
        <f t="shared" si="3"/>
        <v>e. HE15-18</v>
      </c>
      <c r="C162">
        <v>17</v>
      </c>
      <c r="D162" t="s">
        <v>28</v>
      </c>
      <c r="E162" s="6">
        <v>2659</v>
      </c>
      <c r="F162" s="6">
        <v>3427.0468200613918</v>
      </c>
      <c r="G162" s="6">
        <v>2310.9461798124271</v>
      </c>
      <c r="H162" s="6"/>
    </row>
    <row r="163" spans="1:8" x14ac:dyDescent="0.25">
      <c r="A163" t="s">
        <v>7</v>
      </c>
      <c r="B163" s="5" t="str">
        <f t="shared" si="3"/>
        <v>e. HE15-18</v>
      </c>
      <c r="C163">
        <v>18</v>
      </c>
      <c r="D163" t="s">
        <v>28</v>
      </c>
      <c r="E163" s="6">
        <v>2592</v>
      </c>
      <c r="F163" s="6">
        <v>3523.9093995080116</v>
      </c>
      <c r="G163" s="6">
        <v>2390.5066993435989</v>
      </c>
      <c r="H163" s="6"/>
    </row>
    <row r="164" spans="1:8" x14ac:dyDescent="0.25">
      <c r="A164" t="s">
        <v>7</v>
      </c>
      <c r="B164" s="5" t="str">
        <f t="shared" si="3"/>
        <v>f. HE19-22</v>
      </c>
      <c r="C164">
        <v>19</v>
      </c>
      <c r="D164" t="s">
        <v>28</v>
      </c>
      <c r="E164" s="6">
        <v>2467</v>
      </c>
      <c r="F164" s="6">
        <v>3080.0093258519687</v>
      </c>
      <c r="G164" s="6">
        <v>1938.4857423384933</v>
      </c>
      <c r="H164" s="6"/>
    </row>
    <row r="165" spans="1:8" x14ac:dyDescent="0.25">
      <c r="A165" t="s">
        <v>7</v>
      </c>
      <c r="B165" s="5" t="str">
        <f t="shared" si="3"/>
        <v>f. HE19-22</v>
      </c>
      <c r="C165">
        <v>20</v>
      </c>
      <c r="D165" t="s">
        <v>28</v>
      </c>
      <c r="E165" s="6">
        <v>2206</v>
      </c>
      <c r="F165" s="6">
        <v>2478.774471414989</v>
      </c>
      <c r="G165" s="6">
        <v>1295.6569901831408</v>
      </c>
      <c r="H165" s="6"/>
    </row>
    <row r="166" spans="1:8" x14ac:dyDescent="0.25">
      <c r="A166" t="s">
        <v>7</v>
      </c>
      <c r="B166" s="5" t="str">
        <f t="shared" si="3"/>
        <v>f. HE19-22</v>
      </c>
      <c r="C166">
        <v>21</v>
      </c>
      <c r="D166" t="s">
        <v>28</v>
      </c>
      <c r="E166" s="6">
        <v>2298</v>
      </c>
      <c r="F166" s="6">
        <v>2444.2985972762131</v>
      </c>
      <c r="G166" s="6">
        <v>1509.0483751786446</v>
      </c>
      <c r="H166" s="6"/>
    </row>
    <row r="167" spans="1:8" x14ac:dyDescent="0.25">
      <c r="A167" t="s">
        <v>7</v>
      </c>
      <c r="B167" s="5" t="str">
        <f t="shared" si="3"/>
        <v>f. HE19-22</v>
      </c>
      <c r="C167">
        <v>22</v>
      </c>
      <c r="D167" t="s">
        <v>28</v>
      </c>
      <c r="E167" s="6">
        <v>2204</v>
      </c>
      <c r="F167" s="6">
        <v>2263.9581943602666</v>
      </c>
      <c r="G167" s="6">
        <v>1362.6902952016699</v>
      </c>
      <c r="H167" s="6"/>
    </row>
    <row r="168" spans="1:8" x14ac:dyDescent="0.25">
      <c r="A168" t="s">
        <v>7</v>
      </c>
      <c r="B168" s="5" t="str">
        <f t="shared" si="3"/>
        <v>a. HE1-2 &amp; HE23-24</v>
      </c>
      <c r="C168">
        <v>23</v>
      </c>
      <c r="D168" t="s">
        <v>28</v>
      </c>
      <c r="E168" s="6">
        <v>2075</v>
      </c>
      <c r="F168" s="6">
        <v>1792.2921533214767</v>
      </c>
      <c r="G168" s="6">
        <v>1236.5969625349196</v>
      </c>
      <c r="H168" s="6"/>
    </row>
    <row r="169" spans="1:8" x14ac:dyDescent="0.25">
      <c r="A169" t="s">
        <v>7</v>
      </c>
      <c r="B169" s="5" t="str">
        <f t="shared" si="3"/>
        <v>a. HE1-2 &amp; HE23-24</v>
      </c>
      <c r="C169">
        <v>24</v>
      </c>
      <c r="D169" t="s">
        <v>28</v>
      </c>
      <c r="E169" s="6">
        <v>1871</v>
      </c>
      <c r="F169" s="6">
        <v>1724.2239422798675</v>
      </c>
      <c r="G169" s="6">
        <v>1025.0337622755321</v>
      </c>
      <c r="H169" s="6"/>
    </row>
    <row r="170" spans="1:8" x14ac:dyDescent="0.25">
      <c r="A170" t="s">
        <v>8</v>
      </c>
      <c r="B170" s="5" t="str">
        <f t="shared" si="3"/>
        <v>a. HE1-2 &amp; HE23-24</v>
      </c>
      <c r="C170">
        <v>1</v>
      </c>
      <c r="D170" t="s">
        <v>28</v>
      </c>
      <c r="E170" s="6">
        <v>1606</v>
      </c>
      <c r="F170" s="6">
        <v>1557.2477150612126</v>
      </c>
      <c r="G170" s="6">
        <v>1009.6620288694559</v>
      </c>
      <c r="H170" s="6"/>
    </row>
    <row r="171" spans="1:8" x14ac:dyDescent="0.25">
      <c r="A171" t="s">
        <v>8</v>
      </c>
      <c r="B171" s="5" t="str">
        <f t="shared" si="3"/>
        <v>a. HE1-2 &amp; HE23-24</v>
      </c>
      <c r="C171">
        <v>2</v>
      </c>
      <c r="D171" t="s">
        <v>28</v>
      </c>
      <c r="E171" s="6">
        <v>1590</v>
      </c>
      <c r="F171" s="6">
        <v>1494.6265303820753</v>
      </c>
      <c r="G171" s="6">
        <v>985.94797278432861</v>
      </c>
      <c r="H171" s="6"/>
    </row>
    <row r="172" spans="1:8" x14ac:dyDescent="0.25">
      <c r="A172" t="s">
        <v>8</v>
      </c>
      <c r="B172" s="5" t="str">
        <f t="shared" si="3"/>
        <v>b. HE3-6</v>
      </c>
      <c r="C172">
        <v>3</v>
      </c>
      <c r="D172" t="s">
        <v>28</v>
      </c>
      <c r="E172" s="6">
        <v>1491</v>
      </c>
      <c r="F172" s="6">
        <v>1382.2892849782784</v>
      </c>
      <c r="G172" s="6">
        <v>933.85773977725012</v>
      </c>
      <c r="H172" s="6"/>
    </row>
    <row r="173" spans="1:8" x14ac:dyDescent="0.25">
      <c r="A173" t="s">
        <v>8</v>
      </c>
      <c r="B173" s="5" t="str">
        <f t="shared" si="3"/>
        <v>b. HE3-6</v>
      </c>
      <c r="C173">
        <v>4</v>
      </c>
      <c r="D173" t="s">
        <v>28</v>
      </c>
      <c r="E173" s="6">
        <v>1441</v>
      </c>
      <c r="F173" s="6">
        <v>1416.6351135173331</v>
      </c>
      <c r="G173" s="6">
        <v>885.62639136067912</v>
      </c>
      <c r="H173" s="6"/>
    </row>
    <row r="174" spans="1:8" x14ac:dyDescent="0.25">
      <c r="A174" t="s">
        <v>8</v>
      </c>
      <c r="B174" s="5" t="str">
        <f t="shared" si="3"/>
        <v>b. HE3-6</v>
      </c>
      <c r="C174">
        <v>5</v>
      </c>
      <c r="D174" t="s">
        <v>28</v>
      </c>
      <c r="E174" s="6">
        <v>1408</v>
      </c>
      <c r="F174" s="6">
        <v>1420.0805699124917</v>
      </c>
      <c r="G174" s="6">
        <v>897.47148042381684</v>
      </c>
      <c r="H174" s="6"/>
    </row>
    <row r="175" spans="1:8" x14ac:dyDescent="0.25">
      <c r="A175" t="s">
        <v>8</v>
      </c>
      <c r="B175" s="5" t="str">
        <f t="shared" si="3"/>
        <v>b. HE3-6</v>
      </c>
      <c r="C175">
        <v>6</v>
      </c>
      <c r="D175" t="s">
        <v>28</v>
      </c>
      <c r="E175" s="6">
        <v>1390</v>
      </c>
      <c r="F175" s="6">
        <v>1522.5970118693117</v>
      </c>
      <c r="G175" s="6">
        <v>927.14684935788966</v>
      </c>
      <c r="H175" s="6"/>
    </row>
    <row r="176" spans="1:8" x14ac:dyDescent="0.25">
      <c r="A176" t="s">
        <v>8</v>
      </c>
      <c r="B176" s="5" t="str">
        <f t="shared" si="3"/>
        <v>c. HE7-10</v>
      </c>
      <c r="C176">
        <v>7</v>
      </c>
      <c r="D176" t="s">
        <v>28</v>
      </c>
      <c r="E176" s="6">
        <v>1328</v>
      </c>
      <c r="F176" s="6">
        <v>1516.1279802545314</v>
      </c>
      <c r="G176" s="6">
        <v>946.73752425415364</v>
      </c>
      <c r="H176" s="6"/>
    </row>
    <row r="177" spans="1:8" x14ac:dyDescent="0.25">
      <c r="A177" t="s">
        <v>8</v>
      </c>
      <c r="B177" s="5" t="str">
        <f t="shared" si="3"/>
        <v>c. HE7-10</v>
      </c>
      <c r="C177">
        <v>8</v>
      </c>
      <c r="D177" t="s">
        <v>28</v>
      </c>
      <c r="E177" s="6">
        <v>1729</v>
      </c>
      <c r="F177" s="6">
        <v>1859.389433248376</v>
      </c>
      <c r="G177" s="6">
        <v>985.16428082380344</v>
      </c>
      <c r="H177" s="6"/>
    </row>
    <row r="178" spans="1:8" x14ac:dyDescent="0.25">
      <c r="A178" t="s">
        <v>8</v>
      </c>
      <c r="B178" s="5" t="str">
        <f t="shared" si="3"/>
        <v>c. HE7-10</v>
      </c>
      <c r="C178">
        <v>9</v>
      </c>
      <c r="D178" t="s">
        <v>28</v>
      </c>
      <c r="E178" s="6">
        <v>2055</v>
      </c>
      <c r="F178" s="6">
        <v>2929.122075229101</v>
      </c>
      <c r="G178" s="6">
        <v>2197.2922488281229</v>
      </c>
      <c r="H178" s="6"/>
    </row>
    <row r="179" spans="1:8" x14ac:dyDescent="0.25">
      <c r="A179" t="s">
        <v>8</v>
      </c>
      <c r="B179" s="5" t="str">
        <f t="shared" si="3"/>
        <v>c. HE7-10</v>
      </c>
      <c r="C179">
        <v>10</v>
      </c>
      <c r="D179" t="s">
        <v>28</v>
      </c>
      <c r="E179" s="6">
        <v>2127</v>
      </c>
      <c r="F179" s="6">
        <v>2566.3165284800516</v>
      </c>
      <c r="G179" s="6">
        <v>2007.972674055992</v>
      </c>
      <c r="H179" s="6"/>
    </row>
    <row r="180" spans="1:8" x14ac:dyDescent="0.25">
      <c r="A180" t="s">
        <v>8</v>
      </c>
      <c r="B180" s="5" t="str">
        <f t="shared" si="3"/>
        <v>d. HE11-14</v>
      </c>
      <c r="C180">
        <v>11</v>
      </c>
      <c r="D180" t="s">
        <v>28</v>
      </c>
      <c r="E180" s="6">
        <v>2644</v>
      </c>
      <c r="F180" s="6">
        <v>3079.8340800340038</v>
      </c>
      <c r="G180" s="6">
        <v>2398.3765950520719</v>
      </c>
      <c r="H180" s="6"/>
    </row>
    <row r="181" spans="1:8" x14ac:dyDescent="0.25">
      <c r="A181" t="s">
        <v>8</v>
      </c>
      <c r="B181" s="5" t="str">
        <f t="shared" si="3"/>
        <v>d. HE11-14</v>
      </c>
      <c r="C181">
        <v>12</v>
      </c>
      <c r="D181" t="s">
        <v>28</v>
      </c>
      <c r="E181" s="6">
        <v>2529</v>
      </c>
      <c r="F181" s="6">
        <v>3179.1779808405449</v>
      </c>
      <c r="G181" s="6">
        <v>2268.9421624348538</v>
      </c>
      <c r="H181" s="6"/>
    </row>
    <row r="182" spans="1:8" x14ac:dyDescent="0.25">
      <c r="A182" t="s">
        <v>8</v>
      </c>
      <c r="B182" s="5" t="str">
        <f t="shared" si="3"/>
        <v>d. HE11-14</v>
      </c>
      <c r="C182">
        <v>13</v>
      </c>
      <c r="D182" t="s">
        <v>28</v>
      </c>
      <c r="E182" s="6">
        <v>2673</v>
      </c>
      <c r="F182" s="6">
        <v>2911.7024810463499</v>
      </c>
      <c r="G182" s="6">
        <v>1787.8684199218951</v>
      </c>
      <c r="H182" s="6"/>
    </row>
    <row r="183" spans="1:8" x14ac:dyDescent="0.25">
      <c r="A183" t="s">
        <v>8</v>
      </c>
      <c r="B183" s="5" t="str">
        <f t="shared" si="3"/>
        <v>d. HE11-14</v>
      </c>
      <c r="C183">
        <v>14</v>
      </c>
      <c r="D183" t="s">
        <v>28</v>
      </c>
      <c r="E183" s="6">
        <v>2749</v>
      </c>
      <c r="F183" s="6">
        <v>2941.6796264007012</v>
      </c>
      <c r="G183" s="6">
        <v>1664.2921629232151</v>
      </c>
      <c r="H183" s="6"/>
    </row>
    <row r="184" spans="1:8" x14ac:dyDescent="0.25">
      <c r="A184" t="s">
        <v>8</v>
      </c>
      <c r="B184" s="5" t="str">
        <f t="shared" si="3"/>
        <v>e. HE15-18</v>
      </c>
      <c r="C184">
        <v>15</v>
      </c>
      <c r="D184" t="s">
        <v>28</v>
      </c>
      <c r="E184" s="6">
        <v>2677</v>
      </c>
      <c r="F184" s="6">
        <v>3116.9107814047388</v>
      </c>
      <c r="G184" s="6">
        <v>1854.4337946115336</v>
      </c>
      <c r="H184" s="6"/>
    </row>
    <row r="185" spans="1:8" x14ac:dyDescent="0.25">
      <c r="A185" t="s">
        <v>8</v>
      </c>
      <c r="B185" s="5" t="str">
        <f t="shared" si="3"/>
        <v>e. HE15-18</v>
      </c>
      <c r="C185">
        <v>16</v>
      </c>
      <c r="D185" t="s">
        <v>28</v>
      </c>
      <c r="E185" s="6">
        <v>2793</v>
      </c>
      <c r="F185" s="6">
        <v>3462.2301274740362</v>
      </c>
      <c r="G185" s="6">
        <v>2150.1753685535678</v>
      </c>
      <c r="H185" s="6"/>
    </row>
    <row r="186" spans="1:8" x14ac:dyDescent="0.25">
      <c r="A186" t="s">
        <v>8</v>
      </c>
      <c r="B186" s="5" t="str">
        <f t="shared" si="3"/>
        <v>e. HE15-18</v>
      </c>
      <c r="C186">
        <v>17</v>
      </c>
      <c r="D186" t="s">
        <v>28</v>
      </c>
      <c r="E186" s="6">
        <v>2958</v>
      </c>
      <c r="F186" s="6">
        <v>3891.2649778583341</v>
      </c>
      <c r="G186" s="6">
        <v>2542.9807385568088</v>
      </c>
      <c r="H186" s="6"/>
    </row>
    <row r="187" spans="1:8" x14ac:dyDescent="0.25">
      <c r="A187" t="s">
        <v>8</v>
      </c>
      <c r="B187" s="5" t="str">
        <f t="shared" si="3"/>
        <v>e. HE15-18</v>
      </c>
      <c r="C187">
        <v>18</v>
      </c>
      <c r="D187" t="s">
        <v>28</v>
      </c>
      <c r="E187" s="6">
        <v>2906</v>
      </c>
      <c r="F187" s="6">
        <v>3947.4095961803764</v>
      </c>
      <c r="G187" s="6">
        <v>2599.0504709787015</v>
      </c>
      <c r="H187" s="6"/>
    </row>
    <row r="188" spans="1:8" x14ac:dyDescent="0.25">
      <c r="A188" t="s">
        <v>8</v>
      </c>
      <c r="B188" s="5" t="str">
        <f t="shared" si="3"/>
        <v>f. HE19-22</v>
      </c>
      <c r="C188">
        <v>19</v>
      </c>
      <c r="D188" t="s">
        <v>28</v>
      </c>
      <c r="E188" s="6">
        <v>2761</v>
      </c>
      <c r="F188" s="6">
        <v>3230.8086736981027</v>
      </c>
      <c r="G188" s="6">
        <v>1837.5962944235248</v>
      </c>
      <c r="H188" s="6"/>
    </row>
    <row r="189" spans="1:8" x14ac:dyDescent="0.25">
      <c r="A189" t="s">
        <v>8</v>
      </c>
      <c r="B189" s="5" t="str">
        <f t="shared" si="3"/>
        <v>f. HE19-22</v>
      </c>
      <c r="C189">
        <v>20</v>
      </c>
      <c r="D189" t="s">
        <v>28</v>
      </c>
      <c r="E189" s="6">
        <v>2559</v>
      </c>
      <c r="F189" s="6">
        <v>2674.2753572047855</v>
      </c>
      <c r="G189" s="6">
        <v>1538.7815401415542</v>
      </c>
      <c r="H189" s="6"/>
    </row>
    <row r="190" spans="1:8" x14ac:dyDescent="0.25">
      <c r="A190" t="s">
        <v>8</v>
      </c>
      <c r="B190" s="5" t="str">
        <f t="shared" si="3"/>
        <v>f. HE19-22</v>
      </c>
      <c r="C190">
        <v>21</v>
      </c>
      <c r="D190" t="s">
        <v>28</v>
      </c>
      <c r="E190" s="6">
        <v>2448</v>
      </c>
      <c r="F190" s="6">
        <v>2615.9531792305202</v>
      </c>
      <c r="G190" s="6">
        <v>1722.4355452100851</v>
      </c>
      <c r="H190" s="6"/>
    </row>
    <row r="191" spans="1:8" x14ac:dyDescent="0.25">
      <c r="A191" t="s">
        <v>8</v>
      </c>
      <c r="B191" s="5" t="str">
        <f t="shared" si="3"/>
        <v>f. HE19-22</v>
      </c>
      <c r="C191">
        <v>22</v>
      </c>
      <c r="D191" t="s">
        <v>28</v>
      </c>
      <c r="E191" s="6">
        <v>2354</v>
      </c>
      <c r="F191" s="6">
        <v>2353.2469384909696</v>
      </c>
      <c r="G191" s="6">
        <v>1448.689602776469</v>
      </c>
      <c r="H191" s="6"/>
    </row>
    <row r="192" spans="1:8" x14ac:dyDescent="0.25">
      <c r="A192" t="s">
        <v>8</v>
      </c>
      <c r="B192" s="5" t="str">
        <f t="shared" si="3"/>
        <v>a. HE1-2 &amp; HE23-24</v>
      </c>
      <c r="C192">
        <v>23</v>
      </c>
      <c r="D192" t="s">
        <v>28</v>
      </c>
      <c r="E192" s="6">
        <v>2079</v>
      </c>
      <c r="F192" s="6">
        <v>1990.6712193004455</v>
      </c>
      <c r="G192" s="6">
        <v>1353.6842117155961</v>
      </c>
      <c r="H192" s="6"/>
    </row>
    <row r="193" spans="1:8" x14ac:dyDescent="0.25">
      <c r="A193" t="s">
        <v>8</v>
      </c>
      <c r="B193" s="5" t="str">
        <f t="shared" si="3"/>
        <v>a. HE1-2 &amp; HE23-24</v>
      </c>
      <c r="C193">
        <v>24</v>
      </c>
      <c r="D193" t="s">
        <v>28</v>
      </c>
      <c r="E193" s="6">
        <v>1833</v>
      </c>
      <c r="F193" s="6">
        <v>1744.2408742308451</v>
      </c>
      <c r="G193" s="6">
        <v>1195.2964585763593</v>
      </c>
      <c r="H193" s="6"/>
    </row>
    <row r="194" spans="1:8" x14ac:dyDescent="0.25">
      <c r="A194" t="s">
        <v>9</v>
      </c>
      <c r="B194" s="5" t="str">
        <f t="shared" si="3"/>
        <v>a. HE1-2 &amp; HE23-24</v>
      </c>
      <c r="C194">
        <v>1</v>
      </c>
      <c r="D194" t="s">
        <v>28</v>
      </c>
      <c r="E194" s="6">
        <v>1428</v>
      </c>
      <c r="F194" s="6"/>
      <c r="G194" s="6"/>
      <c r="H194" s="6"/>
    </row>
    <row r="195" spans="1:8" x14ac:dyDescent="0.25">
      <c r="A195" t="s">
        <v>9</v>
      </c>
      <c r="B195" s="5" t="str">
        <f t="shared" ref="B195:B258" si="4">IF(OR(C195=1, C195=2, C195=23, C195=24), "a. HE1-2 &amp; HE23-24", IF(OR(C195=3, C195=4, C195=5, C195=6), "b. HE3-6", IF(OR(C195=7, C195=8, C195=9, C195=10), "c. HE7-10", IF(OR(C195=11, C195=12, C195=13, C195=14), "d. HE11-14", IF(OR(C195=15, C195=16, C195=17, C195=18), "e. HE15-18", IF(OR(C195=19, C195=20, C195=21, C195=22), "f. HE19-22", NA()))))))</f>
        <v>a. HE1-2 &amp; HE23-24</v>
      </c>
      <c r="C195">
        <v>2</v>
      </c>
      <c r="D195" t="s">
        <v>28</v>
      </c>
      <c r="E195" s="6">
        <v>1390</v>
      </c>
      <c r="F195" s="6"/>
      <c r="G195" s="6"/>
      <c r="H195" s="6"/>
    </row>
    <row r="196" spans="1:8" x14ac:dyDescent="0.25">
      <c r="A196" t="s">
        <v>9</v>
      </c>
      <c r="B196" s="5" t="str">
        <f t="shared" si="4"/>
        <v>b. HE3-6</v>
      </c>
      <c r="C196">
        <v>3</v>
      </c>
      <c r="D196" t="s">
        <v>28</v>
      </c>
      <c r="E196" s="6">
        <v>1226</v>
      </c>
      <c r="F196" s="6"/>
      <c r="G196" s="6"/>
      <c r="H196" s="6"/>
    </row>
    <row r="197" spans="1:8" x14ac:dyDescent="0.25">
      <c r="A197" t="s">
        <v>9</v>
      </c>
      <c r="B197" s="5" t="str">
        <f t="shared" si="4"/>
        <v>b. HE3-6</v>
      </c>
      <c r="C197">
        <v>4</v>
      </c>
      <c r="D197" t="s">
        <v>28</v>
      </c>
      <c r="E197" s="6">
        <v>1303</v>
      </c>
      <c r="F197" s="6"/>
      <c r="G197" s="6"/>
      <c r="H197" s="6"/>
    </row>
    <row r="198" spans="1:8" x14ac:dyDescent="0.25">
      <c r="A198" t="s">
        <v>9</v>
      </c>
      <c r="B198" s="5" t="str">
        <f t="shared" si="4"/>
        <v>b. HE3-6</v>
      </c>
      <c r="C198">
        <v>5</v>
      </c>
      <c r="D198" t="s">
        <v>28</v>
      </c>
      <c r="E198" s="6">
        <v>1212</v>
      </c>
      <c r="F198" s="6"/>
      <c r="G198" s="6"/>
      <c r="H198" s="6"/>
    </row>
    <row r="199" spans="1:8" x14ac:dyDescent="0.25">
      <c r="A199" t="s">
        <v>9</v>
      </c>
      <c r="B199" s="5" t="str">
        <f t="shared" si="4"/>
        <v>b. HE3-6</v>
      </c>
      <c r="C199">
        <v>6</v>
      </c>
      <c r="D199" t="s">
        <v>28</v>
      </c>
      <c r="E199" s="6">
        <v>1160</v>
      </c>
      <c r="F199" s="6"/>
      <c r="G199" s="6"/>
      <c r="H199" s="6"/>
    </row>
    <row r="200" spans="1:8" x14ac:dyDescent="0.25">
      <c r="A200" t="s">
        <v>9</v>
      </c>
      <c r="B200" s="5" t="str">
        <f t="shared" si="4"/>
        <v>c. HE7-10</v>
      </c>
      <c r="C200">
        <v>7</v>
      </c>
      <c r="D200" t="s">
        <v>28</v>
      </c>
      <c r="E200" s="6">
        <v>1125</v>
      </c>
      <c r="F200" s="6"/>
      <c r="G200" s="6"/>
      <c r="H200" s="6"/>
    </row>
    <row r="201" spans="1:8" x14ac:dyDescent="0.25">
      <c r="A201" t="s">
        <v>9</v>
      </c>
      <c r="B201" s="5" t="str">
        <f t="shared" si="4"/>
        <v>c. HE7-10</v>
      </c>
      <c r="C201">
        <v>8</v>
      </c>
      <c r="D201" t="s">
        <v>28</v>
      </c>
      <c r="E201" s="6">
        <v>1477</v>
      </c>
      <c r="F201" s="6"/>
      <c r="G201" s="6"/>
      <c r="H201" s="6"/>
    </row>
    <row r="202" spans="1:8" x14ac:dyDescent="0.25">
      <c r="A202" t="s">
        <v>9</v>
      </c>
      <c r="B202" s="5" t="str">
        <f t="shared" si="4"/>
        <v>c. HE7-10</v>
      </c>
      <c r="C202">
        <v>9</v>
      </c>
      <c r="D202" t="s">
        <v>28</v>
      </c>
      <c r="E202" s="6">
        <v>1942</v>
      </c>
      <c r="F202" s="6"/>
      <c r="G202" s="6"/>
      <c r="H202" s="6"/>
    </row>
    <row r="203" spans="1:8" x14ac:dyDescent="0.25">
      <c r="A203" t="s">
        <v>9</v>
      </c>
      <c r="B203" s="5" t="str">
        <f t="shared" si="4"/>
        <v>c. HE7-10</v>
      </c>
      <c r="C203">
        <v>10</v>
      </c>
      <c r="D203" t="s">
        <v>28</v>
      </c>
      <c r="E203" s="6">
        <v>2212</v>
      </c>
      <c r="F203" s="6"/>
      <c r="G203" s="6"/>
      <c r="H203" s="6"/>
    </row>
    <row r="204" spans="1:8" x14ac:dyDescent="0.25">
      <c r="A204" t="s">
        <v>9</v>
      </c>
      <c r="B204" s="5" t="str">
        <f t="shared" si="4"/>
        <v>d. HE11-14</v>
      </c>
      <c r="C204">
        <v>11</v>
      </c>
      <c r="D204" t="s">
        <v>28</v>
      </c>
      <c r="E204" s="6">
        <v>2775</v>
      </c>
      <c r="F204" s="6"/>
      <c r="G204" s="6"/>
      <c r="H204" s="6"/>
    </row>
    <row r="205" spans="1:8" x14ac:dyDescent="0.25">
      <c r="A205" t="s">
        <v>9</v>
      </c>
      <c r="B205" s="5" t="str">
        <f t="shared" si="4"/>
        <v>d. HE11-14</v>
      </c>
      <c r="C205">
        <v>12</v>
      </c>
      <c r="D205" t="s">
        <v>28</v>
      </c>
      <c r="E205" s="6">
        <v>2650</v>
      </c>
      <c r="F205" s="6"/>
      <c r="G205" s="6"/>
      <c r="H205" s="6"/>
    </row>
    <row r="206" spans="1:8" x14ac:dyDescent="0.25">
      <c r="A206" t="s">
        <v>9</v>
      </c>
      <c r="B206" s="5" t="str">
        <f t="shared" si="4"/>
        <v>d. HE11-14</v>
      </c>
      <c r="C206">
        <v>13</v>
      </c>
      <c r="D206" t="s">
        <v>28</v>
      </c>
      <c r="E206" s="6">
        <v>2645</v>
      </c>
      <c r="F206" s="6"/>
      <c r="G206" s="6"/>
      <c r="H206" s="6"/>
    </row>
    <row r="207" spans="1:8" x14ac:dyDescent="0.25">
      <c r="A207" t="s">
        <v>9</v>
      </c>
      <c r="B207" s="5" t="str">
        <f t="shared" si="4"/>
        <v>d. HE11-14</v>
      </c>
      <c r="C207">
        <v>14</v>
      </c>
      <c r="D207" t="s">
        <v>28</v>
      </c>
      <c r="E207" s="6">
        <v>2673</v>
      </c>
      <c r="F207" s="6"/>
      <c r="G207" s="6"/>
      <c r="H207" s="6"/>
    </row>
    <row r="208" spans="1:8" x14ac:dyDescent="0.25">
      <c r="A208" t="s">
        <v>9</v>
      </c>
      <c r="B208" s="5" t="str">
        <f t="shared" si="4"/>
        <v>e. HE15-18</v>
      </c>
      <c r="C208">
        <v>15</v>
      </c>
      <c r="D208" t="s">
        <v>28</v>
      </c>
      <c r="E208" s="6">
        <v>2541</v>
      </c>
      <c r="F208" s="6"/>
      <c r="G208" s="6"/>
      <c r="H208" s="6"/>
    </row>
    <row r="209" spans="1:8" x14ac:dyDescent="0.25">
      <c r="A209" t="s">
        <v>9</v>
      </c>
      <c r="B209" s="5" t="str">
        <f t="shared" si="4"/>
        <v>e. HE15-18</v>
      </c>
      <c r="C209">
        <v>16</v>
      </c>
      <c r="D209" t="s">
        <v>28</v>
      </c>
      <c r="E209" s="6">
        <v>2797</v>
      </c>
      <c r="F209" s="6"/>
      <c r="G209" s="6"/>
      <c r="H209" s="6"/>
    </row>
    <row r="210" spans="1:8" x14ac:dyDescent="0.25">
      <c r="A210" t="s">
        <v>9</v>
      </c>
      <c r="B210" s="5" t="str">
        <f t="shared" si="4"/>
        <v>e. HE15-18</v>
      </c>
      <c r="C210">
        <v>17</v>
      </c>
      <c r="D210" t="s">
        <v>28</v>
      </c>
      <c r="E210" s="6">
        <v>2853</v>
      </c>
      <c r="F210" s="6"/>
      <c r="G210" s="6"/>
      <c r="H210" s="6"/>
    </row>
    <row r="211" spans="1:8" x14ac:dyDescent="0.25">
      <c r="A211" t="s">
        <v>9</v>
      </c>
      <c r="B211" s="5" t="str">
        <f t="shared" si="4"/>
        <v>e. HE15-18</v>
      </c>
      <c r="C211">
        <v>18</v>
      </c>
      <c r="D211" t="s">
        <v>28</v>
      </c>
      <c r="E211" s="6">
        <v>2833</v>
      </c>
      <c r="F211" s="6"/>
      <c r="G211" s="6"/>
      <c r="H211" s="6"/>
    </row>
    <row r="212" spans="1:8" x14ac:dyDescent="0.25">
      <c r="A212" t="s">
        <v>9</v>
      </c>
      <c r="B212" s="5" t="str">
        <f t="shared" si="4"/>
        <v>f. HE19-22</v>
      </c>
      <c r="C212">
        <v>19</v>
      </c>
      <c r="D212" t="s">
        <v>28</v>
      </c>
      <c r="E212" s="6">
        <v>2026</v>
      </c>
      <c r="F212" s="6"/>
      <c r="G212" s="6"/>
      <c r="H212" s="6"/>
    </row>
    <row r="213" spans="1:8" x14ac:dyDescent="0.25">
      <c r="A213" t="s">
        <v>9</v>
      </c>
      <c r="B213" s="5" t="str">
        <f t="shared" si="4"/>
        <v>f. HE19-22</v>
      </c>
      <c r="C213">
        <v>20</v>
      </c>
      <c r="D213" t="s">
        <v>28</v>
      </c>
      <c r="E213" s="6">
        <v>1955</v>
      </c>
      <c r="F213" s="6"/>
      <c r="G213" s="6"/>
      <c r="H213" s="6"/>
    </row>
    <row r="214" spans="1:8" x14ac:dyDescent="0.25">
      <c r="A214" t="s">
        <v>9</v>
      </c>
      <c r="B214" s="5" t="str">
        <f t="shared" si="4"/>
        <v>f. HE19-22</v>
      </c>
      <c r="C214">
        <v>21</v>
      </c>
      <c r="D214" t="s">
        <v>28</v>
      </c>
      <c r="E214" s="6">
        <v>2140</v>
      </c>
      <c r="F214" s="6"/>
      <c r="G214" s="6"/>
      <c r="H214" s="6"/>
    </row>
    <row r="215" spans="1:8" x14ac:dyDescent="0.25">
      <c r="A215" t="s">
        <v>9</v>
      </c>
      <c r="B215" s="5" t="str">
        <f t="shared" si="4"/>
        <v>f. HE19-22</v>
      </c>
      <c r="C215">
        <v>22</v>
      </c>
      <c r="D215" t="s">
        <v>28</v>
      </c>
      <c r="E215" s="6">
        <v>1910</v>
      </c>
      <c r="F215" s="6"/>
      <c r="G215" s="6"/>
      <c r="H215" s="6"/>
    </row>
    <row r="216" spans="1:8" x14ac:dyDescent="0.25">
      <c r="A216" t="s">
        <v>9</v>
      </c>
      <c r="B216" s="5" t="str">
        <f t="shared" si="4"/>
        <v>a. HE1-2 &amp; HE23-24</v>
      </c>
      <c r="C216">
        <v>23</v>
      </c>
      <c r="D216" t="s">
        <v>28</v>
      </c>
      <c r="E216" s="6">
        <v>1756</v>
      </c>
      <c r="F216" s="6"/>
      <c r="G216" s="6"/>
      <c r="H216" s="6"/>
    </row>
    <row r="217" spans="1:8" x14ac:dyDescent="0.25">
      <c r="A217" t="s">
        <v>9</v>
      </c>
      <c r="B217" s="5" t="str">
        <f t="shared" si="4"/>
        <v>a. HE1-2 &amp; HE23-24</v>
      </c>
      <c r="C217">
        <v>24</v>
      </c>
      <c r="D217" t="s">
        <v>28</v>
      </c>
      <c r="E217" s="6">
        <v>1564</v>
      </c>
      <c r="F217" s="6"/>
      <c r="G217" s="6"/>
      <c r="H217" s="6"/>
    </row>
    <row r="218" spans="1:8" x14ac:dyDescent="0.25">
      <c r="A218" t="s">
        <v>21</v>
      </c>
      <c r="B218" s="5" t="str">
        <f t="shared" si="4"/>
        <v>a. HE1-2 &amp; HE23-24</v>
      </c>
      <c r="C218">
        <v>1</v>
      </c>
      <c r="D218" t="s">
        <v>28</v>
      </c>
      <c r="E218" s="6">
        <v>1118</v>
      </c>
      <c r="F218" s="6"/>
      <c r="G218" s="6"/>
      <c r="H218" s="6"/>
    </row>
    <row r="219" spans="1:8" x14ac:dyDescent="0.25">
      <c r="A219" t="s">
        <v>21</v>
      </c>
      <c r="B219" s="5" t="str">
        <f t="shared" si="4"/>
        <v>a. HE1-2 &amp; HE23-24</v>
      </c>
      <c r="C219">
        <v>2</v>
      </c>
      <c r="D219" t="s">
        <v>28</v>
      </c>
      <c r="E219" s="6">
        <v>1062</v>
      </c>
      <c r="F219" s="6"/>
      <c r="G219" s="6"/>
      <c r="H219" s="6"/>
    </row>
    <row r="220" spans="1:8" x14ac:dyDescent="0.25">
      <c r="A220" t="s">
        <v>21</v>
      </c>
      <c r="B220" s="5" t="str">
        <f t="shared" si="4"/>
        <v>b. HE3-6</v>
      </c>
      <c r="C220">
        <v>3</v>
      </c>
      <c r="D220" t="s">
        <v>28</v>
      </c>
      <c r="E220" s="6">
        <v>982</v>
      </c>
      <c r="F220" s="6"/>
      <c r="G220" s="6"/>
      <c r="H220" s="6"/>
    </row>
    <row r="221" spans="1:8" x14ac:dyDescent="0.25">
      <c r="A221" t="s">
        <v>21</v>
      </c>
      <c r="B221" s="5" t="str">
        <f t="shared" si="4"/>
        <v>b. HE3-6</v>
      </c>
      <c r="C221">
        <v>4</v>
      </c>
      <c r="D221" t="s">
        <v>28</v>
      </c>
      <c r="E221" s="6">
        <v>983</v>
      </c>
      <c r="F221" s="6"/>
      <c r="G221" s="6"/>
      <c r="H221" s="6"/>
    </row>
    <row r="222" spans="1:8" x14ac:dyDescent="0.25">
      <c r="A222" t="s">
        <v>21</v>
      </c>
      <c r="B222" s="5" t="str">
        <f t="shared" si="4"/>
        <v>b. HE3-6</v>
      </c>
      <c r="C222">
        <v>5</v>
      </c>
      <c r="D222" t="s">
        <v>28</v>
      </c>
      <c r="E222" s="6">
        <v>1061</v>
      </c>
      <c r="F222" s="6"/>
      <c r="G222" s="6"/>
      <c r="H222" s="6"/>
    </row>
    <row r="223" spans="1:8" x14ac:dyDescent="0.25">
      <c r="A223" t="s">
        <v>21</v>
      </c>
      <c r="B223" s="5" t="str">
        <f t="shared" si="4"/>
        <v>b. HE3-6</v>
      </c>
      <c r="C223">
        <v>6</v>
      </c>
      <c r="D223" t="s">
        <v>28</v>
      </c>
      <c r="E223" s="6">
        <v>1090</v>
      </c>
      <c r="F223" s="6"/>
      <c r="G223" s="6"/>
      <c r="H223" s="6"/>
    </row>
    <row r="224" spans="1:8" x14ac:dyDescent="0.25">
      <c r="A224" t="s">
        <v>21</v>
      </c>
      <c r="B224" s="5" t="str">
        <f t="shared" si="4"/>
        <v>c. HE7-10</v>
      </c>
      <c r="C224">
        <v>7</v>
      </c>
      <c r="D224" t="s">
        <v>28</v>
      </c>
      <c r="E224" s="6">
        <v>1026</v>
      </c>
      <c r="F224" s="6"/>
      <c r="G224" s="6"/>
      <c r="H224" s="6"/>
    </row>
    <row r="225" spans="1:8" x14ac:dyDescent="0.25">
      <c r="A225" t="s">
        <v>21</v>
      </c>
      <c r="B225" s="5" t="str">
        <f t="shared" si="4"/>
        <v>c. HE7-10</v>
      </c>
      <c r="C225">
        <v>8</v>
      </c>
      <c r="D225" t="s">
        <v>28</v>
      </c>
      <c r="E225" s="6">
        <v>1228</v>
      </c>
      <c r="F225" s="6"/>
      <c r="G225" s="6"/>
      <c r="H225" s="6"/>
    </row>
    <row r="226" spans="1:8" x14ac:dyDescent="0.25">
      <c r="A226" t="s">
        <v>21</v>
      </c>
      <c r="B226" s="5" t="str">
        <f t="shared" si="4"/>
        <v>c. HE7-10</v>
      </c>
      <c r="C226">
        <v>9</v>
      </c>
      <c r="D226" t="s">
        <v>28</v>
      </c>
      <c r="E226" s="6">
        <v>1650</v>
      </c>
      <c r="F226" s="6"/>
      <c r="G226" s="6"/>
      <c r="H226" s="6"/>
    </row>
    <row r="227" spans="1:8" x14ac:dyDescent="0.25">
      <c r="A227" t="s">
        <v>21</v>
      </c>
      <c r="B227" s="5" t="str">
        <f t="shared" si="4"/>
        <v>c. HE7-10</v>
      </c>
      <c r="C227">
        <v>10</v>
      </c>
      <c r="D227" t="s">
        <v>28</v>
      </c>
      <c r="E227" s="6">
        <v>2155</v>
      </c>
      <c r="F227" s="6"/>
      <c r="G227" s="6"/>
      <c r="H227" s="6"/>
    </row>
    <row r="228" spans="1:8" x14ac:dyDescent="0.25">
      <c r="A228" t="s">
        <v>21</v>
      </c>
      <c r="B228" s="5" t="str">
        <f t="shared" si="4"/>
        <v>d. HE11-14</v>
      </c>
      <c r="C228">
        <v>11</v>
      </c>
      <c r="D228" t="s">
        <v>28</v>
      </c>
      <c r="E228" s="6">
        <v>2070</v>
      </c>
      <c r="F228" s="6"/>
      <c r="G228" s="6"/>
      <c r="H228" s="6"/>
    </row>
    <row r="229" spans="1:8" x14ac:dyDescent="0.25">
      <c r="A229" t="s">
        <v>21</v>
      </c>
      <c r="B229" s="5" t="str">
        <f t="shared" si="4"/>
        <v>d. HE11-14</v>
      </c>
      <c r="C229">
        <v>12</v>
      </c>
      <c r="D229" t="s">
        <v>28</v>
      </c>
      <c r="E229" s="6">
        <v>1797</v>
      </c>
      <c r="F229" s="6"/>
      <c r="G229" s="6"/>
      <c r="H229" s="6"/>
    </row>
    <row r="230" spans="1:8" x14ac:dyDescent="0.25">
      <c r="A230" t="s">
        <v>21</v>
      </c>
      <c r="B230" s="5" t="str">
        <f t="shared" si="4"/>
        <v>d. HE11-14</v>
      </c>
      <c r="C230">
        <v>13</v>
      </c>
      <c r="D230" t="s">
        <v>28</v>
      </c>
      <c r="E230" s="6">
        <v>1705</v>
      </c>
      <c r="F230" s="6"/>
      <c r="G230" s="6"/>
      <c r="H230" s="6"/>
    </row>
    <row r="231" spans="1:8" x14ac:dyDescent="0.25">
      <c r="A231" t="s">
        <v>21</v>
      </c>
      <c r="B231" s="5" t="str">
        <f t="shared" si="4"/>
        <v>d. HE11-14</v>
      </c>
      <c r="C231">
        <v>14</v>
      </c>
      <c r="D231" t="s">
        <v>28</v>
      </c>
      <c r="E231" s="6">
        <v>1796</v>
      </c>
      <c r="F231" s="6"/>
      <c r="G231" s="6"/>
      <c r="H231" s="6"/>
    </row>
    <row r="232" spans="1:8" x14ac:dyDescent="0.25">
      <c r="A232" t="s">
        <v>21</v>
      </c>
      <c r="B232" s="5" t="str">
        <f t="shared" si="4"/>
        <v>e. HE15-18</v>
      </c>
      <c r="C232">
        <v>15</v>
      </c>
      <c r="D232" t="s">
        <v>28</v>
      </c>
      <c r="E232" s="6">
        <v>2011</v>
      </c>
      <c r="F232" s="6"/>
      <c r="G232" s="6"/>
      <c r="H232" s="6"/>
    </row>
    <row r="233" spans="1:8" x14ac:dyDescent="0.25">
      <c r="A233" t="s">
        <v>21</v>
      </c>
      <c r="B233" s="5" t="str">
        <f t="shared" si="4"/>
        <v>e. HE15-18</v>
      </c>
      <c r="C233">
        <v>16</v>
      </c>
      <c r="D233" t="s">
        <v>28</v>
      </c>
      <c r="E233" s="6">
        <v>2131</v>
      </c>
      <c r="F233" s="6"/>
      <c r="G233" s="6"/>
      <c r="H233" s="6"/>
    </row>
    <row r="234" spans="1:8" x14ac:dyDescent="0.25">
      <c r="A234" t="s">
        <v>21</v>
      </c>
      <c r="B234" s="5" t="str">
        <f t="shared" si="4"/>
        <v>e. HE15-18</v>
      </c>
      <c r="C234">
        <v>17</v>
      </c>
      <c r="D234" t="s">
        <v>28</v>
      </c>
      <c r="E234" s="6">
        <v>2241</v>
      </c>
      <c r="F234" s="6"/>
      <c r="G234" s="6"/>
      <c r="H234" s="6"/>
    </row>
    <row r="235" spans="1:8" x14ac:dyDescent="0.25">
      <c r="A235" t="s">
        <v>21</v>
      </c>
      <c r="B235" s="5" t="str">
        <f t="shared" si="4"/>
        <v>e. HE15-18</v>
      </c>
      <c r="C235">
        <v>18</v>
      </c>
      <c r="D235" t="s">
        <v>28</v>
      </c>
      <c r="E235" s="6">
        <v>2020</v>
      </c>
      <c r="F235" s="6"/>
      <c r="G235" s="6"/>
      <c r="H235" s="6"/>
    </row>
    <row r="236" spans="1:8" x14ac:dyDescent="0.25">
      <c r="A236" t="s">
        <v>21</v>
      </c>
      <c r="B236" s="5" t="str">
        <f t="shared" si="4"/>
        <v>f. HE19-22</v>
      </c>
      <c r="C236">
        <v>19</v>
      </c>
      <c r="D236" t="s">
        <v>28</v>
      </c>
      <c r="E236" s="6">
        <v>1748</v>
      </c>
      <c r="F236" s="6"/>
      <c r="G236" s="6"/>
      <c r="H236" s="6"/>
    </row>
    <row r="237" spans="1:8" x14ac:dyDescent="0.25">
      <c r="A237" t="s">
        <v>21</v>
      </c>
      <c r="B237" s="5" t="str">
        <f t="shared" si="4"/>
        <v>f. HE19-22</v>
      </c>
      <c r="C237">
        <v>20</v>
      </c>
      <c r="D237" t="s">
        <v>28</v>
      </c>
      <c r="E237" s="6">
        <v>1871</v>
      </c>
      <c r="F237" s="6"/>
      <c r="G237" s="6"/>
      <c r="H237" s="6"/>
    </row>
    <row r="238" spans="1:8" x14ac:dyDescent="0.25">
      <c r="A238" t="s">
        <v>21</v>
      </c>
      <c r="B238" s="5" t="str">
        <f t="shared" si="4"/>
        <v>f. HE19-22</v>
      </c>
      <c r="C238">
        <v>21</v>
      </c>
      <c r="D238" t="s">
        <v>28</v>
      </c>
      <c r="E238" s="6">
        <v>1555</v>
      </c>
      <c r="F238" s="6"/>
      <c r="G238" s="6"/>
      <c r="H238" s="6"/>
    </row>
    <row r="239" spans="1:8" x14ac:dyDescent="0.25">
      <c r="A239" t="s">
        <v>21</v>
      </c>
      <c r="B239" s="5" t="str">
        <f t="shared" si="4"/>
        <v>f. HE19-22</v>
      </c>
      <c r="C239">
        <v>22</v>
      </c>
      <c r="D239" t="s">
        <v>28</v>
      </c>
      <c r="E239" s="6">
        <v>1468</v>
      </c>
      <c r="F239" s="6"/>
      <c r="G239" s="6"/>
      <c r="H239" s="6"/>
    </row>
    <row r="240" spans="1:8" x14ac:dyDescent="0.25">
      <c r="A240" t="s">
        <v>21</v>
      </c>
      <c r="B240" s="5" t="str">
        <f t="shared" si="4"/>
        <v>a. HE1-2 &amp; HE23-24</v>
      </c>
      <c r="C240">
        <v>23</v>
      </c>
      <c r="D240" t="s">
        <v>28</v>
      </c>
      <c r="E240" s="6">
        <v>1368</v>
      </c>
      <c r="F240" s="6"/>
      <c r="G240" s="6"/>
      <c r="H240" s="6"/>
    </row>
    <row r="241" spans="1:8" x14ac:dyDescent="0.25">
      <c r="A241" t="s">
        <v>21</v>
      </c>
      <c r="B241" s="5" t="str">
        <f t="shared" si="4"/>
        <v>a. HE1-2 &amp; HE23-24</v>
      </c>
      <c r="C241">
        <v>24</v>
      </c>
      <c r="D241" t="s">
        <v>28</v>
      </c>
      <c r="E241" s="6">
        <v>1251</v>
      </c>
      <c r="F241" s="6"/>
      <c r="G241" s="6"/>
      <c r="H241" s="6"/>
    </row>
    <row r="242" spans="1:8" x14ac:dyDescent="0.25">
      <c r="A242" t="s">
        <v>22</v>
      </c>
      <c r="B242" s="5" t="str">
        <f t="shared" si="4"/>
        <v>a. HE1-2 &amp; HE23-24</v>
      </c>
      <c r="C242">
        <v>1</v>
      </c>
      <c r="D242" t="s">
        <v>28</v>
      </c>
      <c r="E242" s="6">
        <v>1123</v>
      </c>
      <c r="F242" s="6"/>
      <c r="G242" s="6"/>
      <c r="H242" s="6"/>
    </row>
    <row r="243" spans="1:8" x14ac:dyDescent="0.25">
      <c r="A243" t="s">
        <v>22</v>
      </c>
      <c r="B243" s="5" t="str">
        <f t="shared" si="4"/>
        <v>a. HE1-2 &amp; HE23-24</v>
      </c>
      <c r="C243">
        <v>2</v>
      </c>
      <c r="D243" t="s">
        <v>28</v>
      </c>
      <c r="E243" s="6">
        <v>1250</v>
      </c>
      <c r="F243" s="6"/>
      <c r="G243" s="6"/>
      <c r="H243" s="6"/>
    </row>
    <row r="244" spans="1:8" x14ac:dyDescent="0.25">
      <c r="A244" t="s">
        <v>22</v>
      </c>
      <c r="B244" s="5" t="str">
        <f t="shared" si="4"/>
        <v>b. HE3-6</v>
      </c>
      <c r="C244">
        <v>3</v>
      </c>
      <c r="D244" t="s">
        <v>28</v>
      </c>
      <c r="E244" s="6">
        <v>1133</v>
      </c>
      <c r="F244" s="6"/>
      <c r="G244" s="6"/>
      <c r="H244" s="6"/>
    </row>
    <row r="245" spans="1:8" x14ac:dyDescent="0.25">
      <c r="A245" t="s">
        <v>22</v>
      </c>
      <c r="B245" s="5" t="str">
        <f t="shared" si="4"/>
        <v>b. HE3-6</v>
      </c>
      <c r="C245">
        <v>4</v>
      </c>
      <c r="D245" t="s">
        <v>28</v>
      </c>
      <c r="E245" s="6">
        <v>1104</v>
      </c>
      <c r="F245" s="6"/>
      <c r="G245" s="6"/>
      <c r="H245" s="6"/>
    </row>
    <row r="246" spans="1:8" x14ac:dyDescent="0.25">
      <c r="A246" t="s">
        <v>22</v>
      </c>
      <c r="B246" s="5" t="str">
        <f t="shared" si="4"/>
        <v>b. HE3-6</v>
      </c>
      <c r="C246">
        <v>5</v>
      </c>
      <c r="D246" t="s">
        <v>28</v>
      </c>
      <c r="E246" s="6">
        <v>1119</v>
      </c>
      <c r="F246" s="6"/>
      <c r="G246" s="6"/>
      <c r="H246" s="6"/>
    </row>
    <row r="247" spans="1:8" x14ac:dyDescent="0.25">
      <c r="A247" t="s">
        <v>22</v>
      </c>
      <c r="B247" s="5" t="str">
        <f t="shared" si="4"/>
        <v>b. HE3-6</v>
      </c>
      <c r="C247">
        <v>6</v>
      </c>
      <c r="D247" t="s">
        <v>28</v>
      </c>
      <c r="E247" s="6">
        <v>1157</v>
      </c>
      <c r="F247" s="6"/>
      <c r="G247" s="6"/>
      <c r="H247" s="6"/>
    </row>
    <row r="248" spans="1:8" x14ac:dyDescent="0.25">
      <c r="A248" t="s">
        <v>22</v>
      </c>
      <c r="B248" s="5" t="str">
        <f t="shared" si="4"/>
        <v>c. HE7-10</v>
      </c>
      <c r="C248">
        <v>7</v>
      </c>
      <c r="D248" t="s">
        <v>28</v>
      </c>
      <c r="E248" s="6">
        <v>1261</v>
      </c>
      <c r="F248" s="6"/>
      <c r="G248" s="6"/>
      <c r="H248" s="6"/>
    </row>
    <row r="249" spans="1:8" x14ac:dyDescent="0.25">
      <c r="A249" t="s">
        <v>22</v>
      </c>
      <c r="B249" s="5" t="str">
        <f t="shared" si="4"/>
        <v>c. HE7-10</v>
      </c>
      <c r="C249">
        <v>8</v>
      </c>
      <c r="D249" t="s">
        <v>28</v>
      </c>
      <c r="E249" s="6">
        <v>1528</v>
      </c>
      <c r="F249" s="6"/>
      <c r="G249" s="6"/>
      <c r="H249" s="6"/>
    </row>
    <row r="250" spans="1:8" x14ac:dyDescent="0.25">
      <c r="A250" t="s">
        <v>22</v>
      </c>
      <c r="B250" s="5" t="str">
        <f t="shared" si="4"/>
        <v>c. HE7-10</v>
      </c>
      <c r="C250">
        <v>9</v>
      </c>
      <c r="D250" t="s">
        <v>28</v>
      </c>
      <c r="E250" s="6">
        <v>2156</v>
      </c>
      <c r="F250" s="6"/>
      <c r="G250" s="6"/>
      <c r="H250" s="6"/>
    </row>
    <row r="251" spans="1:8" x14ac:dyDescent="0.25">
      <c r="A251" t="s">
        <v>22</v>
      </c>
      <c r="B251" s="5" t="str">
        <f t="shared" si="4"/>
        <v>c. HE7-10</v>
      </c>
      <c r="C251">
        <v>10</v>
      </c>
      <c r="D251" t="s">
        <v>28</v>
      </c>
      <c r="E251" s="6">
        <v>2200</v>
      </c>
      <c r="F251" s="6"/>
      <c r="G251" s="6"/>
      <c r="H251" s="6"/>
    </row>
    <row r="252" spans="1:8" x14ac:dyDescent="0.25">
      <c r="A252" t="s">
        <v>22</v>
      </c>
      <c r="B252" s="5" t="str">
        <f t="shared" si="4"/>
        <v>d. HE11-14</v>
      </c>
      <c r="C252">
        <v>11</v>
      </c>
      <c r="D252" t="s">
        <v>28</v>
      </c>
      <c r="E252" s="6">
        <v>1825</v>
      </c>
      <c r="F252" s="6"/>
      <c r="G252" s="6"/>
      <c r="H252" s="6"/>
    </row>
    <row r="253" spans="1:8" x14ac:dyDescent="0.25">
      <c r="A253" t="s">
        <v>22</v>
      </c>
      <c r="B253" s="5" t="str">
        <f t="shared" si="4"/>
        <v>d. HE11-14</v>
      </c>
      <c r="C253">
        <v>12</v>
      </c>
      <c r="D253" t="s">
        <v>28</v>
      </c>
      <c r="E253" s="6">
        <v>1541</v>
      </c>
      <c r="F253" s="6"/>
      <c r="G253" s="6"/>
      <c r="H253" s="6"/>
    </row>
    <row r="254" spans="1:8" x14ac:dyDescent="0.25">
      <c r="A254" t="s">
        <v>22</v>
      </c>
      <c r="B254" s="5" t="str">
        <f t="shared" si="4"/>
        <v>d. HE11-14</v>
      </c>
      <c r="C254">
        <v>13</v>
      </c>
      <c r="D254" t="s">
        <v>28</v>
      </c>
      <c r="E254" s="6">
        <v>1381</v>
      </c>
      <c r="F254" s="6"/>
      <c r="G254" s="6"/>
      <c r="H254" s="6"/>
    </row>
    <row r="255" spans="1:8" x14ac:dyDescent="0.25">
      <c r="A255" t="s">
        <v>22</v>
      </c>
      <c r="B255" s="5" t="str">
        <f t="shared" si="4"/>
        <v>d. HE11-14</v>
      </c>
      <c r="C255">
        <v>14</v>
      </c>
      <c r="D255" t="s">
        <v>28</v>
      </c>
      <c r="E255" s="6">
        <v>1563</v>
      </c>
      <c r="F255" s="6"/>
      <c r="G255" s="6"/>
      <c r="H255" s="6"/>
    </row>
    <row r="256" spans="1:8" x14ac:dyDescent="0.25">
      <c r="A256" t="s">
        <v>22</v>
      </c>
      <c r="B256" s="5" t="str">
        <f t="shared" si="4"/>
        <v>e. HE15-18</v>
      </c>
      <c r="C256">
        <v>15</v>
      </c>
      <c r="D256" t="s">
        <v>28</v>
      </c>
      <c r="E256" s="6">
        <v>1903</v>
      </c>
      <c r="F256" s="6"/>
      <c r="G256" s="6"/>
      <c r="H256" s="6"/>
    </row>
    <row r="257" spans="1:8" x14ac:dyDescent="0.25">
      <c r="A257" t="s">
        <v>22</v>
      </c>
      <c r="B257" s="5" t="str">
        <f t="shared" si="4"/>
        <v>e. HE15-18</v>
      </c>
      <c r="C257">
        <v>16</v>
      </c>
      <c r="D257" t="s">
        <v>28</v>
      </c>
      <c r="E257" s="6">
        <v>1685</v>
      </c>
      <c r="F257" s="6"/>
      <c r="G257" s="6"/>
      <c r="H257" s="6"/>
    </row>
    <row r="258" spans="1:8" x14ac:dyDescent="0.25">
      <c r="A258" t="s">
        <v>22</v>
      </c>
      <c r="B258" s="5" t="str">
        <f t="shared" si="4"/>
        <v>e. HE15-18</v>
      </c>
      <c r="C258">
        <v>17</v>
      </c>
      <c r="D258" t="s">
        <v>28</v>
      </c>
      <c r="E258" s="6">
        <v>1698</v>
      </c>
      <c r="F258" s="6"/>
      <c r="G258" s="6"/>
      <c r="H258" s="6"/>
    </row>
    <row r="259" spans="1:8" x14ac:dyDescent="0.25">
      <c r="A259" t="s">
        <v>22</v>
      </c>
      <c r="B259" s="5" t="str">
        <f t="shared" ref="B259:B289" si="5">IF(OR(C259=1, C259=2, C259=23, C259=24), "a. HE1-2 &amp; HE23-24", IF(OR(C259=3, C259=4, C259=5, C259=6), "b. HE3-6", IF(OR(C259=7, C259=8, C259=9, C259=10), "c. HE7-10", IF(OR(C259=11, C259=12, C259=13, C259=14), "d. HE11-14", IF(OR(C259=15, C259=16, C259=17, C259=18), "e. HE15-18", IF(OR(C259=19, C259=20, C259=21, C259=22), "f. HE19-22", NA()))))))</f>
        <v>e. HE15-18</v>
      </c>
      <c r="C259">
        <v>18</v>
      </c>
      <c r="D259" t="s">
        <v>28</v>
      </c>
      <c r="E259" s="6">
        <v>1845</v>
      </c>
      <c r="F259" s="6"/>
      <c r="G259" s="6"/>
      <c r="H259" s="6"/>
    </row>
    <row r="260" spans="1:8" x14ac:dyDescent="0.25">
      <c r="A260" t="s">
        <v>22</v>
      </c>
      <c r="B260" s="5" t="str">
        <f t="shared" si="5"/>
        <v>f. HE19-22</v>
      </c>
      <c r="C260">
        <v>19</v>
      </c>
      <c r="D260" t="s">
        <v>28</v>
      </c>
      <c r="E260" s="6">
        <v>1503</v>
      </c>
      <c r="F260" s="6"/>
      <c r="G260" s="6"/>
      <c r="H260" s="6"/>
    </row>
    <row r="261" spans="1:8" x14ac:dyDescent="0.25">
      <c r="A261" t="s">
        <v>22</v>
      </c>
      <c r="B261" s="5" t="str">
        <f t="shared" si="5"/>
        <v>f. HE19-22</v>
      </c>
      <c r="C261">
        <v>20</v>
      </c>
      <c r="D261" t="s">
        <v>28</v>
      </c>
      <c r="E261" s="6">
        <v>1558</v>
      </c>
      <c r="F261" s="6"/>
      <c r="G261" s="6"/>
      <c r="H261" s="6"/>
    </row>
    <row r="262" spans="1:8" x14ac:dyDescent="0.25">
      <c r="A262" t="s">
        <v>22</v>
      </c>
      <c r="B262" s="5" t="str">
        <f t="shared" si="5"/>
        <v>f. HE19-22</v>
      </c>
      <c r="C262">
        <v>21</v>
      </c>
      <c r="D262" t="s">
        <v>28</v>
      </c>
      <c r="E262" s="6">
        <v>1445</v>
      </c>
      <c r="F262" s="6"/>
      <c r="G262" s="6"/>
      <c r="H262" s="6"/>
    </row>
    <row r="263" spans="1:8" x14ac:dyDescent="0.25">
      <c r="A263" t="s">
        <v>22</v>
      </c>
      <c r="B263" s="5" t="str">
        <f t="shared" si="5"/>
        <v>f. HE19-22</v>
      </c>
      <c r="C263">
        <v>22</v>
      </c>
      <c r="D263" t="s">
        <v>28</v>
      </c>
      <c r="E263" s="6">
        <v>1297</v>
      </c>
      <c r="F263" s="6"/>
      <c r="G263" s="6"/>
      <c r="H263" s="6"/>
    </row>
    <row r="264" spans="1:8" x14ac:dyDescent="0.25">
      <c r="A264" t="s">
        <v>22</v>
      </c>
      <c r="B264" s="5" t="str">
        <f t="shared" si="5"/>
        <v>a. HE1-2 &amp; HE23-24</v>
      </c>
      <c r="C264">
        <v>23</v>
      </c>
      <c r="D264" t="s">
        <v>28</v>
      </c>
      <c r="E264" s="6">
        <v>1272</v>
      </c>
      <c r="F264" s="6"/>
      <c r="G264" s="6"/>
      <c r="H264" s="6"/>
    </row>
    <row r="265" spans="1:8" x14ac:dyDescent="0.25">
      <c r="A265" t="s">
        <v>22</v>
      </c>
      <c r="B265" s="5" t="str">
        <f t="shared" si="5"/>
        <v>a. HE1-2 &amp; HE23-24</v>
      </c>
      <c r="C265">
        <v>24</v>
      </c>
      <c r="D265" t="s">
        <v>28</v>
      </c>
      <c r="E265" s="6">
        <v>1166</v>
      </c>
      <c r="F265" s="6"/>
      <c r="G265" s="6"/>
      <c r="H265" s="6"/>
    </row>
    <row r="266" spans="1:8" x14ac:dyDescent="0.25">
      <c r="A266" t="s">
        <v>23</v>
      </c>
      <c r="B266" s="5" t="str">
        <f t="shared" si="5"/>
        <v>a. HE1-2 &amp; HE23-24</v>
      </c>
      <c r="C266">
        <v>1</v>
      </c>
      <c r="D266" t="s">
        <v>28</v>
      </c>
      <c r="E266" s="6">
        <v>1408</v>
      </c>
      <c r="F266" s="6"/>
      <c r="G266" s="6"/>
      <c r="H266" s="6"/>
    </row>
    <row r="267" spans="1:8" x14ac:dyDescent="0.25">
      <c r="A267" t="s">
        <v>23</v>
      </c>
      <c r="B267" s="5" t="str">
        <f t="shared" si="5"/>
        <v>a. HE1-2 &amp; HE23-24</v>
      </c>
      <c r="C267">
        <v>2</v>
      </c>
      <c r="D267" t="s">
        <v>28</v>
      </c>
      <c r="E267" s="6">
        <v>1152</v>
      </c>
      <c r="F267" s="6"/>
      <c r="G267" s="6"/>
      <c r="H267" s="6"/>
    </row>
    <row r="268" spans="1:8" x14ac:dyDescent="0.25">
      <c r="A268" t="s">
        <v>23</v>
      </c>
      <c r="B268" s="5" t="str">
        <f t="shared" si="5"/>
        <v>b. HE3-6</v>
      </c>
      <c r="C268">
        <v>3</v>
      </c>
      <c r="D268" t="s">
        <v>28</v>
      </c>
      <c r="E268" s="6">
        <v>1307</v>
      </c>
      <c r="F268" s="6"/>
      <c r="G268" s="6"/>
      <c r="H268" s="6"/>
    </row>
    <row r="269" spans="1:8" x14ac:dyDescent="0.25">
      <c r="A269" t="s">
        <v>23</v>
      </c>
      <c r="B269" s="5" t="str">
        <f t="shared" si="5"/>
        <v>b. HE3-6</v>
      </c>
      <c r="C269">
        <v>4</v>
      </c>
      <c r="D269" t="s">
        <v>28</v>
      </c>
      <c r="E269" s="6">
        <v>1257</v>
      </c>
      <c r="F269" s="6"/>
      <c r="G269" s="6"/>
      <c r="H269" s="6"/>
    </row>
    <row r="270" spans="1:8" x14ac:dyDescent="0.25">
      <c r="A270" t="s">
        <v>23</v>
      </c>
      <c r="B270" s="5" t="str">
        <f t="shared" si="5"/>
        <v>b. HE3-6</v>
      </c>
      <c r="C270">
        <v>5</v>
      </c>
      <c r="D270" t="s">
        <v>28</v>
      </c>
      <c r="E270" s="6">
        <v>1173</v>
      </c>
      <c r="F270" s="6"/>
      <c r="G270" s="6"/>
      <c r="H270" s="6"/>
    </row>
    <row r="271" spans="1:8" x14ac:dyDescent="0.25">
      <c r="A271" t="s">
        <v>23</v>
      </c>
      <c r="B271" s="5" t="str">
        <f t="shared" si="5"/>
        <v>b. HE3-6</v>
      </c>
      <c r="C271">
        <v>6</v>
      </c>
      <c r="D271" t="s">
        <v>28</v>
      </c>
      <c r="E271" s="6">
        <v>1161</v>
      </c>
      <c r="F271" s="6"/>
      <c r="G271" s="6"/>
      <c r="H271" s="6"/>
    </row>
    <row r="272" spans="1:8" x14ac:dyDescent="0.25">
      <c r="A272" t="s">
        <v>23</v>
      </c>
      <c r="B272" s="5" t="str">
        <f t="shared" si="5"/>
        <v>c. HE7-10</v>
      </c>
      <c r="C272">
        <v>7</v>
      </c>
      <c r="D272" t="s">
        <v>28</v>
      </c>
      <c r="E272" s="6">
        <v>1307</v>
      </c>
      <c r="F272" s="6"/>
      <c r="G272" s="6"/>
      <c r="H272" s="6"/>
    </row>
    <row r="273" spans="1:8" x14ac:dyDescent="0.25">
      <c r="A273" t="s">
        <v>23</v>
      </c>
      <c r="B273" s="5" t="str">
        <f t="shared" si="5"/>
        <v>c. HE7-10</v>
      </c>
      <c r="C273">
        <v>8</v>
      </c>
      <c r="D273" t="s">
        <v>28</v>
      </c>
      <c r="E273" s="6">
        <v>1569</v>
      </c>
      <c r="F273" s="6"/>
      <c r="G273" s="6"/>
      <c r="H273" s="6"/>
    </row>
    <row r="274" spans="1:8" x14ac:dyDescent="0.25">
      <c r="A274" t="s">
        <v>23</v>
      </c>
      <c r="B274" s="5" t="str">
        <f t="shared" si="5"/>
        <v>c. HE7-10</v>
      </c>
      <c r="C274">
        <v>9</v>
      </c>
      <c r="D274" t="s">
        <v>28</v>
      </c>
      <c r="E274" s="6">
        <v>1839</v>
      </c>
      <c r="F274" s="6"/>
      <c r="G274" s="6"/>
      <c r="H274" s="6"/>
    </row>
    <row r="275" spans="1:8" x14ac:dyDescent="0.25">
      <c r="A275" t="s">
        <v>23</v>
      </c>
      <c r="B275" s="5" t="str">
        <f t="shared" si="5"/>
        <v>c. HE7-10</v>
      </c>
      <c r="C275">
        <v>10</v>
      </c>
      <c r="D275" t="s">
        <v>28</v>
      </c>
      <c r="E275" s="6">
        <v>2104</v>
      </c>
      <c r="F275" s="6"/>
      <c r="G275" s="6"/>
      <c r="H275" s="6"/>
    </row>
    <row r="276" spans="1:8" x14ac:dyDescent="0.25">
      <c r="A276" t="s">
        <v>23</v>
      </c>
      <c r="B276" s="5" t="str">
        <f t="shared" si="5"/>
        <v>d. HE11-14</v>
      </c>
      <c r="C276">
        <v>11</v>
      </c>
      <c r="D276" t="s">
        <v>28</v>
      </c>
      <c r="E276" s="6">
        <v>1847</v>
      </c>
      <c r="F276" s="6"/>
      <c r="G276" s="6"/>
      <c r="H276" s="6"/>
    </row>
    <row r="277" spans="1:8" x14ac:dyDescent="0.25">
      <c r="A277" t="s">
        <v>23</v>
      </c>
      <c r="B277" s="5" t="str">
        <f t="shared" si="5"/>
        <v>d. HE11-14</v>
      </c>
      <c r="C277">
        <v>12</v>
      </c>
      <c r="D277" t="s">
        <v>28</v>
      </c>
      <c r="E277" s="6">
        <v>1573</v>
      </c>
      <c r="F277" s="6"/>
      <c r="G277" s="6"/>
      <c r="H277" s="6"/>
    </row>
    <row r="278" spans="1:8" x14ac:dyDescent="0.25">
      <c r="A278" t="s">
        <v>23</v>
      </c>
      <c r="B278" s="5" t="str">
        <f t="shared" si="5"/>
        <v>d. HE11-14</v>
      </c>
      <c r="C278">
        <v>13</v>
      </c>
      <c r="D278" t="s">
        <v>28</v>
      </c>
      <c r="E278" s="6">
        <v>1433</v>
      </c>
      <c r="F278" s="6"/>
      <c r="G278" s="6"/>
      <c r="H278" s="6"/>
    </row>
    <row r="279" spans="1:8" x14ac:dyDescent="0.25">
      <c r="A279" t="s">
        <v>23</v>
      </c>
      <c r="B279" s="5" t="str">
        <f t="shared" si="5"/>
        <v>d. HE11-14</v>
      </c>
      <c r="C279">
        <v>14</v>
      </c>
      <c r="D279" t="s">
        <v>28</v>
      </c>
      <c r="E279" s="6">
        <v>1499</v>
      </c>
      <c r="F279" s="6"/>
      <c r="G279" s="6"/>
      <c r="H279" s="6"/>
    </row>
    <row r="280" spans="1:8" x14ac:dyDescent="0.25">
      <c r="A280" t="s">
        <v>23</v>
      </c>
      <c r="B280" s="5" t="str">
        <f t="shared" si="5"/>
        <v>e. HE15-18</v>
      </c>
      <c r="C280">
        <v>15</v>
      </c>
      <c r="D280" t="s">
        <v>28</v>
      </c>
      <c r="E280" s="6">
        <v>1699</v>
      </c>
      <c r="F280" s="6"/>
      <c r="G280" s="6"/>
      <c r="H280" s="6"/>
    </row>
    <row r="281" spans="1:8" x14ac:dyDescent="0.25">
      <c r="A281" t="s">
        <v>23</v>
      </c>
      <c r="B281" s="5" t="str">
        <f t="shared" si="5"/>
        <v>e. HE15-18</v>
      </c>
      <c r="C281">
        <v>16</v>
      </c>
      <c r="D281" t="s">
        <v>28</v>
      </c>
      <c r="E281" s="6">
        <v>1688</v>
      </c>
      <c r="F281" s="6"/>
      <c r="G281" s="6"/>
      <c r="H281" s="6"/>
    </row>
    <row r="282" spans="1:8" x14ac:dyDescent="0.25">
      <c r="A282" t="s">
        <v>23</v>
      </c>
      <c r="B282" s="5" t="str">
        <f t="shared" si="5"/>
        <v>e. HE15-18</v>
      </c>
      <c r="C282">
        <v>17</v>
      </c>
      <c r="D282" t="s">
        <v>28</v>
      </c>
      <c r="E282" s="6">
        <v>1673</v>
      </c>
      <c r="F282" s="6"/>
      <c r="G282" s="6"/>
      <c r="H282" s="6"/>
    </row>
    <row r="283" spans="1:8" x14ac:dyDescent="0.25">
      <c r="A283" t="s">
        <v>23</v>
      </c>
      <c r="B283" s="5" t="str">
        <f t="shared" si="5"/>
        <v>e. HE15-18</v>
      </c>
      <c r="C283">
        <v>18</v>
      </c>
      <c r="D283" t="s">
        <v>28</v>
      </c>
      <c r="E283" s="6">
        <v>1711</v>
      </c>
      <c r="F283" s="6"/>
      <c r="G283" s="6"/>
      <c r="H283" s="6"/>
    </row>
    <row r="284" spans="1:8" x14ac:dyDescent="0.25">
      <c r="A284" t="s">
        <v>23</v>
      </c>
      <c r="B284" s="5" t="str">
        <f t="shared" si="5"/>
        <v>f. HE19-22</v>
      </c>
      <c r="C284">
        <v>19</v>
      </c>
      <c r="D284" t="s">
        <v>28</v>
      </c>
      <c r="E284" s="6">
        <v>1755</v>
      </c>
      <c r="F284" s="6"/>
      <c r="G284" s="6"/>
      <c r="H284" s="6"/>
    </row>
    <row r="285" spans="1:8" x14ac:dyDescent="0.25">
      <c r="A285" t="s">
        <v>23</v>
      </c>
      <c r="B285" s="5" t="str">
        <f t="shared" si="5"/>
        <v>f. HE19-22</v>
      </c>
      <c r="C285">
        <v>20</v>
      </c>
      <c r="D285" t="s">
        <v>28</v>
      </c>
      <c r="E285" s="6">
        <v>1562</v>
      </c>
      <c r="F285" s="6"/>
      <c r="G285" s="6"/>
      <c r="H285" s="6"/>
    </row>
    <row r="286" spans="1:8" x14ac:dyDescent="0.25">
      <c r="A286" t="s">
        <v>23</v>
      </c>
      <c r="B286" s="5" t="str">
        <f t="shared" si="5"/>
        <v>f. HE19-22</v>
      </c>
      <c r="C286">
        <v>21</v>
      </c>
      <c r="D286" t="s">
        <v>28</v>
      </c>
      <c r="E286" s="6">
        <v>1641</v>
      </c>
      <c r="F286" s="6"/>
      <c r="G286" s="6"/>
      <c r="H286" s="6"/>
    </row>
    <row r="287" spans="1:8" x14ac:dyDescent="0.25">
      <c r="A287" t="s">
        <v>23</v>
      </c>
      <c r="B287" s="5" t="str">
        <f t="shared" si="5"/>
        <v>f. HE19-22</v>
      </c>
      <c r="C287">
        <v>22</v>
      </c>
      <c r="D287" t="s">
        <v>28</v>
      </c>
      <c r="E287" s="6">
        <v>1453</v>
      </c>
      <c r="F287" s="6"/>
      <c r="G287" s="6"/>
      <c r="H287" s="6"/>
    </row>
    <row r="288" spans="1:8" x14ac:dyDescent="0.25">
      <c r="A288" t="s">
        <v>23</v>
      </c>
      <c r="B288" s="5" t="str">
        <f t="shared" si="5"/>
        <v>a. HE1-2 &amp; HE23-24</v>
      </c>
      <c r="C288">
        <v>23</v>
      </c>
      <c r="D288" t="s">
        <v>28</v>
      </c>
      <c r="E288" s="6">
        <v>1469</v>
      </c>
      <c r="F288" s="6"/>
      <c r="G288" s="6"/>
      <c r="H288" s="6"/>
    </row>
    <row r="289" spans="1:8" x14ac:dyDescent="0.25">
      <c r="A289" t="s">
        <v>23</v>
      </c>
      <c r="B289" s="5" t="str">
        <f t="shared" si="5"/>
        <v>a. HE1-2 &amp; HE23-24</v>
      </c>
      <c r="C289">
        <v>24</v>
      </c>
      <c r="D289" t="s">
        <v>28</v>
      </c>
      <c r="E289" s="6">
        <v>1344</v>
      </c>
      <c r="F289" s="6"/>
      <c r="G289" s="6"/>
      <c r="H289" s="6"/>
    </row>
  </sheetData>
  <pageMargins left="0.7" right="0.7" top="0.75" bottom="0.75" header="0.3" footer="0.3"/>
  <pageSetup orientation="portrait" r:id="rId3"/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392B6A48ECE1499725E89436B59D53" ma:contentTypeVersion="5" ma:contentTypeDescription="Create a new document." ma:contentTypeScope="" ma:versionID="46cafba78e0fc86905c908de416392bb">
  <xsd:schema xmlns:xsd="http://www.w3.org/2001/XMLSchema" xmlns:xs="http://www.w3.org/2001/XMLSchema" xmlns:p="http://schemas.microsoft.com/office/2006/metadata/properties" xmlns:ns2="f685203b-1255-41d2-8f70-b98a843edfb9" xmlns:ns3="54b2f64a-4128-45e5-885e-00415c90a28b" targetNamespace="http://schemas.microsoft.com/office/2006/metadata/properties" ma:root="true" ma:fieldsID="2f70e961ef948903a59a8ba751650114" ns2:_="" ns3:_="">
    <xsd:import namespace="f685203b-1255-41d2-8f70-b98a843edfb9"/>
    <xsd:import namespace="54b2f64a-4128-45e5-885e-00415c90a2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85203b-1255-41d2-8f70-b98a843edf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b2f64a-4128-45e5-885e-00415c90a28b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E20F6DC-9275-4489-AB74-CCA8059A7BBC}">
  <ds:schemaRefs>
    <ds:schemaRef ds:uri="http://schemas.microsoft.com/office/2006/documentManagement/types"/>
    <ds:schemaRef ds:uri="f685203b-1255-41d2-8f70-b98a843edfb9"/>
    <ds:schemaRef ds:uri="http://purl.org/dc/elements/1.1/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54b2f64a-4128-45e5-885e-00415c90a28b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50FE5D3-835B-4194-9CD8-279961DBA02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7D1083-56C7-47B2-AA5E-147DC854B2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85203b-1255-41d2-8f70-b98a843edfb9"/>
    <ds:schemaRef ds:uri="54b2f64a-4128-45e5-885e-00415c90a2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20XX ECRS</vt:lpstr>
      <vt:lpstr>2024 ECRS</vt:lpstr>
      <vt:lpstr>2025 ECRS</vt:lpstr>
      <vt:lpstr>2025 Solar Adj Table</vt:lpstr>
      <vt:lpstr>Charts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Du, Pengwei</dc:creator>
  <cp:lastModifiedBy>Hinojosa, Luis</cp:lastModifiedBy>
  <dcterms:created xsi:type="dcterms:W3CDTF">2015-06-05T18:17:20Z</dcterms:created>
  <dcterms:modified xsi:type="dcterms:W3CDTF">2024-09-18T21:14:03Z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2023-08-11T22:43:23Z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15c898b5-a224-4fd2-b5c2-af303b32a580</vt:lpwstr>
  </property>
  <property fmtid="{D5CDD505-2E9C-101B-9397-08002B2CF9AE}" pid="8" name="MSIP_Label_7084cbda-52b8-46fb-a7b7-cb5bd465ed85_ContentBits">
    <vt:lpwstr>0</vt:lpwstr>
  </property>
  <property fmtid="{D5CDD505-2E9C-101B-9397-08002B2CF9AE}" pid="9" name="ContentTypeId">
    <vt:lpwstr>0x01010030392B6A48ECE1499725E89436B59D53</vt:lpwstr>
  </property>
</Properties>
</file>