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ocumentsBackup09092021\Documents\MultiIntervalRTMkt+eneAScoOpt\2019\RTCTF\Requirements\RTC+SOC\RUC Cap Short\"/>
    </mc:Choice>
  </mc:AlternateContent>
  <xr:revisionPtr revIDLastSave="0" documentId="8_{68B44091-4E7D-4581-AF23-A6EC49BFADDE}" xr6:coauthVersionLast="47" xr6:coauthVersionMax="47" xr10:uidLastSave="{00000000-0000-0000-0000-000000000000}"/>
  <bookViews>
    <workbookView xWindow="-28920" yWindow="-120" windowWidth="29040" windowHeight="17640" firstSheet="8" activeTab="10" xr2:uid="{7EC028AE-0B5D-4492-BEAC-BB5160354C3D}"/>
  </bookViews>
  <sheets>
    <sheet name="RUC CAP Short Calc" sheetId="2" r:id="rId1"/>
    <sheet name="Example 1" sheetId="3" r:id="rId2"/>
    <sheet name="Example 2" sheetId="4" r:id="rId3"/>
    <sheet name="Example 3" sheetId="5" r:id="rId4"/>
    <sheet name="Example 4" sheetId="6" r:id="rId5"/>
    <sheet name="Example 5" sheetId="7" r:id="rId6"/>
    <sheet name="Example 6" sheetId="8" r:id="rId7"/>
    <sheet name="Example 7" sheetId="9" r:id="rId8"/>
    <sheet name="Example 8a) Hour X" sheetId="10" r:id="rId9"/>
    <sheet name="Example 8a) Hour X+1" sheetId="11" r:id="rId10"/>
    <sheet name="Example 8b) Hour X" sheetId="12" r:id="rId11"/>
    <sheet name="Example 8b) Hour X+1" sheetId="13" r:id="rId12"/>
    <sheet name="Example 9a) Hour X" sheetId="15" r:id="rId13"/>
    <sheet name="Example 9b) Hour X" sheetId="16" r:id="rId14"/>
  </sheets>
  <definedNames>
    <definedName name="solver_adj" localSheetId="1" hidden="1">'Example 1'!$L$55:$T$55,'Example 1'!$L$57:$T$57,'Example 1'!$L$60:$U$60</definedName>
    <definedName name="solver_adj" localSheetId="2" hidden="1">'Example 2'!$L$55:$T$55,'Example 2'!$L$57:$T$57,'Example 2'!$L$60:$U$60</definedName>
    <definedName name="solver_adj" localSheetId="3" hidden="1">'Example 3'!$L$55:$T$55,'Example 3'!$L$57:$T$57,'Example 3'!$L$60:$U$60</definedName>
    <definedName name="solver_adj" localSheetId="4" hidden="1">'Example 4'!$L$55:$T$55,'Example 4'!$L$57:$T$57,'Example 4'!$L$60:$U$60</definedName>
    <definedName name="solver_adj" localSheetId="5" hidden="1">'Example 5'!$L$55:$T$55,'Example 5'!$L$57:$T$57,'Example 5'!$L$60:$U$60</definedName>
    <definedName name="solver_adj" localSheetId="6" hidden="1">'Example 6'!$L$55:$T$55,'Example 6'!$L$57:$T$57,'Example 6'!$L$60:$U$60</definedName>
    <definedName name="solver_adj" localSheetId="7" hidden="1">'Example 7'!$L$55:$T$55,'Example 7'!$L$57:$T$57,'Example 7'!$L$60:$U$60</definedName>
    <definedName name="solver_adj" localSheetId="8" hidden="1">'Example 8a) Hour X'!$L$55:$T$55,'Example 8a) Hour X'!$L$57:$T$57,'Example 8a) Hour X'!$L$60:$U$60</definedName>
    <definedName name="solver_adj" localSheetId="9" hidden="1">'Example 8a) Hour X+1'!$L$55:$T$55,'Example 8a) Hour X+1'!$L$57:$T$57,'Example 8a) Hour X+1'!$L$60:$U$60</definedName>
    <definedName name="solver_adj" localSheetId="10" hidden="1">'Example 8b) Hour X'!$L$55:$T$55,'Example 8b) Hour X'!$L$57:$T$57,'Example 8b) Hour X'!$L$60:$U$60</definedName>
    <definedName name="solver_adj" localSheetId="11" hidden="1">'Example 8b) Hour X+1'!$L$55:$T$55,'Example 8b) Hour X+1'!$L$57:$T$57,'Example 8b) Hour X+1'!$L$60:$U$60</definedName>
    <definedName name="solver_adj" localSheetId="12" hidden="1">'Example 9a) Hour X'!$L$55:$T$55,'Example 9a) Hour X'!$L$57:$T$57,'Example 9a) Hour X'!$L$60:$U$60</definedName>
    <definedName name="solver_adj" localSheetId="13" hidden="1">'Example 9b) Hour X'!$L$55:$T$55,'Example 9b) Hour X'!$L$57:$T$57,'Example 9b) Hour X'!$L$60:$U$60</definedName>
    <definedName name="solver_adj" localSheetId="0" hidden="1">'RUC CAP Short Calc'!$L$55:$T$55,'RUC CAP Short Calc'!$L$57:$T$57,'RUC CAP Short Calc'!$L$60:$U$60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cvg" localSheetId="4" hidden="1">0.0001</definedName>
    <definedName name="solver_cvg" localSheetId="5" hidden="1">0.0001</definedName>
    <definedName name="solver_cvg" localSheetId="6" hidden="1">0.0001</definedName>
    <definedName name="solver_cvg" localSheetId="7" hidden="1">0.0001</definedName>
    <definedName name="solver_cvg" localSheetId="8" hidden="1">0.0001</definedName>
    <definedName name="solver_cvg" localSheetId="9" hidden="1">0.0001</definedName>
    <definedName name="solver_cvg" localSheetId="10" hidden="1">0.0001</definedName>
    <definedName name="solver_cvg" localSheetId="11" hidden="1">0.0001</definedName>
    <definedName name="solver_cvg" localSheetId="12" hidden="1">0.0001</definedName>
    <definedName name="solver_cvg" localSheetId="13" hidden="1">0.0001</definedName>
    <definedName name="solver_cvg" localSheetId="0" hidden="1">0.0001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drv" localSheetId="4" hidden="1">1</definedName>
    <definedName name="solver_drv" localSheetId="5" hidden="1">1</definedName>
    <definedName name="solver_drv" localSheetId="6" hidden="1">1</definedName>
    <definedName name="solver_drv" localSheetId="7" hidden="1">1</definedName>
    <definedName name="solver_drv" localSheetId="8" hidden="1">1</definedName>
    <definedName name="solver_drv" localSheetId="9" hidden="1">1</definedName>
    <definedName name="solver_drv" localSheetId="10" hidden="1">1</definedName>
    <definedName name="solver_drv" localSheetId="11" hidden="1">1</definedName>
    <definedName name="solver_drv" localSheetId="12" hidden="1">1</definedName>
    <definedName name="solver_drv" localSheetId="13" hidden="1">1</definedName>
    <definedName name="solver_drv" localSheetId="0" hidden="1">1</definedName>
    <definedName name="solver_eng" localSheetId="1" hidden="1">2</definedName>
    <definedName name="solver_eng" localSheetId="2" hidden="1">2</definedName>
    <definedName name="solver_eng" localSheetId="3" hidden="1">2</definedName>
    <definedName name="solver_eng" localSheetId="4" hidden="1">2</definedName>
    <definedName name="solver_eng" localSheetId="5" hidden="1">2</definedName>
    <definedName name="solver_eng" localSheetId="6" hidden="1">2</definedName>
    <definedName name="solver_eng" localSheetId="7" hidden="1">2</definedName>
    <definedName name="solver_eng" localSheetId="8" hidden="1">2</definedName>
    <definedName name="solver_eng" localSheetId="9" hidden="1">2</definedName>
    <definedName name="solver_eng" localSheetId="10" hidden="1">2</definedName>
    <definedName name="solver_eng" localSheetId="11" hidden="1">2</definedName>
    <definedName name="solver_eng" localSheetId="12" hidden="1">2</definedName>
    <definedName name="solver_eng" localSheetId="13" hidden="1">2</definedName>
    <definedName name="solver_eng" localSheetId="0" hidden="1">2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est" localSheetId="4" hidden="1">1</definedName>
    <definedName name="solver_est" localSheetId="5" hidden="1">1</definedName>
    <definedName name="solver_est" localSheetId="6" hidden="1">1</definedName>
    <definedName name="solver_est" localSheetId="7" hidden="1">1</definedName>
    <definedName name="solver_est" localSheetId="8" hidden="1">1</definedName>
    <definedName name="solver_est" localSheetId="9" hidden="1">1</definedName>
    <definedName name="solver_est" localSheetId="10" hidden="1">1</definedName>
    <definedName name="solver_est" localSheetId="11" hidden="1">1</definedName>
    <definedName name="solver_est" localSheetId="12" hidden="1">1</definedName>
    <definedName name="solver_est" localSheetId="13" hidden="1">1</definedName>
    <definedName name="solver_est" localSheetId="0" hidden="1">1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itr" localSheetId="4" hidden="1">2147483647</definedName>
    <definedName name="solver_itr" localSheetId="5" hidden="1">2147483647</definedName>
    <definedName name="solver_itr" localSheetId="6" hidden="1">2147483647</definedName>
    <definedName name="solver_itr" localSheetId="7" hidden="1">2147483647</definedName>
    <definedName name="solver_itr" localSheetId="8" hidden="1">2147483647</definedName>
    <definedName name="solver_itr" localSheetId="9" hidden="1">2147483647</definedName>
    <definedName name="solver_itr" localSheetId="10" hidden="1">2147483647</definedName>
    <definedName name="solver_itr" localSheetId="11" hidden="1">2147483647</definedName>
    <definedName name="solver_itr" localSheetId="12" hidden="1">2147483647</definedName>
    <definedName name="solver_itr" localSheetId="13" hidden="1">2147483647</definedName>
    <definedName name="solver_itr" localSheetId="0" hidden="1">2147483647</definedName>
    <definedName name="solver_lhs0" localSheetId="1" hidden="1">'Example 1'!$Y$60:$Z$60</definedName>
    <definedName name="solver_lhs0" localSheetId="2" hidden="1">'Example 2'!$Y$60:$Z$60</definedName>
    <definedName name="solver_lhs0" localSheetId="3" hidden="1">'Example 3'!$Y$60:$Z$60</definedName>
    <definedName name="solver_lhs0" localSheetId="4" hidden="1">'Example 4'!$Y$60:$Z$60</definedName>
    <definedName name="solver_lhs0" localSheetId="5" hidden="1">'Example 5'!$Y$60:$Z$60</definedName>
    <definedName name="solver_lhs0" localSheetId="6" hidden="1">'Example 6'!$Y$60:$Z$60</definedName>
    <definedName name="solver_lhs0" localSheetId="7" hidden="1">'Example 7'!$Y$60:$Z$60</definedName>
    <definedName name="solver_lhs0" localSheetId="8" hidden="1">'Example 8a) Hour X'!$Y$60:$Z$60</definedName>
    <definedName name="solver_lhs0" localSheetId="9" hidden="1">'Example 8a) Hour X+1'!$Y$60:$Z$60</definedName>
    <definedName name="solver_lhs0" localSheetId="10" hidden="1">'Example 8b) Hour X'!$Y$60:$Z$60</definedName>
    <definedName name="solver_lhs0" localSheetId="11" hidden="1">'Example 8b) Hour X+1'!$Y$60:$Z$60</definedName>
    <definedName name="solver_lhs0" localSheetId="12" hidden="1">'Example 9a) Hour X'!$Y$60:$Z$60</definedName>
    <definedName name="solver_lhs0" localSheetId="13" hidden="1">'Example 9b) Hour X'!$Y$60:$Z$60</definedName>
    <definedName name="solver_lhs0" localSheetId="0" hidden="1">'RUC CAP Short Calc'!$Y$60:$Z$60</definedName>
    <definedName name="solver_lhs1" localSheetId="1" hidden="1">'Example 1'!$B$55:$K$55</definedName>
    <definedName name="solver_lhs1" localSheetId="2" hidden="1">'Example 2'!$B$55:$K$55</definedName>
    <definedName name="solver_lhs1" localSheetId="3" hidden="1">'Example 3'!$B$55:$K$55</definedName>
    <definedName name="solver_lhs1" localSheetId="4" hidden="1">'Example 4'!$B$55:$K$55</definedName>
    <definedName name="solver_lhs1" localSheetId="5" hidden="1">'Example 5'!$B$55:$K$55</definedName>
    <definedName name="solver_lhs1" localSheetId="6" hidden="1">'Example 6'!$B$55:$K$55</definedName>
    <definedName name="solver_lhs1" localSheetId="7" hidden="1">'Example 7'!$B$55:$K$55</definedName>
    <definedName name="solver_lhs1" localSheetId="8" hidden="1">'Example 8a) Hour X'!$B$55:$K$55</definedName>
    <definedName name="solver_lhs1" localSheetId="9" hidden="1">'Example 8a) Hour X+1'!$B$55:$K$55</definedName>
    <definedName name="solver_lhs1" localSheetId="10" hidden="1">'Example 8b) Hour X'!$B$55:$K$55</definedName>
    <definedName name="solver_lhs1" localSheetId="11" hidden="1">'Example 8b) Hour X+1'!$B$55:$K$55</definedName>
    <definedName name="solver_lhs1" localSheetId="12" hidden="1">'Example 9a) Hour X'!$B$55:$K$55</definedName>
    <definedName name="solver_lhs1" localSheetId="13" hidden="1">'Example 9b) Hour X'!$B$55:$K$55</definedName>
    <definedName name="solver_lhs1" localSheetId="0" hidden="1">'RUC CAP Short Calc'!$B$55:$K$55</definedName>
    <definedName name="solver_lhs10" localSheetId="1" hidden="1">'Example 1'!$Y$60:$Z$60</definedName>
    <definedName name="solver_lhs10" localSheetId="2" hidden="1">'Example 2'!$Y$60:$Z$60</definedName>
    <definedName name="solver_lhs10" localSheetId="3" hidden="1">'Example 3'!$Y$60:$Z$60</definedName>
    <definedName name="solver_lhs10" localSheetId="4" hidden="1">'Example 4'!$Y$60:$Z$60</definedName>
    <definedName name="solver_lhs10" localSheetId="5" hidden="1">'Example 5'!$Y$60:$Z$60</definedName>
    <definedName name="solver_lhs10" localSheetId="6" hidden="1">'Example 6'!$Y$60:$Z$60</definedName>
    <definedName name="solver_lhs10" localSheetId="7" hidden="1">'Example 7'!$Y$60:$Z$60</definedName>
    <definedName name="solver_lhs10" localSheetId="8" hidden="1">'Example 8a) Hour X'!$Y$60:$Z$60</definedName>
    <definedName name="solver_lhs10" localSheetId="9" hidden="1">'Example 8a) Hour X+1'!$Y$60:$Z$60</definedName>
    <definedName name="solver_lhs10" localSheetId="10" hidden="1">'Example 8b) Hour X'!$Y$60:$Z$60</definedName>
    <definedName name="solver_lhs10" localSheetId="11" hidden="1">'Example 8b) Hour X+1'!$Y$60:$Z$60</definedName>
    <definedName name="solver_lhs10" localSheetId="12" hidden="1">'Example 9a) Hour X'!$Y$60:$Z$60</definedName>
    <definedName name="solver_lhs10" localSheetId="13" hidden="1">'Example 9b) Hour X'!$Y$60:$Z$60</definedName>
    <definedName name="solver_lhs10" localSheetId="0" hidden="1">'RUC CAP Short Calc'!$Y$60:$Z$60</definedName>
    <definedName name="solver_lhs11" localSheetId="1" hidden="1">'Example 1'!$B$57:$K$57</definedName>
    <definedName name="solver_lhs11" localSheetId="2" hidden="1">'Example 2'!$B$57:$K$57</definedName>
    <definedName name="solver_lhs11" localSheetId="3" hidden="1">'Example 3'!$B$57:$K$57</definedName>
    <definedName name="solver_lhs11" localSheetId="4" hidden="1">'Example 4'!$B$57:$K$57</definedName>
    <definedName name="solver_lhs11" localSheetId="5" hidden="1">'Example 5'!$B$57:$K$57</definedName>
    <definedName name="solver_lhs11" localSheetId="6" hidden="1">'Example 6'!$B$57:$K$57</definedName>
    <definedName name="solver_lhs11" localSheetId="7" hidden="1">'Example 7'!$B$57:$K$57</definedName>
    <definedName name="solver_lhs11" localSheetId="8" hidden="1">'Example 8a) Hour X'!$B$57:$K$57</definedName>
    <definedName name="solver_lhs11" localSheetId="9" hidden="1">'Example 8a) Hour X+1'!$B$57:$K$57</definedName>
    <definedName name="solver_lhs11" localSheetId="10" hidden="1">'Example 8b) Hour X'!$B$57:$K$57</definedName>
    <definedName name="solver_lhs11" localSheetId="11" hidden="1">'Example 8b) Hour X+1'!$B$57:$K$57</definedName>
    <definedName name="solver_lhs11" localSheetId="12" hidden="1">'Example 9a) Hour X'!$B$57:$K$57</definedName>
    <definedName name="solver_lhs11" localSheetId="13" hidden="1">'Example 9b) Hour X'!$B$57:$K$57</definedName>
    <definedName name="solver_lhs11" localSheetId="0" hidden="1">'RUC CAP Short Calc'!$B$57:$K$57</definedName>
    <definedName name="solver_lhs12" localSheetId="1" hidden="1">'Example 1'!$L$55:$T$55</definedName>
    <definedName name="solver_lhs12" localSheetId="2" hidden="1">'Example 2'!$L$55:$T$55</definedName>
    <definedName name="solver_lhs12" localSheetId="3" hidden="1">'Example 3'!$L$55:$T$55</definedName>
    <definedName name="solver_lhs12" localSheetId="4" hidden="1">'Example 4'!$L$55:$T$55</definedName>
    <definedName name="solver_lhs12" localSheetId="5" hidden="1">'Example 5'!$L$55:$T$55</definedName>
    <definedName name="solver_lhs12" localSheetId="6" hidden="1">'Example 6'!$L$55:$T$55</definedName>
    <definedName name="solver_lhs12" localSheetId="7" hidden="1">'Example 7'!$L$55:$T$55</definedName>
    <definedName name="solver_lhs12" localSheetId="8" hidden="1">'Example 8a) Hour X'!$L$55:$T$55</definedName>
    <definedName name="solver_lhs12" localSheetId="9" hidden="1">'Example 8a) Hour X+1'!$L$55:$T$55</definedName>
    <definedName name="solver_lhs12" localSheetId="10" hidden="1">'Example 8b) Hour X'!$L$55:$T$55</definedName>
    <definedName name="solver_lhs12" localSheetId="11" hidden="1">'Example 8b) Hour X+1'!$L$55:$T$55</definedName>
    <definedName name="solver_lhs12" localSheetId="12" hidden="1">'Example 9a) Hour X'!$L$55:$T$55</definedName>
    <definedName name="solver_lhs12" localSheetId="13" hidden="1">'Example 9b) Hour X'!$L$55:$T$55</definedName>
    <definedName name="solver_lhs12" localSheetId="0" hidden="1">'RUC CAP Short Calc'!$L$55:$T$55</definedName>
    <definedName name="solver_lhs13" localSheetId="1" hidden="1">'Example 1'!$L$55:$T$55</definedName>
    <definedName name="solver_lhs13" localSheetId="2" hidden="1">'Example 2'!$L$55:$T$55</definedName>
    <definedName name="solver_lhs13" localSheetId="3" hidden="1">'Example 3'!$L$55:$T$55</definedName>
    <definedName name="solver_lhs13" localSheetId="4" hidden="1">'Example 4'!$L$55:$T$55</definedName>
    <definedName name="solver_lhs13" localSheetId="5" hidden="1">'Example 5'!$L$55:$T$55</definedName>
    <definedName name="solver_lhs13" localSheetId="6" hidden="1">'Example 6'!$L$55:$T$55</definedName>
    <definedName name="solver_lhs13" localSheetId="7" hidden="1">'Example 7'!$L$55:$T$55</definedName>
    <definedName name="solver_lhs13" localSheetId="8" hidden="1">'Example 8a) Hour X'!$L$55:$T$55</definedName>
    <definedName name="solver_lhs13" localSheetId="9" hidden="1">'Example 8a) Hour X+1'!$L$55:$T$55</definedName>
    <definedName name="solver_lhs13" localSheetId="10" hidden="1">'Example 8b) Hour X'!$L$55:$T$55</definedName>
    <definedName name="solver_lhs13" localSheetId="11" hidden="1">'Example 8b) Hour X+1'!$L$55:$T$55</definedName>
    <definedName name="solver_lhs13" localSheetId="12" hidden="1">'Example 9a) Hour X'!$L$55:$T$55</definedName>
    <definedName name="solver_lhs13" localSheetId="13" hidden="1">'Example 9b) Hour X'!$L$55:$T$55</definedName>
    <definedName name="solver_lhs13" localSheetId="0" hidden="1">'RUC CAP Short Calc'!$L$55:$T$55</definedName>
    <definedName name="solver_lhs2" localSheetId="1" hidden="1">'Example 1'!$B$57:$K$57</definedName>
    <definedName name="solver_lhs2" localSheetId="2" hidden="1">'Example 2'!$B$57:$K$57</definedName>
    <definedName name="solver_lhs2" localSheetId="3" hidden="1">'Example 3'!$B$57:$K$57</definedName>
    <definedName name="solver_lhs2" localSheetId="4" hidden="1">'Example 4'!$B$57:$K$57</definedName>
    <definedName name="solver_lhs2" localSheetId="5" hidden="1">'Example 5'!$B$57:$K$57</definedName>
    <definedName name="solver_lhs2" localSheetId="6" hidden="1">'Example 6'!$B$57:$K$57</definedName>
    <definedName name="solver_lhs2" localSheetId="7" hidden="1">'Example 7'!$B$57:$K$57</definedName>
    <definedName name="solver_lhs2" localSheetId="8" hidden="1">'Example 8a) Hour X'!$B$57:$K$57</definedName>
    <definedName name="solver_lhs2" localSheetId="9" hidden="1">'Example 8a) Hour X+1'!$B$57:$K$57</definedName>
    <definedName name="solver_lhs2" localSheetId="10" hidden="1">'Example 8b) Hour X'!$B$57:$K$57</definedName>
    <definedName name="solver_lhs2" localSheetId="11" hidden="1">'Example 8b) Hour X+1'!$B$57:$K$57</definedName>
    <definedName name="solver_lhs2" localSheetId="12" hidden="1">'Example 9a) Hour X'!$B$57:$K$57</definedName>
    <definedName name="solver_lhs2" localSheetId="13" hidden="1">'Example 9b) Hour X'!$B$57:$K$57</definedName>
    <definedName name="solver_lhs2" localSheetId="0" hidden="1">'RUC CAP Short Calc'!$B$57:$K$57</definedName>
    <definedName name="solver_lhs3" localSheetId="1" hidden="1">'Example 1'!$B$60:$K$60</definedName>
    <definedName name="solver_lhs3" localSheetId="2" hidden="1">'Example 2'!$B$60:$K$60</definedName>
    <definedName name="solver_lhs3" localSheetId="3" hidden="1">'Example 3'!$B$60:$K$60</definedName>
    <definedName name="solver_lhs3" localSheetId="4" hidden="1">'Example 4'!$B$60:$K$60</definedName>
    <definedName name="solver_lhs3" localSheetId="5" hidden="1">'Example 5'!$B$60:$K$60</definedName>
    <definedName name="solver_lhs3" localSheetId="6" hidden="1">'Example 6'!$B$60:$K$60</definedName>
    <definedName name="solver_lhs3" localSheetId="7" hidden="1">'Example 7'!$B$60:$K$60</definedName>
    <definedName name="solver_lhs3" localSheetId="8" hidden="1">'Example 8a) Hour X'!$B$60:$K$60</definedName>
    <definedName name="solver_lhs3" localSheetId="9" hidden="1">'Example 8a) Hour X+1'!$B$60:$K$60</definedName>
    <definedName name="solver_lhs3" localSheetId="10" hidden="1">'Example 8b) Hour X'!$B$60:$K$60</definedName>
    <definedName name="solver_lhs3" localSheetId="11" hidden="1">'Example 8b) Hour X+1'!$B$60:$K$60</definedName>
    <definedName name="solver_lhs3" localSheetId="12" hidden="1">'Example 9a) Hour X'!$B$60:$K$60</definedName>
    <definedName name="solver_lhs3" localSheetId="13" hidden="1">'Example 9b) Hour X'!$B$60:$K$60</definedName>
    <definedName name="solver_lhs3" localSheetId="0" hidden="1">'RUC CAP Short Calc'!$B$60:$K$60</definedName>
    <definedName name="solver_lhs4" localSheetId="1" hidden="1">'Example 1'!$C$50:$K$50</definedName>
    <definedName name="solver_lhs4" localSheetId="2" hidden="1">'Example 2'!$C$50:$K$50</definedName>
    <definedName name="solver_lhs4" localSheetId="3" hidden="1">'Example 3'!$C$50:$K$50</definedName>
    <definedName name="solver_lhs4" localSheetId="4" hidden="1">'Example 4'!$C$50:$K$50</definedName>
    <definedName name="solver_lhs4" localSheetId="5" hidden="1">'Example 5'!$C$50:$K$50</definedName>
    <definedName name="solver_lhs4" localSheetId="6" hidden="1">'Example 6'!$C$50:$K$50</definedName>
    <definedName name="solver_lhs4" localSheetId="7" hidden="1">'Example 7'!$C$50:$K$50</definedName>
    <definedName name="solver_lhs4" localSheetId="8" hidden="1">'Example 8a) Hour X'!$C$50:$K$50</definedName>
    <definedName name="solver_lhs4" localSheetId="9" hidden="1">'Example 8a) Hour X+1'!$C$50:$K$50</definedName>
    <definedName name="solver_lhs4" localSheetId="10" hidden="1">'Example 8b) Hour X'!$C$50:$K$50</definedName>
    <definedName name="solver_lhs4" localSheetId="11" hidden="1">'Example 8b) Hour X+1'!$C$50:$K$50</definedName>
    <definedName name="solver_lhs4" localSheetId="12" hidden="1">'Example 9a) Hour X'!$C$50:$K$50</definedName>
    <definedName name="solver_lhs4" localSheetId="13" hidden="1">'Example 9b) Hour X'!$C$50:$K$50</definedName>
    <definedName name="solver_lhs4" localSheetId="0" hidden="1">'RUC CAP Short Calc'!$C$50:$K$50</definedName>
    <definedName name="solver_lhs5" localSheetId="1" hidden="1">'Example 1'!$L$55:$T$55</definedName>
    <definedName name="solver_lhs5" localSheetId="2" hidden="1">'Example 2'!$L$55:$T$55</definedName>
    <definedName name="solver_lhs5" localSheetId="3" hidden="1">'Example 3'!$L$55:$T$55</definedName>
    <definedName name="solver_lhs5" localSheetId="4" hidden="1">'Example 4'!$L$55:$T$55</definedName>
    <definedName name="solver_lhs5" localSheetId="5" hidden="1">'Example 5'!$L$55:$T$55</definedName>
    <definedName name="solver_lhs5" localSheetId="6" hidden="1">'Example 6'!$L$55:$T$55</definedName>
    <definedName name="solver_lhs5" localSheetId="7" hidden="1">'Example 7'!$L$55:$T$55</definedName>
    <definedName name="solver_lhs5" localSheetId="8" hidden="1">'Example 8a) Hour X'!$L$55:$T$55</definedName>
    <definedName name="solver_lhs5" localSheetId="9" hidden="1">'Example 8a) Hour X+1'!$L$55:$T$55</definedName>
    <definedName name="solver_lhs5" localSheetId="10" hidden="1">'Example 8b) Hour X'!$L$55:$T$55</definedName>
    <definedName name="solver_lhs5" localSheetId="11" hidden="1">'Example 8b) Hour X+1'!$L$55:$T$55</definedName>
    <definedName name="solver_lhs5" localSheetId="12" hidden="1">'Example 9a) Hour X'!$L$55:$T$55</definedName>
    <definedName name="solver_lhs5" localSheetId="13" hidden="1">'Example 9b) Hour X'!$L$55:$T$55</definedName>
    <definedName name="solver_lhs5" localSheetId="0" hidden="1">'RUC CAP Short Calc'!$L$55:$T$55</definedName>
    <definedName name="solver_lhs6" localSheetId="1" hidden="1">'Example 1'!$L$57:$T$57</definedName>
    <definedName name="solver_lhs6" localSheetId="2" hidden="1">'Example 2'!$L$57:$T$57</definedName>
    <definedName name="solver_lhs6" localSheetId="3" hidden="1">'Example 3'!$L$57:$T$57</definedName>
    <definedName name="solver_lhs6" localSheetId="4" hidden="1">'Example 4'!$L$57:$T$57</definedName>
    <definedName name="solver_lhs6" localSheetId="5" hidden="1">'Example 5'!$L$57:$T$57</definedName>
    <definedName name="solver_lhs6" localSheetId="6" hidden="1">'Example 6'!$L$57:$T$57</definedName>
    <definedName name="solver_lhs6" localSheetId="7" hidden="1">'Example 7'!$L$57:$T$57</definedName>
    <definedName name="solver_lhs6" localSheetId="8" hidden="1">'Example 8a) Hour X'!$L$57:$T$57</definedName>
    <definedName name="solver_lhs6" localSheetId="9" hidden="1">'Example 8a) Hour X+1'!$L$57:$T$57</definedName>
    <definedName name="solver_lhs6" localSheetId="10" hidden="1">'Example 8b) Hour X'!$L$57:$T$57</definedName>
    <definedName name="solver_lhs6" localSheetId="11" hidden="1">'Example 8b) Hour X+1'!$L$57:$T$57</definedName>
    <definedName name="solver_lhs6" localSheetId="12" hidden="1">'Example 9a) Hour X'!$L$57:$T$57</definedName>
    <definedName name="solver_lhs6" localSheetId="13" hidden="1">'Example 9b) Hour X'!$L$57:$T$57</definedName>
    <definedName name="solver_lhs6" localSheetId="0" hidden="1">'RUC CAP Short Calc'!$L$57:$T$57</definedName>
    <definedName name="solver_lhs7" localSheetId="1" hidden="1">'Example 1'!$L$60:$T$60</definedName>
    <definedName name="solver_lhs7" localSheetId="2" hidden="1">'Example 2'!$L$60:$T$60</definedName>
    <definedName name="solver_lhs7" localSheetId="3" hidden="1">'Example 3'!$L$60:$T$60</definedName>
    <definedName name="solver_lhs7" localSheetId="4" hidden="1">'Example 4'!$L$60:$T$60</definedName>
    <definedName name="solver_lhs7" localSheetId="5" hidden="1">'Example 5'!$L$60:$T$60</definedName>
    <definedName name="solver_lhs7" localSheetId="6" hidden="1">'Example 6'!$L$60:$T$60</definedName>
    <definedName name="solver_lhs7" localSheetId="7" hidden="1">'Example 7'!$L$60:$T$60</definedName>
    <definedName name="solver_lhs7" localSheetId="8" hidden="1">'Example 8a) Hour X'!$L$60:$T$60</definedName>
    <definedName name="solver_lhs7" localSheetId="9" hidden="1">'Example 8a) Hour X+1'!$L$60:$T$60</definedName>
    <definedName name="solver_lhs7" localSheetId="10" hidden="1">'Example 8b) Hour X'!$L$60:$T$60</definedName>
    <definedName name="solver_lhs7" localSheetId="11" hidden="1">'Example 8b) Hour X+1'!$L$60:$T$60</definedName>
    <definedName name="solver_lhs7" localSheetId="12" hidden="1">'Example 9a) Hour X'!$L$60:$T$60</definedName>
    <definedName name="solver_lhs7" localSheetId="13" hidden="1">'Example 9b) Hour X'!$L$60:$T$60</definedName>
    <definedName name="solver_lhs7" localSheetId="0" hidden="1">'RUC CAP Short Calc'!$L$60:$T$60</definedName>
    <definedName name="solver_lhs8" localSheetId="1" hidden="1">'Example 1'!$V$60:$W$60</definedName>
    <definedName name="solver_lhs8" localSheetId="2" hidden="1">'Example 2'!$V$60:$W$60</definedName>
    <definedName name="solver_lhs8" localSheetId="3" hidden="1">'Example 3'!$V$60:$W$60</definedName>
    <definedName name="solver_lhs8" localSheetId="4" hidden="1">'Example 4'!$V$60:$W$60</definedName>
    <definedName name="solver_lhs8" localSheetId="5" hidden="1">'Example 5'!$V$60:$W$60</definedName>
    <definedName name="solver_lhs8" localSheetId="6" hidden="1">'Example 6'!$V$60:$W$60</definedName>
    <definedName name="solver_lhs8" localSheetId="7" hidden="1">'Example 7'!$V$60:$W$60</definedName>
    <definedName name="solver_lhs8" localSheetId="8" hidden="1">'Example 8a) Hour X'!$V$60:$W$60</definedName>
    <definedName name="solver_lhs8" localSheetId="9" hidden="1">'Example 8a) Hour X+1'!$V$60:$W$60</definedName>
    <definedName name="solver_lhs8" localSheetId="10" hidden="1">'Example 8b) Hour X'!$V$60:$W$60</definedName>
    <definedName name="solver_lhs8" localSheetId="11" hidden="1">'Example 8b) Hour X+1'!$V$60:$W$60</definedName>
    <definedName name="solver_lhs8" localSheetId="12" hidden="1">'Example 9a) Hour X'!$V$60:$W$60</definedName>
    <definedName name="solver_lhs8" localSheetId="13" hidden="1">'Example 9b) Hour X'!$V$60:$W$60</definedName>
    <definedName name="solver_lhs8" localSheetId="0" hidden="1">'RUC CAP Short Calc'!$V$60:$W$60</definedName>
    <definedName name="solver_lhs9" localSheetId="1" hidden="1">'Example 1'!$X$60</definedName>
    <definedName name="solver_lhs9" localSheetId="2" hidden="1">'Example 2'!$X$60</definedName>
    <definedName name="solver_lhs9" localSheetId="3" hidden="1">'Example 3'!$X$60</definedName>
    <definedName name="solver_lhs9" localSheetId="4" hidden="1">'Example 4'!$X$60</definedName>
    <definedName name="solver_lhs9" localSheetId="5" hidden="1">'Example 5'!$X$60</definedName>
    <definedName name="solver_lhs9" localSheetId="6" hidden="1">'Example 6'!$X$60</definedName>
    <definedName name="solver_lhs9" localSheetId="7" hidden="1">'Example 7'!$X$60</definedName>
    <definedName name="solver_lhs9" localSheetId="8" hidden="1">'Example 8a) Hour X'!$X$60</definedName>
    <definedName name="solver_lhs9" localSheetId="9" hidden="1">'Example 8a) Hour X+1'!$X$60</definedName>
    <definedName name="solver_lhs9" localSheetId="10" hidden="1">'Example 8b) Hour X'!$X$60</definedName>
    <definedName name="solver_lhs9" localSheetId="11" hidden="1">'Example 8b) Hour X+1'!$X$60</definedName>
    <definedName name="solver_lhs9" localSheetId="12" hidden="1">'Example 9a) Hour X'!$X$60</definedName>
    <definedName name="solver_lhs9" localSheetId="13" hidden="1">'Example 9b) Hour X'!$X$60</definedName>
    <definedName name="solver_lhs9" localSheetId="0" hidden="1">'RUC CAP Short Calc'!$X$60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ip" localSheetId="4" hidden="1">2147483647</definedName>
    <definedName name="solver_mip" localSheetId="5" hidden="1">2147483647</definedName>
    <definedName name="solver_mip" localSheetId="6" hidden="1">2147483647</definedName>
    <definedName name="solver_mip" localSheetId="7" hidden="1">2147483647</definedName>
    <definedName name="solver_mip" localSheetId="8" hidden="1">2147483647</definedName>
    <definedName name="solver_mip" localSheetId="9" hidden="1">2147483647</definedName>
    <definedName name="solver_mip" localSheetId="10" hidden="1">2147483647</definedName>
    <definedName name="solver_mip" localSheetId="11" hidden="1">2147483647</definedName>
    <definedName name="solver_mip" localSheetId="12" hidden="1">2147483647</definedName>
    <definedName name="solver_mip" localSheetId="13" hidden="1">2147483647</definedName>
    <definedName name="solver_mip" localSheetId="0" hidden="1">2147483647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ni" localSheetId="4" hidden="1">30</definedName>
    <definedName name="solver_mni" localSheetId="5" hidden="1">30</definedName>
    <definedName name="solver_mni" localSheetId="6" hidden="1">30</definedName>
    <definedName name="solver_mni" localSheetId="7" hidden="1">30</definedName>
    <definedName name="solver_mni" localSheetId="8" hidden="1">30</definedName>
    <definedName name="solver_mni" localSheetId="9" hidden="1">30</definedName>
    <definedName name="solver_mni" localSheetId="10" hidden="1">30</definedName>
    <definedName name="solver_mni" localSheetId="11" hidden="1">30</definedName>
    <definedName name="solver_mni" localSheetId="12" hidden="1">30</definedName>
    <definedName name="solver_mni" localSheetId="13" hidden="1">30</definedName>
    <definedName name="solver_mni" localSheetId="0" hidden="1">30</definedName>
    <definedName name="solver_mrt" localSheetId="1" hidden="1">0.075</definedName>
    <definedName name="solver_mrt" localSheetId="2" hidden="1">0.075</definedName>
    <definedName name="solver_mrt" localSheetId="3" hidden="1">0.075</definedName>
    <definedName name="solver_mrt" localSheetId="4" hidden="1">0.075</definedName>
    <definedName name="solver_mrt" localSheetId="5" hidden="1">0.075</definedName>
    <definedName name="solver_mrt" localSheetId="6" hidden="1">0.075</definedName>
    <definedName name="solver_mrt" localSheetId="7" hidden="1">0.075</definedName>
    <definedName name="solver_mrt" localSheetId="8" hidden="1">0.075</definedName>
    <definedName name="solver_mrt" localSheetId="9" hidden="1">0.075</definedName>
    <definedName name="solver_mrt" localSheetId="10" hidden="1">0.075</definedName>
    <definedName name="solver_mrt" localSheetId="11" hidden="1">0.075</definedName>
    <definedName name="solver_mrt" localSheetId="12" hidden="1">0.075</definedName>
    <definedName name="solver_mrt" localSheetId="13" hidden="1">0.075</definedName>
    <definedName name="solver_mrt" localSheetId="0" hidden="1">0.075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msl" localSheetId="4" hidden="1">2</definedName>
    <definedName name="solver_msl" localSheetId="5" hidden="1">2</definedName>
    <definedName name="solver_msl" localSheetId="6" hidden="1">2</definedName>
    <definedName name="solver_msl" localSheetId="7" hidden="1">2</definedName>
    <definedName name="solver_msl" localSheetId="8" hidden="1">2</definedName>
    <definedName name="solver_msl" localSheetId="9" hidden="1">2</definedName>
    <definedName name="solver_msl" localSheetId="10" hidden="1">2</definedName>
    <definedName name="solver_msl" localSheetId="11" hidden="1">2</definedName>
    <definedName name="solver_msl" localSheetId="12" hidden="1">2</definedName>
    <definedName name="solver_msl" localSheetId="13" hidden="1">2</definedName>
    <definedName name="solver_msl" localSheetId="0" hidden="1">2</definedName>
    <definedName name="solver_neg" localSheetId="1" hidden="1">2</definedName>
    <definedName name="solver_neg" localSheetId="2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eg" localSheetId="8" hidden="1">2</definedName>
    <definedName name="solver_neg" localSheetId="9" hidden="1">2</definedName>
    <definedName name="solver_neg" localSheetId="10" hidden="1">2</definedName>
    <definedName name="solver_neg" localSheetId="11" hidden="1">2</definedName>
    <definedName name="solver_neg" localSheetId="12" hidden="1">2</definedName>
    <definedName name="solver_neg" localSheetId="13" hidden="1">2</definedName>
    <definedName name="solver_neg" localSheetId="0" hidden="1">2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od" localSheetId="4" hidden="1">2147483647</definedName>
    <definedName name="solver_nod" localSheetId="5" hidden="1">2147483647</definedName>
    <definedName name="solver_nod" localSheetId="6" hidden="1">2147483647</definedName>
    <definedName name="solver_nod" localSheetId="7" hidden="1">2147483647</definedName>
    <definedName name="solver_nod" localSheetId="8" hidden="1">2147483647</definedName>
    <definedName name="solver_nod" localSheetId="9" hidden="1">2147483647</definedName>
    <definedName name="solver_nod" localSheetId="10" hidden="1">2147483647</definedName>
    <definedName name="solver_nod" localSheetId="11" hidden="1">2147483647</definedName>
    <definedName name="solver_nod" localSheetId="12" hidden="1">2147483647</definedName>
    <definedName name="solver_nod" localSheetId="13" hidden="1">2147483647</definedName>
    <definedName name="solver_nod" localSheetId="0" hidden="1">2147483647</definedName>
    <definedName name="solver_num" localSheetId="1" hidden="1">10</definedName>
    <definedName name="solver_num" localSheetId="2" hidden="1">10</definedName>
    <definedName name="solver_num" localSheetId="3" hidden="1">10</definedName>
    <definedName name="solver_num" localSheetId="4" hidden="1">10</definedName>
    <definedName name="solver_num" localSheetId="5" hidden="1">10</definedName>
    <definedName name="solver_num" localSheetId="6" hidden="1">10</definedName>
    <definedName name="solver_num" localSheetId="7" hidden="1">10</definedName>
    <definedName name="solver_num" localSheetId="8" hidden="1">10</definedName>
    <definedName name="solver_num" localSheetId="9" hidden="1">10</definedName>
    <definedName name="solver_num" localSheetId="10" hidden="1">10</definedName>
    <definedName name="solver_num" localSheetId="11" hidden="1">10</definedName>
    <definedName name="solver_num" localSheetId="12" hidden="1">10</definedName>
    <definedName name="solver_num" localSheetId="13" hidden="1">10</definedName>
    <definedName name="solver_num" localSheetId="0" hidden="1">10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nwt" localSheetId="4" hidden="1">1</definedName>
    <definedName name="solver_nwt" localSheetId="5" hidden="1">1</definedName>
    <definedName name="solver_nwt" localSheetId="6" hidden="1">1</definedName>
    <definedName name="solver_nwt" localSheetId="7" hidden="1">1</definedName>
    <definedName name="solver_nwt" localSheetId="8" hidden="1">1</definedName>
    <definedName name="solver_nwt" localSheetId="9" hidden="1">1</definedName>
    <definedName name="solver_nwt" localSheetId="10" hidden="1">1</definedName>
    <definedName name="solver_nwt" localSheetId="11" hidden="1">1</definedName>
    <definedName name="solver_nwt" localSheetId="12" hidden="1">1</definedName>
    <definedName name="solver_nwt" localSheetId="13" hidden="1">1</definedName>
    <definedName name="solver_nwt" localSheetId="0" hidden="1">1</definedName>
    <definedName name="solver_opt" localSheetId="1" hidden="1">'Example 1'!$F$45</definedName>
    <definedName name="solver_opt" localSheetId="2" hidden="1">'Example 2'!$F$45</definedName>
    <definedName name="solver_opt" localSheetId="3" hidden="1">'Example 3'!$F$45</definedName>
    <definedName name="solver_opt" localSheetId="4" hidden="1">'Example 4'!$F$45</definedName>
    <definedName name="solver_opt" localSheetId="5" hidden="1">'Example 5'!$F$45</definedName>
    <definedName name="solver_opt" localSheetId="6" hidden="1">'Example 6'!$F$45</definedName>
    <definedName name="solver_opt" localSheetId="7" hidden="1">'Example 7'!$F$45</definedName>
    <definedName name="solver_opt" localSheetId="8" hidden="1">'Example 8a) Hour X'!$F$45</definedName>
    <definedName name="solver_opt" localSheetId="9" hidden="1">'Example 8a) Hour X+1'!$F$45</definedName>
    <definedName name="solver_opt" localSheetId="10" hidden="1">'Example 8b) Hour X'!$F$45</definedName>
    <definedName name="solver_opt" localSheetId="11" hidden="1">'Example 8b) Hour X+1'!$F$45</definedName>
    <definedName name="solver_opt" localSheetId="12" hidden="1">'Example 9a) Hour X'!$F$45</definedName>
    <definedName name="solver_opt" localSheetId="13" hidden="1">'Example 9b) Hour X'!$F$45</definedName>
    <definedName name="solver_opt" localSheetId="0" hidden="1">'RUC CAP Short Calc'!$F$45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8" hidden="1">0.000001</definedName>
    <definedName name="solver_pre" localSheetId="9" hidden="1">0.000001</definedName>
    <definedName name="solver_pre" localSheetId="10" hidden="1">0.000001</definedName>
    <definedName name="solver_pre" localSheetId="11" hidden="1">0.000001</definedName>
    <definedName name="solver_pre" localSheetId="12" hidden="1">0.000001</definedName>
    <definedName name="solver_pre" localSheetId="13" hidden="1">0.000001</definedName>
    <definedName name="solver_pre" localSheetId="0" hidden="1">0.000001</definedName>
    <definedName name="solver_rbv" localSheetId="1" hidden="1">1</definedName>
    <definedName name="solver_rbv" localSheetId="2" hidden="1">1</definedName>
    <definedName name="solver_rbv" localSheetId="3" hidden="1">1</definedName>
    <definedName name="solver_rbv" localSheetId="4" hidden="1">1</definedName>
    <definedName name="solver_rbv" localSheetId="5" hidden="1">1</definedName>
    <definedName name="solver_rbv" localSheetId="6" hidden="1">1</definedName>
    <definedName name="solver_rbv" localSheetId="7" hidden="1">1</definedName>
    <definedName name="solver_rbv" localSheetId="8" hidden="1">1</definedName>
    <definedName name="solver_rbv" localSheetId="9" hidden="1">1</definedName>
    <definedName name="solver_rbv" localSheetId="10" hidden="1">1</definedName>
    <definedName name="solver_rbv" localSheetId="11" hidden="1">1</definedName>
    <definedName name="solver_rbv" localSheetId="12" hidden="1">1</definedName>
    <definedName name="solver_rbv" localSheetId="13" hidden="1">1</definedName>
    <definedName name="solver_rbv" localSheetId="0" hidden="1">1</definedName>
    <definedName name="solver_rel0" localSheetId="1" hidden="1">3</definedName>
    <definedName name="solver_rel0" localSheetId="2" hidden="1">3</definedName>
    <definedName name="solver_rel0" localSheetId="3" hidden="1">3</definedName>
    <definedName name="solver_rel0" localSheetId="4" hidden="1">3</definedName>
    <definedName name="solver_rel0" localSheetId="5" hidden="1">3</definedName>
    <definedName name="solver_rel0" localSheetId="6" hidden="1">3</definedName>
    <definedName name="solver_rel0" localSheetId="7" hidden="1">3</definedName>
    <definedName name="solver_rel0" localSheetId="8" hidden="1">3</definedName>
    <definedName name="solver_rel0" localSheetId="9" hidden="1">3</definedName>
    <definedName name="solver_rel0" localSheetId="10" hidden="1">3</definedName>
    <definedName name="solver_rel0" localSheetId="11" hidden="1">3</definedName>
    <definedName name="solver_rel0" localSheetId="12" hidden="1">3</definedName>
    <definedName name="solver_rel0" localSheetId="13" hidden="1">3</definedName>
    <definedName name="solver_rel0" localSheetId="0" hidden="1">3</definedName>
    <definedName name="solver_rel1" localSheetId="1" hidden="1">3</definedName>
    <definedName name="solver_rel1" localSheetId="2" hidden="1">3</definedName>
    <definedName name="solver_rel1" localSheetId="3" hidden="1">3</definedName>
    <definedName name="solver_rel1" localSheetId="4" hidden="1">3</definedName>
    <definedName name="solver_rel1" localSheetId="5" hidden="1">3</definedName>
    <definedName name="solver_rel1" localSheetId="6" hidden="1">3</definedName>
    <definedName name="solver_rel1" localSheetId="7" hidden="1">3</definedName>
    <definedName name="solver_rel1" localSheetId="8" hidden="1">3</definedName>
    <definedName name="solver_rel1" localSheetId="9" hidden="1">3</definedName>
    <definedName name="solver_rel1" localSheetId="10" hidden="1">3</definedName>
    <definedName name="solver_rel1" localSheetId="11" hidden="1">3</definedName>
    <definedName name="solver_rel1" localSheetId="12" hidden="1">3</definedName>
    <definedName name="solver_rel1" localSheetId="13" hidden="1">3</definedName>
    <definedName name="solver_rel1" localSheetId="0" hidden="1">3</definedName>
    <definedName name="solver_rel10" localSheetId="1" hidden="1">3</definedName>
    <definedName name="solver_rel10" localSheetId="2" hidden="1">3</definedName>
    <definedName name="solver_rel10" localSheetId="3" hidden="1">3</definedName>
    <definedName name="solver_rel10" localSheetId="4" hidden="1">3</definedName>
    <definedName name="solver_rel10" localSheetId="5" hidden="1">3</definedName>
    <definedName name="solver_rel10" localSheetId="6" hidden="1">3</definedName>
    <definedName name="solver_rel10" localSheetId="7" hidden="1">3</definedName>
    <definedName name="solver_rel10" localSheetId="8" hidden="1">3</definedName>
    <definedName name="solver_rel10" localSheetId="9" hidden="1">3</definedName>
    <definedName name="solver_rel10" localSheetId="10" hidden="1">3</definedName>
    <definedName name="solver_rel10" localSheetId="11" hidden="1">3</definedName>
    <definedName name="solver_rel10" localSheetId="12" hidden="1">3</definedName>
    <definedName name="solver_rel10" localSheetId="13" hidden="1">3</definedName>
    <definedName name="solver_rel10" localSheetId="0" hidden="1">3</definedName>
    <definedName name="solver_rel11" localSheetId="1" hidden="1">3</definedName>
    <definedName name="solver_rel11" localSheetId="2" hidden="1">3</definedName>
    <definedName name="solver_rel11" localSheetId="3" hidden="1">3</definedName>
    <definedName name="solver_rel11" localSheetId="4" hidden="1">3</definedName>
    <definedName name="solver_rel11" localSheetId="5" hidden="1">3</definedName>
    <definedName name="solver_rel11" localSheetId="6" hidden="1">3</definedName>
    <definedName name="solver_rel11" localSheetId="7" hidden="1">3</definedName>
    <definedName name="solver_rel11" localSheetId="8" hidden="1">3</definedName>
    <definedName name="solver_rel11" localSheetId="9" hidden="1">3</definedName>
    <definedName name="solver_rel11" localSheetId="10" hidden="1">3</definedName>
    <definedName name="solver_rel11" localSheetId="11" hidden="1">3</definedName>
    <definedName name="solver_rel11" localSheetId="12" hidden="1">3</definedName>
    <definedName name="solver_rel11" localSheetId="13" hidden="1">3</definedName>
    <definedName name="solver_rel11" localSheetId="0" hidden="1">3</definedName>
    <definedName name="solver_rel12" localSheetId="1" hidden="1">3</definedName>
    <definedName name="solver_rel12" localSheetId="2" hidden="1">3</definedName>
    <definedName name="solver_rel12" localSheetId="3" hidden="1">3</definedName>
    <definedName name="solver_rel12" localSheetId="4" hidden="1">3</definedName>
    <definedName name="solver_rel12" localSheetId="5" hidden="1">3</definedName>
    <definedName name="solver_rel12" localSheetId="6" hidden="1">3</definedName>
    <definedName name="solver_rel12" localSheetId="7" hidden="1">3</definedName>
    <definedName name="solver_rel12" localSheetId="8" hidden="1">3</definedName>
    <definedName name="solver_rel12" localSheetId="9" hidden="1">3</definedName>
    <definedName name="solver_rel12" localSheetId="10" hidden="1">3</definedName>
    <definedName name="solver_rel12" localSheetId="11" hidden="1">3</definedName>
    <definedName name="solver_rel12" localSheetId="12" hidden="1">3</definedName>
    <definedName name="solver_rel12" localSheetId="13" hidden="1">3</definedName>
    <definedName name="solver_rel12" localSheetId="0" hidden="1">3</definedName>
    <definedName name="solver_rel13" localSheetId="1" hidden="1">3</definedName>
    <definedName name="solver_rel13" localSheetId="2" hidden="1">3</definedName>
    <definedName name="solver_rel13" localSheetId="3" hidden="1">3</definedName>
    <definedName name="solver_rel13" localSheetId="4" hidden="1">3</definedName>
    <definedName name="solver_rel13" localSheetId="5" hidden="1">3</definedName>
    <definedName name="solver_rel13" localSheetId="6" hidden="1">3</definedName>
    <definedName name="solver_rel13" localSheetId="7" hidden="1">3</definedName>
    <definedName name="solver_rel13" localSheetId="8" hidden="1">3</definedName>
    <definedName name="solver_rel13" localSheetId="9" hidden="1">3</definedName>
    <definedName name="solver_rel13" localSheetId="10" hidden="1">3</definedName>
    <definedName name="solver_rel13" localSheetId="11" hidden="1">3</definedName>
    <definedName name="solver_rel13" localSheetId="12" hidden="1">3</definedName>
    <definedName name="solver_rel13" localSheetId="13" hidden="1">3</definedName>
    <definedName name="solver_rel13" localSheetId="0" hidden="1">3</definedName>
    <definedName name="solver_rel2" localSheetId="1" hidden="1">3</definedName>
    <definedName name="solver_rel2" localSheetId="2" hidden="1">3</definedName>
    <definedName name="solver_rel2" localSheetId="3" hidden="1">3</definedName>
    <definedName name="solver_rel2" localSheetId="4" hidden="1">3</definedName>
    <definedName name="solver_rel2" localSheetId="5" hidden="1">3</definedName>
    <definedName name="solver_rel2" localSheetId="6" hidden="1">3</definedName>
    <definedName name="solver_rel2" localSheetId="7" hidden="1">3</definedName>
    <definedName name="solver_rel2" localSheetId="8" hidden="1">3</definedName>
    <definedName name="solver_rel2" localSheetId="9" hidden="1">3</definedName>
    <definedName name="solver_rel2" localSheetId="10" hidden="1">3</definedName>
    <definedName name="solver_rel2" localSheetId="11" hidden="1">3</definedName>
    <definedName name="solver_rel2" localSheetId="12" hidden="1">3</definedName>
    <definedName name="solver_rel2" localSheetId="13" hidden="1">3</definedName>
    <definedName name="solver_rel2" localSheetId="0" hidden="1">3</definedName>
    <definedName name="solver_rel3" localSheetId="1" hidden="1">3</definedName>
    <definedName name="solver_rel3" localSheetId="2" hidden="1">3</definedName>
    <definedName name="solver_rel3" localSheetId="3" hidden="1">3</definedName>
    <definedName name="solver_rel3" localSheetId="4" hidden="1">3</definedName>
    <definedName name="solver_rel3" localSheetId="5" hidden="1">3</definedName>
    <definedName name="solver_rel3" localSheetId="6" hidden="1">3</definedName>
    <definedName name="solver_rel3" localSheetId="7" hidden="1">3</definedName>
    <definedName name="solver_rel3" localSheetId="8" hidden="1">3</definedName>
    <definedName name="solver_rel3" localSheetId="9" hidden="1">3</definedName>
    <definedName name="solver_rel3" localSheetId="10" hidden="1">3</definedName>
    <definedName name="solver_rel3" localSheetId="11" hidden="1">3</definedName>
    <definedName name="solver_rel3" localSheetId="12" hidden="1">3</definedName>
    <definedName name="solver_rel3" localSheetId="13" hidden="1">3</definedName>
    <definedName name="solver_rel3" localSheetId="0" hidden="1">3</definedName>
    <definedName name="solver_rel4" localSheetId="1" hidden="1">3</definedName>
    <definedName name="solver_rel4" localSheetId="2" hidden="1">3</definedName>
    <definedName name="solver_rel4" localSheetId="3" hidden="1">3</definedName>
    <definedName name="solver_rel4" localSheetId="4" hidden="1">3</definedName>
    <definedName name="solver_rel4" localSheetId="5" hidden="1">3</definedName>
    <definedName name="solver_rel4" localSheetId="6" hidden="1">3</definedName>
    <definedName name="solver_rel4" localSheetId="7" hidden="1">3</definedName>
    <definedName name="solver_rel4" localSheetId="8" hidden="1">3</definedName>
    <definedName name="solver_rel4" localSheetId="9" hidden="1">3</definedName>
    <definedName name="solver_rel4" localSheetId="10" hidden="1">3</definedName>
    <definedName name="solver_rel4" localSheetId="11" hidden="1">3</definedName>
    <definedName name="solver_rel4" localSheetId="12" hidden="1">3</definedName>
    <definedName name="solver_rel4" localSheetId="13" hidden="1">3</definedName>
    <definedName name="solver_rel4" localSheetId="0" hidden="1">3</definedName>
    <definedName name="solver_rel5" localSheetId="1" hidden="1">3</definedName>
    <definedName name="solver_rel5" localSheetId="2" hidden="1">3</definedName>
    <definedName name="solver_rel5" localSheetId="3" hidden="1">3</definedName>
    <definedName name="solver_rel5" localSheetId="4" hidden="1">3</definedName>
    <definedName name="solver_rel5" localSheetId="5" hidden="1">3</definedName>
    <definedName name="solver_rel5" localSheetId="6" hidden="1">3</definedName>
    <definedName name="solver_rel5" localSheetId="7" hidden="1">3</definedName>
    <definedName name="solver_rel5" localSheetId="8" hidden="1">3</definedName>
    <definedName name="solver_rel5" localSheetId="9" hidden="1">3</definedName>
    <definedName name="solver_rel5" localSheetId="10" hidden="1">3</definedName>
    <definedName name="solver_rel5" localSheetId="11" hidden="1">3</definedName>
    <definedName name="solver_rel5" localSheetId="12" hidden="1">3</definedName>
    <definedName name="solver_rel5" localSheetId="13" hidden="1">3</definedName>
    <definedName name="solver_rel5" localSheetId="0" hidden="1">3</definedName>
    <definedName name="solver_rel6" localSheetId="1" hidden="1">3</definedName>
    <definedName name="solver_rel6" localSheetId="2" hidden="1">3</definedName>
    <definedName name="solver_rel6" localSheetId="3" hidden="1">3</definedName>
    <definedName name="solver_rel6" localSheetId="4" hidden="1">3</definedName>
    <definedName name="solver_rel6" localSheetId="5" hidden="1">3</definedName>
    <definedName name="solver_rel6" localSheetId="6" hidden="1">3</definedName>
    <definedName name="solver_rel6" localSheetId="7" hidden="1">3</definedName>
    <definedName name="solver_rel6" localSheetId="8" hidden="1">3</definedName>
    <definedName name="solver_rel6" localSheetId="9" hidden="1">3</definedName>
    <definedName name="solver_rel6" localSheetId="10" hidden="1">3</definedName>
    <definedName name="solver_rel6" localSheetId="11" hidden="1">3</definedName>
    <definedName name="solver_rel6" localSheetId="12" hidden="1">3</definedName>
    <definedName name="solver_rel6" localSheetId="13" hidden="1">3</definedName>
    <definedName name="solver_rel6" localSheetId="0" hidden="1">3</definedName>
    <definedName name="solver_rel7" localSheetId="1" hidden="1">3</definedName>
    <definedName name="solver_rel7" localSheetId="2" hidden="1">3</definedName>
    <definedName name="solver_rel7" localSheetId="3" hidden="1">3</definedName>
    <definedName name="solver_rel7" localSheetId="4" hidden="1">3</definedName>
    <definedName name="solver_rel7" localSheetId="5" hidden="1">3</definedName>
    <definedName name="solver_rel7" localSheetId="6" hidden="1">3</definedName>
    <definedName name="solver_rel7" localSheetId="7" hidden="1">3</definedName>
    <definedName name="solver_rel7" localSheetId="8" hidden="1">3</definedName>
    <definedName name="solver_rel7" localSheetId="9" hidden="1">3</definedName>
    <definedName name="solver_rel7" localSheetId="10" hidden="1">3</definedName>
    <definedName name="solver_rel7" localSheetId="11" hidden="1">3</definedName>
    <definedName name="solver_rel7" localSheetId="12" hidden="1">3</definedName>
    <definedName name="solver_rel7" localSheetId="13" hidden="1">3</definedName>
    <definedName name="solver_rel7" localSheetId="0" hidden="1">3</definedName>
    <definedName name="solver_rel8" localSheetId="1" hidden="1">3</definedName>
    <definedName name="solver_rel8" localSheetId="2" hidden="1">3</definedName>
    <definedName name="solver_rel8" localSheetId="3" hidden="1">3</definedName>
    <definedName name="solver_rel8" localSheetId="4" hidden="1">3</definedName>
    <definedName name="solver_rel8" localSheetId="5" hidden="1">3</definedName>
    <definedName name="solver_rel8" localSheetId="6" hidden="1">3</definedName>
    <definedName name="solver_rel8" localSheetId="7" hidden="1">3</definedName>
    <definedName name="solver_rel8" localSheetId="8" hidden="1">3</definedName>
    <definedName name="solver_rel8" localSheetId="9" hidden="1">3</definedName>
    <definedName name="solver_rel8" localSheetId="10" hidden="1">3</definedName>
    <definedName name="solver_rel8" localSheetId="11" hidden="1">3</definedName>
    <definedName name="solver_rel8" localSheetId="12" hidden="1">3</definedName>
    <definedName name="solver_rel8" localSheetId="13" hidden="1">3</definedName>
    <definedName name="solver_rel8" localSheetId="0" hidden="1">3</definedName>
    <definedName name="solver_rel9" localSheetId="1" hidden="1">2</definedName>
    <definedName name="solver_rel9" localSheetId="2" hidden="1">2</definedName>
    <definedName name="solver_rel9" localSheetId="3" hidden="1">2</definedName>
    <definedName name="solver_rel9" localSheetId="4" hidden="1">2</definedName>
    <definedName name="solver_rel9" localSheetId="5" hidden="1">2</definedName>
    <definedName name="solver_rel9" localSheetId="6" hidden="1">2</definedName>
    <definedName name="solver_rel9" localSheetId="7" hidden="1">2</definedName>
    <definedName name="solver_rel9" localSheetId="8" hidden="1">2</definedName>
    <definedName name="solver_rel9" localSheetId="9" hidden="1">2</definedName>
    <definedName name="solver_rel9" localSheetId="10" hidden="1">2</definedName>
    <definedName name="solver_rel9" localSheetId="11" hidden="1">2</definedName>
    <definedName name="solver_rel9" localSheetId="12" hidden="1">2</definedName>
    <definedName name="solver_rel9" localSheetId="13" hidden="1">2</definedName>
    <definedName name="solver_rel9" localSheetId="0" hidden="1">2</definedName>
    <definedName name="solver_rhs0" localSheetId="1" hidden="1">0</definedName>
    <definedName name="solver_rhs0" localSheetId="2" hidden="1">0</definedName>
    <definedName name="solver_rhs0" localSheetId="3" hidden="1">0</definedName>
    <definedName name="solver_rhs0" localSheetId="4" hidden="1">0</definedName>
    <definedName name="solver_rhs0" localSheetId="5" hidden="1">0</definedName>
    <definedName name="solver_rhs0" localSheetId="6" hidden="1">0</definedName>
    <definedName name="solver_rhs0" localSheetId="7" hidden="1">0</definedName>
    <definedName name="solver_rhs0" localSheetId="8" hidden="1">0</definedName>
    <definedName name="solver_rhs0" localSheetId="9" hidden="1">0</definedName>
    <definedName name="solver_rhs0" localSheetId="10" hidden="1">0</definedName>
    <definedName name="solver_rhs0" localSheetId="11" hidden="1">0</definedName>
    <definedName name="solver_rhs0" localSheetId="12" hidden="1">0</definedName>
    <definedName name="solver_rhs0" localSheetId="13" hidden="1">0</definedName>
    <definedName name="solver_rhs0" localSheetId="0" hidden="1">0</definedName>
    <definedName name="solver_rhs1" localSheetId="1" hidden="1">0</definedName>
    <definedName name="solver_rhs1" localSheetId="2" hidden="1">0</definedName>
    <definedName name="solver_rhs1" localSheetId="3" hidden="1">0</definedName>
    <definedName name="solver_rhs1" localSheetId="4" hidden="1">0</definedName>
    <definedName name="solver_rhs1" localSheetId="5" hidden="1">0</definedName>
    <definedName name="solver_rhs1" localSheetId="6" hidden="1">0</definedName>
    <definedName name="solver_rhs1" localSheetId="7" hidden="1">0</definedName>
    <definedName name="solver_rhs1" localSheetId="8" hidden="1">0</definedName>
    <definedName name="solver_rhs1" localSheetId="9" hidden="1">0</definedName>
    <definedName name="solver_rhs1" localSheetId="10" hidden="1">0</definedName>
    <definedName name="solver_rhs1" localSheetId="11" hidden="1">0</definedName>
    <definedName name="solver_rhs1" localSheetId="12" hidden="1">0</definedName>
    <definedName name="solver_rhs1" localSheetId="13" hidden="1">0</definedName>
    <definedName name="solver_rhs1" localSheetId="0" hidden="1">0</definedName>
    <definedName name="solver_rhs10" localSheetId="1" hidden="1">0</definedName>
    <definedName name="solver_rhs10" localSheetId="2" hidden="1">0</definedName>
    <definedName name="solver_rhs10" localSheetId="3" hidden="1">0</definedName>
    <definedName name="solver_rhs10" localSheetId="4" hidden="1">0</definedName>
    <definedName name="solver_rhs10" localSheetId="5" hidden="1">0</definedName>
    <definedName name="solver_rhs10" localSheetId="6" hidden="1">0</definedName>
    <definedName name="solver_rhs10" localSheetId="7" hidden="1">0</definedName>
    <definedName name="solver_rhs10" localSheetId="8" hidden="1">0</definedName>
    <definedName name="solver_rhs10" localSheetId="9" hidden="1">0</definedName>
    <definedName name="solver_rhs10" localSheetId="10" hidden="1">0</definedName>
    <definedName name="solver_rhs10" localSheetId="11" hidden="1">0</definedName>
    <definedName name="solver_rhs10" localSheetId="12" hidden="1">0</definedName>
    <definedName name="solver_rhs10" localSheetId="13" hidden="1">0</definedName>
    <definedName name="solver_rhs10" localSheetId="0" hidden="1">0</definedName>
    <definedName name="solver_rhs11" localSheetId="1" hidden="1">0</definedName>
    <definedName name="solver_rhs11" localSheetId="2" hidden="1">0</definedName>
    <definedName name="solver_rhs11" localSheetId="3" hidden="1">0</definedName>
    <definedName name="solver_rhs11" localSheetId="4" hidden="1">0</definedName>
    <definedName name="solver_rhs11" localSheetId="5" hidden="1">0</definedName>
    <definedName name="solver_rhs11" localSheetId="6" hidden="1">0</definedName>
    <definedName name="solver_rhs11" localSheetId="7" hidden="1">0</definedName>
    <definedName name="solver_rhs11" localSheetId="8" hidden="1">0</definedName>
    <definedName name="solver_rhs11" localSheetId="9" hidden="1">0</definedName>
    <definedName name="solver_rhs11" localSheetId="10" hidden="1">0</definedName>
    <definedName name="solver_rhs11" localSheetId="11" hidden="1">0</definedName>
    <definedName name="solver_rhs11" localSheetId="12" hidden="1">0</definedName>
    <definedName name="solver_rhs11" localSheetId="13" hidden="1">0</definedName>
    <definedName name="solver_rhs11" localSheetId="0" hidden="1">0</definedName>
    <definedName name="solver_rhs12" localSheetId="1" hidden="1">0</definedName>
    <definedName name="solver_rhs12" localSheetId="2" hidden="1">0</definedName>
    <definedName name="solver_rhs12" localSheetId="3" hidden="1">0</definedName>
    <definedName name="solver_rhs12" localSheetId="4" hidden="1">0</definedName>
    <definedName name="solver_rhs12" localSheetId="5" hidden="1">0</definedName>
    <definedName name="solver_rhs12" localSheetId="6" hidden="1">0</definedName>
    <definedName name="solver_rhs12" localSheetId="7" hidden="1">0</definedName>
    <definedName name="solver_rhs12" localSheetId="8" hidden="1">0</definedName>
    <definedName name="solver_rhs12" localSheetId="9" hidden="1">0</definedName>
    <definedName name="solver_rhs12" localSheetId="10" hidden="1">0</definedName>
    <definedName name="solver_rhs12" localSheetId="11" hidden="1">0</definedName>
    <definedName name="solver_rhs12" localSheetId="12" hidden="1">0</definedName>
    <definedName name="solver_rhs12" localSheetId="13" hidden="1">0</definedName>
    <definedName name="solver_rhs12" localSheetId="0" hidden="1">0</definedName>
    <definedName name="solver_rhs13" localSheetId="1" hidden="1">0</definedName>
    <definedName name="solver_rhs13" localSheetId="2" hidden="1">0</definedName>
    <definedName name="solver_rhs13" localSheetId="3" hidden="1">0</definedName>
    <definedName name="solver_rhs13" localSheetId="4" hidden="1">0</definedName>
    <definedName name="solver_rhs13" localSheetId="5" hidden="1">0</definedName>
    <definedName name="solver_rhs13" localSheetId="6" hidden="1">0</definedName>
    <definedName name="solver_rhs13" localSheetId="7" hidden="1">0</definedName>
    <definedName name="solver_rhs13" localSheetId="8" hidden="1">0</definedName>
    <definedName name="solver_rhs13" localSheetId="9" hidden="1">0</definedName>
    <definedName name="solver_rhs13" localSheetId="10" hidden="1">0</definedName>
    <definedName name="solver_rhs13" localSheetId="11" hidden="1">0</definedName>
    <definedName name="solver_rhs13" localSheetId="12" hidden="1">0</definedName>
    <definedName name="solver_rhs13" localSheetId="13" hidden="1">0</definedName>
    <definedName name="solver_rhs13" localSheetId="0" hidden="1">0</definedName>
    <definedName name="solver_rhs2" localSheetId="1" hidden="1">0</definedName>
    <definedName name="solver_rhs2" localSheetId="2" hidden="1">0</definedName>
    <definedName name="solver_rhs2" localSheetId="3" hidden="1">0</definedName>
    <definedName name="solver_rhs2" localSheetId="4" hidden="1">0</definedName>
    <definedName name="solver_rhs2" localSheetId="5" hidden="1">0</definedName>
    <definedName name="solver_rhs2" localSheetId="6" hidden="1">0</definedName>
    <definedName name="solver_rhs2" localSheetId="7" hidden="1">0</definedName>
    <definedName name="solver_rhs2" localSheetId="8" hidden="1">0</definedName>
    <definedName name="solver_rhs2" localSheetId="9" hidden="1">0</definedName>
    <definedName name="solver_rhs2" localSheetId="10" hidden="1">0</definedName>
    <definedName name="solver_rhs2" localSheetId="11" hidden="1">0</definedName>
    <definedName name="solver_rhs2" localSheetId="12" hidden="1">0</definedName>
    <definedName name="solver_rhs2" localSheetId="13" hidden="1">0</definedName>
    <definedName name="solver_rhs2" localSheetId="0" hidden="1">0</definedName>
    <definedName name="solver_rhs3" localSheetId="1" hidden="1">0</definedName>
    <definedName name="solver_rhs3" localSheetId="2" hidden="1">0</definedName>
    <definedName name="solver_rhs3" localSheetId="3" hidden="1">0</definedName>
    <definedName name="solver_rhs3" localSheetId="4" hidden="1">0</definedName>
    <definedName name="solver_rhs3" localSheetId="5" hidden="1">0</definedName>
    <definedName name="solver_rhs3" localSheetId="6" hidden="1">0</definedName>
    <definedName name="solver_rhs3" localSheetId="7" hidden="1">0</definedName>
    <definedName name="solver_rhs3" localSheetId="8" hidden="1">0</definedName>
    <definedName name="solver_rhs3" localSheetId="9" hidden="1">0</definedName>
    <definedName name="solver_rhs3" localSheetId="10" hidden="1">0</definedName>
    <definedName name="solver_rhs3" localSheetId="11" hidden="1">0</definedName>
    <definedName name="solver_rhs3" localSheetId="12" hidden="1">0</definedName>
    <definedName name="solver_rhs3" localSheetId="13" hidden="1">0</definedName>
    <definedName name="solver_rhs3" localSheetId="0" hidden="1">0</definedName>
    <definedName name="solver_rhs4" localSheetId="1" hidden="1">0</definedName>
    <definedName name="solver_rhs4" localSheetId="2" hidden="1">0</definedName>
    <definedName name="solver_rhs4" localSheetId="3" hidden="1">0</definedName>
    <definedName name="solver_rhs4" localSheetId="4" hidden="1">0</definedName>
    <definedName name="solver_rhs4" localSheetId="5" hidden="1">0</definedName>
    <definedName name="solver_rhs4" localSheetId="6" hidden="1">0</definedName>
    <definedName name="solver_rhs4" localSheetId="7" hidden="1">0</definedName>
    <definedName name="solver_rhs4" localSheetId="8" hidden="1">0</definedName>
    <definedName name="solver_rhs4" localSheetId="9" hidden="1">0</definedName>
    <definedName name="solver_rhs4" localSheetId="10" hidden="1">0</definedName>
    <definedName name="solver_rhs4" localSheetId="11" hidden="1">0</definedName>
    <definedName name="solver_rhs4" localSheetId="12" hidden="1">0</definedName>
    <definedName name="solver_rhs4" localSheetId="13" hidden="1">0</definedName>
    <definedName name="solver_rhs4" localSheetId="0" hidden="1">0</definedName>
    <definedName name="solver_rhs5" localSheetId="1" hidden="1">0</definedName>
    <definedName name="solver_rhs5" localSheetId="2" hidden="1">0</definedName>
    <definedName name="solver_rhs5" localSheetId="3" hidden="1">0</definedName>
    <definedName name="solver_rhs5" localSheetId="4" hidden="1">0</definedName>
    <definedName name="solver_rhs5" localSheetId="5" hidden="1">0</definedName>
    <definedName name="solver_rhs5" localSheetId="6" hidden="1">0</definedName>
    <definedName name="solver_rhs5" localSheetId="7" hidden="1">0</definedName>
    <definedName name="solver_rhs5" localSheetId="8" hidden="1">0</definedName>
    <definedName name="solver_rhs5" localSheetId="9" hidden="1">0</definedName>
    <definedName name="solver_rhs5" localSheetId="10" hidden="1">0</definedName>
    <definedName name="solver_rhs5" localSheetId="11" hidden="1">0</definedName>
    <definedName name="solver_rhs5" localSheetId="12" hidden="1">0</definedName>
    <definedName name="solver_rhs5" localSheetId="13" hidden="1">0</definedName>
    <definedName name="solver_rhs5" localSheetId="0" hidden="1">0</definedName>
    <definedName name="solver_rhs6" localSheetId="1" hidden="1">0</definedName>
    <definedName name="solver_rhs6" localSheetId="2" hidden="1">0</definedName>
    <definedName name="solver_rhs6" localSheetId="3" hidden="1">0</definedName>
    <definedName name="solver_rhs6" localSheetId="4" hidden="1">0</definedName>
    <definedName name="solver_rhs6" localSheetId="5" hidden="1">0</definedName>
    <definedName name="solver_rhs6" localSheetId="6" hidden="1">0</definedName>
    <definedName name="solver_rhs6" localSheetId="7" hidden="1">0</definedName>
    <definedName name="solver_rhs6" localSheetId="8" hidden="1">0</definedName>
    <definedName name="solver_rhs6" localSheetId="9" hidden="1">0</definedName>
    <definedName name="solver_rhs6" localSheetId="10" hidden="1">0</definedName>
    <definedName name="solver_rhs6" localSheetId="11" hidden="1">0</definedName>
    <definedName name="solver_rhs6" localSheetId="12" hidden="1">0</definedName>
    <definedName name="solver_rhs6" localSheetId="13" hidden="1">0</definedName>
    <definedName name="solver_rhs6" localSheetId="0" hidden="1">0</definedName>
    <definedName name="solver_rhs7" localSheetId="1" hidden="1">0</definedName>
    <definedName name="solver_rhs7" localSheetId="2" hidden="1">0</definedName>
    <definedName name="solver_rhs7" localSheetId="3" hidden="1">0</definedName>
    <definedName name="solver_rhs7" localSheetId="4" hidden="1">0</definedName>
    <definedName name="solver_rhs7" localSheetId="5" hidden="1">0</definedName>
    <definedName name="solver_rhs7" localSheetId="6" hidden="1">0</definedName>
    <definedName name="solver_rhs7" localSheetId="7" hidden="1">0</definedName>
    <definedName name="solver_rhs7" localSheetId="8" hidden="1">0</definedName>
    <definedName name="solver_rhs7" localSheetId="9" hidden="1">0</definedName>
    <definedName name="solver_rhs7" localSheetId="10" hidden="1">0</definedName>
    <definedName name="solver_rhs7" localSheetId="11" hidden="1">0</definedName>
    <definedName name="solver_rhs7" localSheetId="12" hidden="1">0</definedName>
    <definedName name="solver_rhs7" localSheetId="13" hidden="1">0</definedName>
    <definedName name="solver_rhs7" localSheetId="0" hidden="1">0</definedName>
    <definedName name="solver_rhs8" localSheetId="1" hidden="1">0</definedName>
    <definedName name="solver_rhs8" localSheetId="2" hidden="1">0</definedName>
    <definedName name="solver_rhs8" localSheetId="3" hidden="1">0</definedName>
    <definedName name="solver_rhs8" localSheetId="4" hidden="1">0</definedName>
    <definedName name="solver_rhs8" localSheetId="5" hidden="1">0</definedName>
    <definedName name="solver_rhs8" localSheetId="6" hidden="1">0</definedName>
    <definedName name="solver_rhs8" localSheetId="7" hidden="1">0</definedName>
    <definedName name="solver_rhs8" localSheetId="8" hidden="1">0</definedName>
    <definedName name="solver_rhs8" localSheetId="9" hidden="1">0</definedName>
    <definedName name="solver_rhs8" localSheetId="10" hidden="1">0</definedName>
    <definedName name="solver_rhs8" localSheetId="11" hidden="1">0</definedName>
    <definedName name="solver_rhs8" localSheetId="12" hidden="1">0</definedName>
    <definedName name="solver_rhs8" localSheetId="13" hidden="1">0</definedName>
    <definedName name="solver_rhs8" localSheetId="0" hidden="1">0</definedName>
    <definedName name="solver_rhs9" localSheetId="1" hidden="1">0</definedName>
    <definedName name="solver_rhs9" localSheetId="2" hidden="1">0</definedName>
    <definedName name="solver_rhs9" localSheetId="3" hidden="1">0</definedName>
    <definedName name="solver_rhs9" localSheetId="4" hidden="1">0</definedName>
    <definedName name="solver_rhs9" localSheetId="5" hidden="1">0</definedName>
    <definedName name="solver_rhs9" localSheetId="6" hidden="1">0</definedName>
    <definedName name="solver_rhs9" localSheetId="7" hidden="1">0</definedName>
    <definedName name="solver_rhs9" localSheetId="8" hidden="1">0</definedName>
    <definedName name="solver_rhs9" localSheetId="9" hidden="1">0</definedName>
    <definedName name="solver_rhs9" localSheetId="10" hidden="1">0</definedName>
    <definedName name="solver_rhs9" localSheetId="11" hidden="1">0</definedName>
    <definedName name="solver_rhs9" localSheetId="12" hidden="1">0</definedName>
    <definedName name="solver_rhs9" localSheetId="13" hidden="1">0</definedName>
    <definedName name="solver_rhs9" localSheetId="0" hidden="1">0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lx" localSheetId="4" hidden="1">2</definedName>
    <definedName name="solver_rlx" localSheetId="5" hidden="1">2</definedName>
    <definedName name="solver_rlx" localSheetId="6" hidden="1">2</definedName>
    <definedName name="solver_rlx" localSheetId="7" hidden="1">2</definedName>
    <definedName name="solver_rlx" localSheetId="8" hidden="1">2</definedName>
    <definedName name="solver_rlx" localSheetId="9" hidden="1">2</definedName>
    <definedName name="solver_rlx" localSheetId="10" hidden="1">2</definedName>
    <definedName name="solver_rlx" localSheetId="11" hidden="1">2</definedName>
    <definedName name="solver_rlx" localSheetId="12" hidden="1">2</definedName>
    <definedName name="solver_rlx" localSheetId="13" hidden="1">2</definedName>
    <definedName name="solver_rlx" localSheetId="0" hidden="1">2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rsd" localSheetId="4" hidden="1">0</definedName>
    <definedName name="solver_rsd" localSheetId="5" hidden="1">0</definedName>
    <definedName name="solver_rsd" localSheetId="6" hidden="1">0</definedName>
    <definedName name="solver_rsd" localSheetId="7" hidden="1">0</definedName>
    <definedName name="solver_rsd" localSheetId="8" hidden="1">0</definedName>
    <definedName name="solver_rsd" localSheetId="9" hidden="1">0</definedName>
    <definedName name="solver_rsd" localSheetId="10" hidden="1">0</definedName>
    <definedName name="solver_rsd" localSheetId="11" hidden="1">0</definedName>
    <definedName name="solver_rsd" localSheetId="12" hidden="1">0</definedName>
    <definedName name="solver_rsd" localSheetId="13" hidden="1">0</definedName>
    <definedName name="solver_rsd" localSheetId="0" hidden="1">0</definedName>
    <definedName name="solver_scl" localSheetId="1" hidden="1">1</definedName>
    <definedName name="solver_scl" localSheetId="2" hidden="1">1</definedName>
    <definedName name="solver_scl" localSheetId="3" hidden="1">1</definedName>
    <definedName name="solver_scl" localSheetId="4" hidden="1">1</definedName>
    <definedName name="solver_scl" localSheetId="5" hidden="1">1</definedName>
    <definedName name="solver_scl" localSheetId="6" hidden="1">1</definedName>
    <definedName name="solver_scl" localSheetId="7" hidden="1">1</definedName>
    <definedName name="solver_scl" localSheetId="8" hidden="1">1</definedName>
    <definedName name="solver_scl" localSheetId="9" hidden="1">1</definedName>
    <definedName name="solver_scl" localSheetId="10" hidden="1">1</definedName>
    <definedName name="solver_scl" localSheetId="11" hidden="1">1</definedName>
    <definedName name="solver_scl" localSheetId="12" hidden="1">1</definedName>
    <definedName name="solver_scl" localSheetId="13" hidden="1">1</definedName>
    <definedName name="solver_scl" localSheetId="0" hidden="1">1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ho" localSheetId="4" hidden="1">2</definedName>
    <definedName name="solver_sho" localSheetId="5" hidden="1">2</definedName>
    <definedName name="solver_sho" localSheetId="6" hidden="1">2</definedName>
    <definedName name="solver_sho" localSheetId="7" hidden="1">2</definedName>
    <definedName name="solver_sho" localSheetId="8" hidden="1">2</definedName>
    <definedName name="solver_sho" localSheetId="9" hidden="1">2</definedName>
    <definedName name="solver_sho" localSheetId="10" hidden="1">2</definedName>
    <definedName name="solver_sho" localSheetId="11" hidden="1">2</definedName>
    <definedName name="solver_sho" localSheetId="12" hidden="1">2</definedName>
    <definedName name="solver_sho" localSheetId="13" hidden="1">2</definedName>
    <definedName name="solver_sho" localSheetId="0" hidden="1">2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ssz" localSheetId="4" hidden="1">100</definedName>
    <definedName name="solver_ssz" localSheetId="5" hidden="1">100</definedName>
    <definedName name="solver_ssz" localSheetId="6" hidden="1">100</definedName>
    <definedName name="solver_ssz" localSheetId="7" hidden="1">100</definedName>
    <definedName name="solver_ssz" localSheetId="8" hidden="1">100</definedName>
    <definedName name="solver_ssz" localSheetId="9" hidden="1">100</definedName>
    <definedName name="solver_ssz" localSheetId="10" hidden="1">100</definedName>
    <definedName name="solver_ssz" localSheetId="11" hidden="1">100</definedName>
    <definedName name="solver_ssz" localSheetId="12" hidden="1">100</definedName>
    <definedName name="solver_ssz" localSheetId="13" hidden="1">100</definedName>
    <definedName name="solver_ssz" localSheetId="0" hidden="1">100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im" localSheetId="4" hidden="1">2147483647</definedName>
    <definedName name="solver_tim" localSheetId="5" hidden="1">2147483647</definedName>
    <definedName name="solver_tim" localSheetId="6" hidden="1">2147483647</definedName>
    <definedName name="solver_tim" localSheetId="7" hidden="1">2147483647</definedName>
    <definedName name="solver_tim" localSheetId="8" hidden="1">2147483647</definedName>
    <definedName name="solver_tim" localSheetId="9" hidden="1">2147483647</definedName>
    <definedName name="solver_tim" localSheetId="10" hidden="1">2147483647</definedName>
    <definedName name="solver_tim" localSheetId="11" hidden="1">2147483647</definedName>
    <definedName name="solver_tim" localSheetId="12" hidden="1">2147483647</definedName>
    <definedName name="solver_tim" localSheetId="13" hidden="1">2147483647</definedName>
    <definedName name="solver_tim" localSheetId="0" hidden="1">2147483647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ol" localSheetId="4" hidden="1">0.01</definedName>
    <definedName name="solver_tol" localSheetId="5" hidden="1">0.01</definedName>
    <definedName name="solver_tol" localSheetId="6" hidden="1">0.01</definedName>
    <definedName name="solver_tol" localSheetId="7" hidden="1">0.01</definedName>
    <definedName name="solver_tol" localSheetId="8" hidden="1">0.01</definedName>
    <definedName name="solver_tol" localSheetId="9" hidden="1">0.01</definedName>
    <definedName name="solver_tol" localSheetId="10" hidden="1">0.01</definedName>
    <definedName name="solver_tol" localSheetId="11" hidden="1">0.01</definedName>
    <definedName name="solver_tol" localSheetId="12" hidden="1">0.01</definedName>
    <definedName name="solver_tol" localSheetId="13" hidden="1">0.01</definedName>
    <definedName name="solver_tol" localSheetId="0" hidden="1">0.01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typ" localSheetId="9" hidden="1">2</definedName>
    <definedName name="solver_typ" localSheetId="10" hidden="1">2</definedName>
    <definedName name="solver_typ" localSheetId="11" hidden="1">2</definedName>
    <definedName name="solver_typ" localSheetId="12" hidden="1">2</definedName>
    <definedName name="solver_typ" localSheetId="13" hidden="1">2</definedName>
    <definedName name="solver_typ" localSheetId="0" hidden="1">2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al" localSheetId="9" hidden="1">0</definedName>
    <definedName name="solver_val" localSheetId="10" hidden="1">0</definedName>
    <definedName name="solver_val" localSheetId="11" hidden="1">0</definedName>
    <definedName name="solver_val" localSheetId="12" hidden="1">0</definedName>
    <definedName name="solver_val" localSheetId="13" hidden="1">0</definedName>
    <definedName name="solver_val" localSheetId="0" hidden="1">0</definedName>
    <definedName name="solver_ver" localSheetId="1" hidden="1">3</definedName>
    <definedName name="solver_ver" localSheetId="2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8" hidden="1">3</definedName>
    <definedName name="solver_ver" localSheetId="9" hidden="1">3</definedName>
    <definedName name="solver_ver" localSheetId="10" hidden="1">3</definedName>
    <definedName name="solver_ver" localSheetId="11" hidden="1">3</definedName>
    <definedName name="solver_ver" localSheetId="12" hidden="1">3</definedName>
    <definedName name="solver_ver" localSheetId="13" hidden="1">3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0" i="16" l="1"/>
  <c r="K50" i="16"/>
  <c r="J50" i="16"/>
  <c r="I50" i="16"/>
  <c r="H50" i="16"/>
  <c r="G50" i="16"/>
  <c r="F50" i="16"/>
  <c r="E50" i="16"/>
  <c r="D50" i="16"/>
  <c r="C50" i="16"/>
  <c r="Y46" i="16"/>
  <c r="O46" i="16"/>
  <c r="L46" i="16"/>
  <c r="F45" i="16"/>
  <c r="J42" i="16"/>
  <c r="I42" i="16"/>
  <c r="G42" i="16"/>
  <c r="K39" i="16"/>
  <c r="T36" i="16"/>
  <c r="J55" i="16" s="1"/>
  <c r="S36" i="16"/>
  <c r="I55" i="16" s="1"/>
  <c r="L36" i="16"/>
  <c r="B55" i="16" s="1"/>
  <c r="K36" i="16"/>
  <c r="K31" i="16"/>
  <c r="K42" i="16" s="1"/>
  <c r="Z60" i="16" s="1"/>
  <c r="J31" i="16"/>
  <c r="I31" i="16"/>
  <c r="H31" i="16"/>
  <c r="H42" i="16" s="1"/>
  <c r="G31" i="16"/>
  <c r="F31" i="16"/>
  <c r="F42" i="16" s="1"/>
  <c r="AJ30" i="16"/>
  <c r="AH30" i="16"/>
  <c r="AD30" i="16"/>
  <c r="AC30" i="16"/>
  <c r="AB30" i="16"/>
  <c r="AA30" i="16"/>
  <c r="Z30" i="16"/>
  <c r="Y30" i="16"/>
  <c r="X30" i="16"/>
  <c r="W30" i="16"/>
  <c r="V30" i="16"/>
  <c r="AI30" i="16" s="1"/>
  <c r="U30" i="16"/>
  <c r="AD29" i="16"/>
  <c r="AC29" i="16"/>
  <c r="AB29" i="16"/>
  <c r="AA29" i="16"/>
  <c r="Z29" i="16"/>
  <c r="AG29" i="16" s="1"/>
  <c r="Y29" i="16"/>
  <c r="X29" i="16"/>
  <c r="AJ29" i="16" s="1"/>
  <c r="V29" i="16"/>
  <c r="AH29" i="16" s="1"/>
  <c r="U29" i="16"/>
  <c r="M29" i="16"/>
  <c r="W29" i="16" s="1"/>
  <c r="AD28" i="16"/>
  <c r="U42" i="16" s="1"/>
  <c r="K60" i="16" s="1"/>
  <c r="AC28" i="16"/>
  <c r="T42" i="16" s="1"/>
  <c r="J60" i="16" s="1"/>
  <c r="AB28" i="16"/>
  <c r="S42" i="16" s="1"/>
  <c r="I60" i="16" s="1"/>
  <c r="AA28" i="16"/>
  <c r="R42" i="16" s="1"/>
  <c r="H60" i="16" s="1"/>
  <c r="Z28" i="16"/>
  <c r="AG28" i="16" s="1"/>
  <c r="Y28" i="16"/>
  <c r="P42" i="16" s="1"/>
  <c r="F60" i="16" s="1"/>
  <c r="X28" i="16"/>
  <c r="O42" i="16" s="1"/>
  <c r="E60" i="16" s="1"/>
  <c r="W28" i="16"/>
  <c r="N42" i="16" s="1"/>
  <c r="D60" i="16" s="1"/>
  <c r="V28" i="16"/>
  <c r="AH28" i="16" s="1"/>
  <c r="Y42" i="16" s="1"/>
  <c r="U28" i="16"/>
  <c r="L42" i="16" s="1"/>
  <c r="B60" i="16" s="1"/>
  <c r="M28" i="16"/>
  <c r="L28" i="16"/>
  <c r="AD26" i="16"/>
  <c r="U46" i="16" s="1"/>
  <c r="K26" i="16"/>
  <c r="J26" i="16"/>
  <c r="H26" i="16"/>
  <c r="Q46" i="16" s="1"/>
  <c r="AD25" i="16"/>
  <c r="U39" i="16" s="1"/>
  <c r="K57" i="16" s="1"/>
  <c r="AC25" i="16"/>
  <c r="AB25" i="16"/>
  <c r="AA25" i="16"/>
  <c r="Z25" i="16"/>
  <c r="Y25" i="16"/>
  <c r="X25" i="16"/>
  <c r="W25" i="16"/>
  <c r="V25" i="16"/>
  <c r="M39" i="16" s="1"/>
  <c r="C57" i="16" s="1"/>
  <c r="U25" i="16"/>
  <c r="AD24" i="16"/>
  <c r="AC24" i="16"/>
  <c r="AB24" i="16"/>
  <c r="S39" i="16" s="1"/>
  <c r="I57" i="16" s="1"/>
  <c r="AA24" i="16"/>
  <c r="Z24" i="16"/>
  <c r="AI24" i="16" s="1"/>
  <c r="Y24" i="16"/>
  <c r="X24" i="16"/>
  <c r="W24" i="16"/>
  <c r="V24" i="16"/>
  <c r="AH24" i="16" s="1"/>
  <c r="U24" i="16"/>
  <c r="AD23" i="16"/>
  <c r="AC23" i="16"/>
  <c r="AB23" i="16"/>
  <c r="AA23" i="16"/>
  <c r="Z23" i="16"/>
  <c r="AG23" i="16" s="1"/>
  <c r="Y23" i="16"/>
  <c r="X23" i="16"/>
  <c r="W23" i="16"/>
  <c r="V23" i="16"/>
  <c r="AH23" i="16" s="1"/>
  <c r="U23" i="16"/>
  <c r="K21" i="16"/>
  <c r="J21" i="16"/>
  <c r="J39" i="16" s="1"/>
  <c r="AH20" i="16"/>
  <c r="AD20" i="16"/>
  <c r="AC20" i="16"/>
  <c r="AB20" i="16"/>
  <c r="AA20" i="16"/>
  <c r="Z20" i="16"/>
  <c r="Y20" i="16"/>
  <c r="X20" i="16"/>
  <c r="W20" i="16"/>
  <c r="V20" i="16"/>
  <c r="AI20" i="16" s="1"/>
  <c r="U20" i="16"/>
  <c r="AH19" i="16"/>
  <c r="AF19" i="16"/>
  <c r="AD19" i="16"/>
  <c r="AC19" i="16"/>
  <c r="AB19" i="16"/>
  <c r="AA19" i="16"/>
  <c r="Z19" i="16"/>
  <c r="AI19" i="16" s="1"/>
  <c r="Y19" i="16"/>
  <c r="X19" i="16"/>
  <c r="W19" i="16"/>
  <c r="V19" i="16"/>
  <c r="AG19" i="16" s="1"/>
  <c r="U19" i="16"/>
  <c r="AF18" i="16"/>
  <c r="AD18" i="16"/>
  <c r="AC18" i="16"/>
  <c r="T39" i="16" s="1"/>
  <c r="J57" i="16" s="1"/>
  <c r="AB18" i="16"/>
  <c r="AA18" i="16"/>
  <c r="R39" i="16" s="1"/>
  <c r="H57" i="16" s="1"/>
  <c r="Z18" i="16"/>
  <c r="Q39" i="16" s="1"/>
  <c r="G57" i="16" s="1"/>
  <c r="Y18" i="16"/>
  <c r="P39" i="16" s="1"/>
  <c r="F57" i="16" s="1"/>
  <c r="X18" i="16"/>
  <c r="O39" i="16" s="1"/>
  <c r="E57" i="16" s="1"/>
  <c r="W18" i="16"/>
  <c r="N39" i="16" s="1"/>
  <c r="D57" i="16" s="1"/>
  <c r="V18" i="16"/>
  <c r="AH18" i="16" s="1"/>
  <c r="U18" i="16"/>
  <c r="L39" i="16" s="1"/>
  <c r="B57" i="16" s="1"/>
  <c r="K16" i="16"/>
  <c r="J16" i="16"/>
  <c r="J36" i="16" s="1"/>
  <c r="AF15" i="16"/>
  <c r="AD15" i="16"/>
  <c r="AC15" i="16"/>
  <c r="AB15" i="16"/>
  <c r="AA15" i="16"/>
  <c r="Z15" i="16"/>
  <c r="Y15" i="16"/>
  <c r="X15" i="16"/>
  <c r="AG15" i="16" s="1"/>
  <c r="W15" i="16"/>
  <c r="V15" i="16"/>
  <c r="U15" i="16"/>
  <c r="AD14" i="16"/>
  <c r="AC14" i="16"/>
  <c r="AB14" i="16"/>
  <c r="AA14" i="16"/>
  <c r="Z14" i="16"/>
  <c r="Q36" i="16" s="1"/>
  <c r="G55" i="16" s="1"/>
  <c r="Y14" i="16"/>
  <c r="X14" i="16"/>
  <c r="AG14" i="16" s="1"/>
  <c r="W14" i="16"/>
  <c r="V14" i="16"/>
  <c r="U14" i="16"/>
  <c r="AF13" i="16"/>
  <c r="AD13" i="16"/>
  <c r="U36" i="16" s="1"/>
  <c r="K55" i="16" s="1"/>
  <c r="AC13" i="16"/>
  <c r="AB13" i="16"/>
  <c r="AA13" i="16"/>
  <c r="R36" i="16" s="1"/>
  <c r="H55" i="16" s="1"/>
  <c r="Z13" i="16"/>
  <c r="Y13" i="16"/>
  <c r="P36" i="16" s="1"/>
  <c r="F55" i="16" s="1"/>
  <c r="X13" i="16"/>
  <c r="O36" i="16" s="1"/>
  <c r="E55" i="16" s="1"/>
  <c r="W13" i="16"/>
  <c r="N36" i="16" s="1"/>
  <c r="D55" i="16" s="1"/>
  <c r="V13" i="16"/>
  <c r="M36" i="16" s="1"/>
  <c r="C55" i="16" s="1"/>
  <c r="U13" i="16"/>
  <c r="E55" i="15"/>
  <c r="K50" i="15"/>
  <c r="J50" i="15"/>
  <c r="I50" i="15"/>
  <c r="H50" i="15"/>
  <c r="G50" i="15"/>
  <c r="F50" i="15"/>
  <c r="E50" i="15"/>
  <c r="D50" i="15"/>
  <c r="C50" i="15"/>
  <c r="Y46" i="15"/>
  <c r="O46" i="15"/>
  <c r="L46" i="15"/>
  <c r="F45" i="15"/>
  <c r="J42" i="15"/>
  <c r="Y60" i="15" s="1"/>
  <c r="I42" i="15"/>
  <c r="H42" i="15"/>
  <c r="X60" i="15" s="1"/>
  <c r="T36" i="15"/>
  <c r="J55" i="15" s="1"/>
  <c r="S36" i="15"/>
  <c r="I55" i="15" s="1"/>
  <c r="O36" i="15"/>
  <c r="L36" i="15"/>
  <c r="B55" i="15" s="1"/>
  <c r="K36" i="15"/>
  <c r="J36" i="15"/>
  <c r="K31" i="15"/>
  <c r="K42" i="15" s="1"/>
  <c r="Z60" i="15" s="1"/>
  <c r="J31" i="15"/>
  <c r="I31" i="15"/>
  <c r="H31" i="15"/>
  <c r="G31" i="15"/>
  <c r="G42" i="15" s="1"/>
  <c r="F31" i="15"/>
  <c r="F42" i="15" s="1"/>
  <c r="W60" i="15" s="1"/>
  <c r="AJ30" i="15"/>
  <c r="AF30" i="15"/>
  <c r="AD30" i="15"/>
  <c r="AC30" i="15"/>
  <c r="AB30" i="15"/>
  <c r="AA30" i="15"/>
  <c r="Z30" i="15"/>
  <c r="AI30" i="15" s="1"/>
  <c r="Y30" i="15"/>
  <c r="X30" i="15"/>
  <c r="W30" i="15"/>
  <c r="V30" i="15"/>
  <c r="AH30" i="15" s="1"/>
  <c r="U30" i="15"/>
  <c r="AD29" i="15"/>
  <c r="AC29" i="15"/>
  <c r="AB29" i="15"/>
  <c r="AA29" i="15"/>
  <c r="Z29" i="15"/>
  <c r="AI29" i="15" s="1"/>
  <c r="Y29" i="15"/>
  <c r="X29" i="15"/>
  <c r="W29" i="15"/>
  <c r="V29" i="15"/>
  <c r="AH29" i="15" s="1"/>
  <c r="U29" i="15"/>
  <c r="M29" i="15"/>
  <c r="AI28" i="15"/>
  <c r="Z42" i="15" s="1"/>
  <c r="AD28" i="15"/>
  <c r="U42" i="15" s="1"/>
  <c r="K60" i="15" s="1"/>
  <c r="AC28" i="15"/>
  <c r="T42" i="15" s="1"/>
  <c r="J60" i="15" s="1"/>
  <c r="AB28" i="15"/>
  <c r="S42" i="15" s="1"/>
  <c r="I60" i="15" s="1"/>
  <c r="AA28" i="15"/>
  <c r="R42" i="15" s="1"/>
  <c r="H60" i="15" s="1"/>
  <c r="Z28" i="15"/>
  <c r="Q42" i="15" s="1"/>
  <c r="G60" i="15" s="1"/>
  <c r="Y28" i="15"/>
  <c r="P42" i="15" s="1"/>
  <c r="F60" i="15" s="1"/>
  <c r="X28" i="15"/>
  <c r="O42" i="15" s="1"/>
  <c r="E60" i="15" s="1"/>
  <c r="W28" i="15"/>
  <c r="N42" i="15" s="1"/>
  <c r="D60" i="15" s="1"/>
  <c r="V28" i="15"/>
  <c r="AH28" i="15" s="1"/>
  <c r="Y42" i="15" s="1"/>
  <c r="U28" i="15"/>
  <c r="L42" i="15" s="1"/>
  <c r="B60" i="15" s="1"/>
  <c r="M28" i="15"/>
  <c r="L28" i="15"/>
  <c r="AD26" i="15"/>
  <c r="U46" i="15" s="1"/>
  <c r="K26" i="15"/>
  <c r="J26" i="15"/>
  <c r="H26" i="15"/>
  <c r="Q46" i="15" s="1"/>
  <c r="AD25" i="15"/>
  <c r="U39" i="15" s="1"/>
  <c r="K57" i="15" s="1"/>
  <c r="AC25" i="15"/>
  <c r="AB25" i="15"/>
  <c r="AA25" i="15"/>
  <c r="Z25" i="15"/>
  <c r="Y25" i="15"/>
  <c r="X25" i="15"/>
  <c r="W25" i="15"/>
  <c r="V25" i="15"/>
  <c r="M39" i="15" s="1"/>
  <c r="C57" i="15" s="1"/>
  <c r="U25" i="15"/>
  <c r="AD24" i="15"/>
  <c r="AC24" i="15"/>
  <c r="AB24" i="15"/>
  <c r="AG24" i="15" s="1"/>
  <c r="AA24" i="15"/>
  <c r="Z24" i="15"/>
  <c r="AI24" i="15" s="1"/>
  <c r="Y24" i="15"/>
  <c r="X24" i="15"/>
  <c r="W24" i="15"/>
  <c r="V24" i="15"/>
  <c r="AH24" i="15" s="1"/>
  <c r="U24" i="15"/>
  <c r="AD23" i="15"/>
  <c r="AC23" i="15"/>
  <c r="AB23" i="15"/>
  <c r="AA23" i="15"/>
  <c r="Z23" i="15"/>
  <c r="AI23" i="15" s="1"/>
  <c r="Y23" i="15"/>
  <c r="X23" i="15"/>
  <c r="W23" i="15"/>
  <c r="V23" i="15"/>
  <c r="AH23" i="15" s="1"/>
  <c r="U23" i="15"/>
  <c r="K21" i="15"/>
  <c r="K39" i="15" s="1"/>
  <c r="J21" i="15"/>
  <c r="J39" i="15" s="1"/>
  <c r="AF20" i="15"/>
  <c r="AD20" i="15"/>
  <c r="AC20" i="15"/>
  <c r="AB20" i="15"/>
  <c r="AA20" i="15"/>
  <c r="Z20" i="15"/>
  <c r="AI20" i="15" s="1"/>
  <c r="Y20" i="15"/>
  <c r="X20" i="15"/>
  <c r="W20" i="15"/>
  <c r="V20" i="15"/>
  <c r="U20" i="15"/>
  <c r="AH19" i="15"/>
  <c r="AD19" i="15"/>
  <c r="AC19" i="15"/>
  <c r="T39" i="15" s="1"/>
  <c r="J57" i="15" s="1"/>
  <c r="AB19" i="15"/>
  <c r="AA19" i="15"/>
  <c r="Z19" i="15"/>
  <c r="AG19" i="15" s="1"/>
  <c r="Y19" i="15"/>
  <c r="X19" i="15"/>
  <c r="W19" i="15"/>
  <c r="V19" i="15"/>
  <c r="U19" i="15"/>
  <c r="L39" i="15" s="1"/>
  <c r="B57" i="15" s="1"/>
  <c r="AG18" i="15"/>
  <c r="AF18" i="15"/>
  <c r="AD18" i="15"/>
  <c r="AC18" i="15"/>
  <c r="AB18" i="15"/>
  <c r="S39" i="15" s="1"/>
  <c r="I57" i="15" s="1"/>
  <c r="AA18" i="15"/>
  <c r="R39" i="15" s="1"/>
  <c r="H57" i="15" s="1"/>
  <c r="Z18" i="15"/>
  <c r="Y18" i="15"/>
  <c r="P39" i="15" s="1"/>
  <c r="F57" i="15" s="1"/>
  <c r="X18" i="15"/>
  <c r="O39" i="15" s="1"/>
  <c r="E57" i="15" s="1"/>
  <c r="W18" i="15"/>
  <c r="N39" i="15" s="1"/>
  <c r="D57" i="15" s="1"/>
  <c r="V18" i="15"/>
  <c r="AI18" i="15" s="1"/>
  <c r="U18" i="15"/>
  <c r="K16" i="15"/>
  <c r="J16" i="15"/>
  <c r="AF15" i="15"/>
  <c r="AD15" i="15"/>
  <c r="AC15" i="15"/>
  <c r="AB15" i="15"/>
  <c r="AA15" i="15"/>
  <c r="Z15" i="15"/>
  <c r="Y15" i="15"/>
  <c r="X15" i="15"/>
  <c r="AG15" i="15" s="1"/>
  <c r="W15" i="15"/>
  <c r="V15" i="15"/>
  <c r="U15" i="15"/>
  <c r="AD14" i="15"/>
  <c r="AC14" i="15"/>
  <c r="AB14" i="15"/>
  <c r="AA14" i="15"/>
  <c r="R36" i="15" s="1"/>
  <c r="H55" i="15" s="1"/>
  <c r="Z14" i="15"/>
  <c r="Y14" i="15"/>
  <c r="X14" i="15"/>
  <c r="AG14" i="15" s="1"/>
  <c r="W14" i="15"/>
  <c r="V14" i="15"/>
  <c r="U14" i="15"/>
  <c r="AF13" i="15"/>
  <c r="AD13" i="15"/>
  <c r="U36" i="15" s="1"/>
  <c r="K55" i="15" s="1"/>
  <c r="AC13" i="15"/>
  <c r="AB13" i="15"/>
  <c r="AA13" i="15"/>
  <c r="Z13" i="15"/>
  <c r="Q36" i="15" s="1"/>
  <c r="G55" i="15" s="1"/>
  <c r="Y13" i="15"/>
  <c r="P36" i="15" s="1"/>
  <c r="F55" i="15" s="1"/>
  <c r="X13" i="15"/>
  <c r="AG13" i="15" s="1"/>
  <c r="W13" i="15"/>
  <c r="N36" i="15" s="1"/>
  <c r="D55" i="15" s="1"/>
  <c r="V13" i="15"/>
  <c r="M36" i="15" s="1"/>
  <c r="C55" i="15" s="1"/>
  <c r="U13" i="15"/>
  <c r="K50" i="13"/>
  <c r="J50" i="13"/>
  <c r="I50" i="13"/>
  <c r="H50" i="13"/>
  <c r="G50" i="13"/>
  <c r="F50" i="13"/>
  <c r="E50" i="13"/>
  <c r="D50" i="13"/>
  <c r="C50" i="13"/>
  <c r="Y46" i="13"/>
  <c r="O46" i="13"/>
  <c r="L46" i="13"/>
  <c r="F45" i="13"/>
  <c r="I42" i="13"/>
  <c r="S36" i="13"/>
  <c r="I55" i="13" s="1"/>
  <c r="K36" i="13"/>
  <c r="K31" i="13"/>
  <c r="K42" i="13" s="1"/>
  <c r="Z60" i="13" s="1"/>
  <c r="J31" i="13"/>
  <c r="J42" i="13" s="1"/>
  <c r="Y60" i="13" s="1"/>
  <c r="I31" i="13"/>
  <c r="H31" i="13"/>
  <c r="H42" i="13" s="1"/>
  <c r="G31" i="13"/>
  <c r="G42" i="13" s="1"/>
  <c r="F31" i="13"/>
  <c r="F42" i="13" s="1"/>
  <c r="W60" i="13" s="1"/>
  <c r="AJ30" i="13"/>
  <c r="AD30" i="13"/>
  <c r="AC30" i="13"/>
  <c r="AB30" i="13"/>
  <c r="AA30" i="13"/>
  <c r="Z30" i="13"/>
  <c r="Y30" i="13"/>
  <c r="X30" i="13"/>
  <c r="W30" i="13"/>
  <c r="V30" i="13"/>
  <c r="AI30" i="13" s="1"/>
  <c r="U30" i="13"/>
  <c r="AD29" i="13"/>
  <c r="AC29" i="13"/>
  <c r="AB29" i="13"/>
  <c r="AA29" i="13"/>
  <c r="Z29" i="13"/>
  <c r="AI29" i="13" s="1"/>
  <c r="Y29" i="13"/>
  <c r="X29" i="13"/>
  <c r="V29" i="13"/>
  <c r="AH29" i="13" s="1"/>
  <c r="U29" i="13"/>
  <c r="M29" i="13"/>
  <c r="W29" i="13" s="1"/>
  <c r="AD28" i="13"/>
  <c r="U42" i="13" s="1"/>
  <c r="K60" i="13" s="1"/>
  <c r="AC28" i="13"/>
  <c r="T42" i="13" s="1"/>
  <c r="J60" i="13" s="1"/>
  <c r="AB28" i="13"/>
  <c r="S42" i="13" s="1"/>
  <c r="I60" i="13" s="1"/>
  <c r="AA28" i="13"/>
  <c r="R42" i="13" s="1"/>
  <c r="H60" i="13" s="1"/>
  <c r="Z28" i="13"/>
  <c r="Q42" i="13" s="1"/>
  <c r="G60" i="13" s="1"/>
  <c r="Y28" i="13"/>
  <c r="P42" i="13" s="1"/>
  <c r="F60" i="13" s="1"/>
  <c r="X28" i="13"/>
  <c r="O42" i="13" s="1"/>
  <c r="E60" i="13" s="1"/>
  <c r="W28" i="13"/>
  <c r="N42" i="13" s="1"/>
  <c r="D60" i="13" s="1"/>
  <c r="V28" i="13"/>
  <c r="AH28" i="13" s="1"/>
  <c r="U28" i="13"/>
  <c r="L42" i="13" s="1"/>
  <c r="B60" i="13" s="1"/>
  <c r="M28" i="13"/>
  <c r="L28" i="13"/>
  <c r="AD26" i="13"/>
  <c r="U46" i="13" s="1"/>
  <c r="K26" i="13"/>
  <c r="J26" i="13"/>
  <c r="H26" i="13"/>
  <c r="Q46" i="13" s="1"/>
  <c r="AD25" i="13"/>
  <c r="U39" i="13" s="1"/>
  <c r="K57" i="13" s="1"/>
  <c r="AC25" i="13"/>
  <c r="AB25" i="13"/>
  <c r="AA25" i="13"/>
  <c r="Z25" i="13"/>
  <c r="Y25" i="13"/>
  <c r="X25" i="13"/>
  <c r="W25" i="13"/>
  <c r="V25" i="13"/>
  <c r="AI25" i="13" s="1"/>
  <c r="U25" i="13"/>
  <c r="AD24" i="13"/>
  <c r="AC24" i="13"/>
  <c r="AB24" i="13"/>
  <c r="AA24" i="13"/>
  <c r="Z24" i="13"/>
  <c r="AI24" i="13" s="1"/>
  <c r="Y24" i="13"/>
  <c r="X24" i="13"/>
  <c r="W24" i="13"/>
  <c r="V24" i="13"/>
  <c r="AH24" i="13" s="1"/>
  <c r="U24" i="13"/>
  <c r="AD23" i="13"/>
  <c r="AC23" i="13"/>
  <c r="AB23" i="13"/>
  <c r="AA23" i="13"/>
  <c r="Z23" i="13"/>
  <c r="AG23" i="13" s="1"/>
  <c r="Y23" i="13"/>
  <c r="X23" i="13"/>
  <c r="W23" i="13"/>
  <c r="V23" i="13"/>
  <c r="AH23" i="13" s="1"/>
  <c r="U23" i="13"/>
  <c r="K21" i="13"/>
  <c r="K39" i="13" s="1"/>
  <c r="J21" i="13"/>
  <c r="J39" i="13" s="1"/>
  <c r="AH20" i="13"/>
  <c r="AF20" i="13"/>
  <c r="AD20" i="13"/>
  <c r="AC20" i="13"/>
  <c r="AB20" i="13"/>
  <c r="AA20" i="13"/>
  <c r="Z20" i="13"/>
  <c r="Y20" i="13"/>
  <c r="X20" i="13"/>
  <c r="W20" i="13"/>
  <c r="V20" i="13"/>
  <c r="AI20" i="13" s="1"/>
  <c r="U20" i="13"/>
  <c r="AH19" i="13"/>
  <c r="AF19" i="13"/>
  <c r="AD19" i="13"/>
  <c r="AC19" i="13"/>
  <c r="AB19" i="13"/>
  <c r="AA19" i="13"/>
  <c r="Z19" i="13"/>
  <c r="Y19" i="13"/>
  <c r="X19" i="13"/>
  <c r="W19" i="13"/>
  <c r="V19" i="13"/>
  <c r="AG19" i="13" s="1"/>
  <c r="U19" i="13"/>
  <c r="AF18" i="13"/>
  <c r="AD18" i="13"/>
  <c r="AC18" i="13"/>
  <c r="T39" i="13" s="1"/>
  <c r="J57" i="13" s="1"/>
  <c r="AB18" i="13"/>
  <c r="S39" i="13" s="1"/>
  <c r="I57" i="13" s="1"/>
  <c r="AA18" i="13"/>
  <c r="R39" i="13" s="1"/>
  <c r="H57" i="13" s="1"/>
  <c r="Z18" i="13"/>
  <c r="Q39" i="13" s="1"/>
  <c r="G57" i="13" s="1"/>
  <c r="Y18" i="13"/>
  <c r="P39" i="13" s="1"/>
  <c r="F57" i="13" s="1"/>
  <c r="X18" i="13"/>
  <c r="O39" i="13" s="1"/>
  <c r="E57" i="13" s="1"/>
  <c r="W18" i="13"/>
  <c r="N39" i="13" s="1"/>
  <c r="D57" i="13" s="1"/>
  <c r="V18" i="13"/>
  <c r="AI18" i="13" s="1"/>
  <c r="U18" i="13"/>
  <c r="L39" i="13" s="1"/>
  <c r="B57" i="13" s="1"/>
  <c r="K16" i="13"/>
  <c r="J16" i="13"/>
  <c r="J36" i="13" s="1"/>
  <c r="AD15" i="13"/>
  <c r="AC15" i="13"/>
  <c r="AB15" i="13"/>
  <c r="AA15" i="13"/>
  <c r="Z15" i="13"/>
  <c r="Y15" i="13"/>
  <c r="X15" i="13"/>
  <c r="AG15" i="13" s="1"/>
  <c r="W15" i="13"/>
  <c r="V15" i="13"/>
  <c r="U15" i="13"/>
  <c r="AD14" i="13"/>
  <c r="AC14" i="13"/>
  <c r="AB14" i="13"/>
  <c r="AA14" i="13"/>
  <c r="Z14" i="13"/>
  <c r="Y14" i="13"/>
  <c r="X14" i="13"/>
  <c r="AG14" i="13" s="1"/>
  <c r="W14" i="13"/>
  <c r="V14" i="13"/>
  <c r="U14" i="13"/>
  <c r="AD13" i="13"/>
  <c r="U36" i="13" s="1"/>
  <c r="K55" i="13" s="1"/>
  <c r="AC13" i="13"/>
  <c r="T36" i="13" s="1"/>
  <c r="J55" i="13" s="1"/>
  <c r="AB13" i="13"/>
  <c r="AA13" i="13"/>
  <c r="R36" i="13" s="1"/>
  <c r="H55" i="13" s="1"/>
  <c r="Z13" i="13"/>
  <c r="Q36" i="13" s="1"/>
  <c r="G55" i="13" s="1"/>
  <c r="Y13" i="13"/>
  <c r="P36" i="13" s="1"/>
  <c r="F55" i="13" s="1"/>
  <c r="X13" i="13"/>
  <c r="O36" i="13" s="1"/>
  <c r="E55" i="13" s="1"/>
  <c r="W13" i="13"/>
  <c r="N36" i="13" s="1"/>
  <c r="D55" i="13" s="1"/>
  <c r="V13" i="13"/>
  <c r="M36" i="13" s="1"/>
  <c r="C55" i="13" s="1"/>
  <c r="U13" i="13"/>
  <c r="L36" i="13" s="1"/>
  <c r="B55" i="13" s="1"/>
  <c r="K50" i="12"/>
  <c r="J50" i="12"/>
  <c r="I50" i="12"/>
  <c r="H50" i="12"/>
  <c r="G50" i="12"/>
  <c r="F50" i="12"/>
  <c r="E50" i="12"/>
  <c r="D50" i="12"/>
  <c r="C50" i="12"/>
  <c r="Y46" i="12"/>
  <c r="O46" i="12"/>
  <c r="L46" i="12"/>
  <c r="F45" i="12"/>
  <c r="I42" i="12"/>
  <c r="S36" i="12"/>
  <c r="I55" i="12" s="1"/>
  <c r="R36" i="12"/>
  <c r="H55" i="12" s="1"/>
  <c r="N36" i="12"/>
  <c r="D55" i="12" s="1"/>
  <c r="K36" i="12"/>
  <c r="K31" i="12"/>
  <c r="K42" i="12" s="1"/>
  <c r="Z60" i="12" s="1"/>
  <c r="J31" i="12"/>
  <c r="J42" i="12" s="1"/>
  <c r="Y60" i="12" s="1"/>
  <c r="I31" i="12"/>
  <c r="H31" i="12"/>
  <c r="H42" i="12" s="1"/>
  <c r="G31" i="12"/>
  <c r="G42" i="12" s="1"/>
  <c r="F31" i="12"/>
  <c r="F42" i="12" s="1"/>
  <c r="W60" i="12" s="1"/>
  <c r="AJ30" i="12"/>
  <c r="AD30" i="12"/>
  <c r="AC30" i="12"/>
  <c r="AB30" i="12"/>
  <c r="AA30" i="12"/>
  <c r="Z30" i="12"/>
  <c r="Y30" i="12"/>
  <c r="X30" i="12"/>
  <c r="W30" i="12"/>
  <c r="V30" i="12"/>
  <c r="AI30" i="12" s="1"/>
  <c r="U30" i="12"/>
  <c r="AD29" i="12"/>
  <c r="AC29" i="12"/>
  <c r="AB29" i="12"/>
  <c r="AA29" i="12"/>
  <c r="Z29" i="12"/>
  <c r="AH29" i="12" s="1"/>
  <c r="Y29" i="12"/>
  <c r="X29" i="12"/>
  <c r="V29" i="12"/>
  <c r="AG29" i="12" s="1"/>
  <c r="U29" i="12"/>
  <c r="M29" i="12"/>
  <c r="W29" i="12" s="1"/>
  <c r="AI28" i="12"/>
  <c r="AD28" i="12"/>
  <c r="U42" i="12" s="1"/>
  <c r="K60" i="12" s="1"/>
  <c r="AC28" i="12"/>
  <c r="T42" i="12" s="1"/>
  <c r="J60" i="12" s="1"/>
  <c r="AB28" i="12"/>
  <c r="S42" i="12" s="1"/>
  <c r="I60" i="12" s="1"/>
  <c r="AA28" i="12"/>
  <c r="R42" i="12" s="1"/>
  <c r="H60" i="12" s="1"/>
  <c r="Z28" i="12"/>
  <c r="AH28" i="12" s="1"/>
  <c r="Y28" i="12"/>
  <c r="P42" i="12" s="1"/>
  <c r="F60" i="12" s="1"/>
  <c r="X28" i="12"/>
  <c r="O42" i="12" s="1"/>
  <c r="E60" i="12" s="1"/>
  <c r="W28" i="12"/>
  <c r="V28" i="12"/>
  <c r="AG28" i="12" s="1"/>
  <c r="U28" i="12"/>
  <c r="L42" i="12" s="1"/>
  <c r="B60" i="12" s="1"/>
  <c r="M28" i="12"/>
  <c r="L28" i="12"/>
  <c r="AD26" i="12"/>
  <c r="U46" i="12" s="1"/>
  <c r="K26" i="12"/>
  <c r="J26" i="12"/>
  <c r="H26" i="12"/>
  <c r="Q46" i="12" s="1"/>
  <c r="AD25" i="12"/>
  <c r="U39" i="12" s="1"/>
  <c r="K57" i="12" s="1"/>
  <c r="AC25" i="12"/>
  <c r="AB25" i="12"/>
  <c r="AA25" i="12"/>
  <c r="Z25" i="12"/>
  <c r="Y25" i="12"/>
  <c r="X25" i="12"/>
  <c r="W25" i="12"/>
  <c r="V25" i="12"/>
  <c r="AI25" i="12" s="1"/>
  <c r="U25" i="12"/>
  <c r="AF24" i="12"/>
  <c r="AD24" i="12"/>
  <c r="AC24" i="12"/>
  <c r="AB24" i="12"/>
  <c r="AA24" i="12"/>
  <c r="Z24" i="12"/>
  <c r="AI24" i="12" s="1"/>
  <c r="Y24" i="12"/>
  <c r="X24" i="12"/>
  <c r="W24" i="12"/>
  <c r="V24" i="12"/>
  <c r="AH24" i="12" s="1"/>
  <c r="U24" i="12"/>
  <c r="AI23" i="12"/>
  <c r="AD23" i="12"/>
  <c r="AC23" i="12"/>
  <c r="T39" i="12" s="1"/>
  <c r="J57" i="12" s="1"/>
  <c r="AB23" i="12"/>
  <c r="AA23" i="12"/>
  <c r="Z23" i="12"/>
  <c r="AH23" i="12" s="1"/>
  <c r="Y23" i="12"/>
  <c r="X23" i="12"/>
  <c r="W23" i="12"/>
  <c r="V23" i="12"/>
  <c r="AF23" i="12" s="1"/>
  <c r="U23" i="12"/>
  <c r="L39" i="12" s="1"/>
  <c r="B57" i="12" s="1"/>
  <c r="K21" i="12"/>
  <c r="K39" i="12" s="1"/>
  <c r="J21" i="12"/>
  <c r="J39" i="12" s="1"/>
  <c r="AD20" i="12"/>
  <c r="AC20" i="12"/>
  <c r="AB20" i="12"/>
  <c r="AA20" i="12"/>
  <c r="Z20" i="12"/>
  <c r="Y20" i="12"/>
  <c r="X20" i="12"/>
  <c r="W20" i="12"/>
  <c r="V20" i="12"/>
  <c r="AI20" i="12" s="1"/>
  <c r="U20" i="12"/>
  <c r="AH19" i="12"/>
  <c r="AF19" i="12"/>
  <c r="AD19" i="12"/>
  <c r="AC19" i="12"/>
  <c r="AB19" i="12"/>
  <c r="AG19" i="12" s="1"/>
  <c r="AA19" i="12"/>
  <c r="Z19" i="12"/>
  <c r="Y19" i="12"/>
  <c r="P39" i="12" s="1"/>
  <c r="F57" i="12" s="1"/>
  <c r="X19" i="12"/>
  <c r="W19" i="12"/>
  <c r="V19" i="12"/>
  <c r="AI19" i="12" s="1"/>
  <c r="U19" i="12"/>
  <c r="AF18" i="12"/>
  <c r="AD18" i="12"/>
  <c r="AC18" i="12"/>
  <c r="AB18" i="12"/>
  <c r="S39" i="12" s="1"/>
  <c r="I57" i="12" s="1"/>
  <c r="AA18" i="12"/>
  <c r="R39" i="12" s="1"/>
  <c r="H57" i="12" s="1"/>
  <c r="Z18" i="12"/>
  <c r="Q39" i="12" s="1"/>
  <c r="G57" i="12" s="1"/>
  <c r="Y18" i="12"/>
  <c r="X18" i="12"/>
  <c r="O39" i="12" s="1"/>
  <c r="E57" i="12" s="1"/>
  <c r="W18" i="12"/>
  <c r="N39" i="12" s="1"/>
  <c r="D57" i="12" s="1"/>
  <c r="V18" i="12"/>
  <c r="AH18" i="12" s="1"/>
  <c r="U18" i="12"/>
  <c r="K16" i="12"/>
  <c r="J16" i="12"/>
  <c r="J36" i="12" s="1"/>
  <c r="AD15" i="12"/>
  <c r="AC15" i="12"/>
  <c r="AB15" i="12"/>
  <c r="AA15" i="12"/>
  <c r="Z15" i="12"/>
  <c r="Y15" i="12"/>
  <c r="X15" i="12"/>
  <c r="AG15" i="12" s="1"/>
  <c r="W15" i="12"/>
  <c r="V15" i="12"/>
  <c r="U15" i="12"/>
  <c r="AD14" i="12"/>
  <c r="AC14" i="12"/>
  <c r="AB14" i="12"/>
  <c r="AA14" i="12"/>
  <c r="Z14" i="12"/>
  <c r="Y14" i="12"/>
  <c r="X14" i="12"/>
  <c r="AG14" i="12" s="1"/>
  <c r="W14" i="12"/>
  <c r="V14" i="12"/>
  <c r="U14" i="12"/>
  <c r="AD13" i="12"/>
  <c r="U36" i="12" s="1"/>
  <c r="K55" i="12" s="1"/>
  <c r="AC13" i="12"/>
  <c r="T36" i="12" s="1"/>
  <c r="J55" i="12" s="1"/>
  <c r="AB13" i="12"/>
  <c r="AA13" i="12"/>
  <c r="Z13" i="12"/>
  <c r="Q36" i="12" s="1"/>
  <c r="G55" i="12" s="1"/>
  <c r="Y13" i="12"/>
  <c r="P36" i="12" s="1"/>
  <c r="F55" i="12" s="1"/>
  <c r="X13" i="12"/>
  <c r="O36" i="12" s="1"/>
  <c r="E55" i="12" s="1"/>
  <c r="W13" i="12"/>
  <c r="V13" i="12"/>
  <c r="M36" i="12" s="1"/>
  <c r="C55" i="12" s="1"/>
  <c r="U13" i="12"/>
  <c r="L36" i="12" s="1"/>
  <c r="B55" i="12" s="1"/>
  <c r="K50" i="11"/>
  <c r="J50" i="11"/>
  <c r="I50" i="11"/>
  <c r="H50" i="11"/>
  <c r="G50" i="11"/>
  <c r="F50" i="11"/>
  <c r="E50" i="11"/>
  <c r="D50" i="11"/>
  <c r="C50" i="11"/>
  <c r="Y46" i="11"/>
  <c r="O46" i="11"/>
  <c r="L46" i="11"/>
  <c r="F45" i="11"/>
  <c r="K42" i="11"/>
  <c r="Z60" i="11" s="1"/>
  <c r="J42" i="11"/>
  <c r="Y60" i="11" s="1"/>
  <c r="U36" i="11"/>
  <c r="K55" i="11" s="1"/>
  <c r="T36" i="11"/>
  <c r="J55" i="11" s="1"/>
  <c r="M36" i="11"/>
  <c r="C55" i="11" s="1"/>
  <c r="L36" i="11"/>
  <c r="B55" i="11" s="1"/>
  <c r="K31" i="11"/>
  <c r="J31" i="11"/>
  <c r="I31" i="11"/>
  <c r="I42" i="11" s="1"/>
  <c r="H31" i="11"/>
  <c r="H42" i="11" s="1"/>
  <c r="G31" i="11"/>
  <c r="G42" i="11" s="1"/>
  <c r="F31" i="11"/>
  <c r="F42" i="11" s="1"/>
  <c r="AD30" i="11"/>
  <c r="AC30" i="11"/>
  <c r="AB30" i="11"/>
  <c r="AA30" i="11"/>
  <c r="Z30" i="11"/>
  <c r="Y30" i="11"/>
  <c r="X30" i="11"/>
  <c r="W30" i="11"/>
  <c r="V30" i="11"/>
  <c r="AI30" i="11" s="1"/>
  <c r="U30" i="11"/>
  <c r="AD29" i="11"/>
  <c r="AC29" i="11"/>
  <c r="AB29" i="11"/>
  <c r="AA29" i="11"/>
  <c r="Z29" i="11"/>
  <c r="Y29" i="11"/>
  <c r="X29" i="11"/>
  <c r="V29" i="11"/>
  <c r="AH29" i="11" s="1"/>
  <c r="U29" i="11"/>
  <c r="M29" i="11"/>
  <c r="W29" i="11" s="1"/>
  <c r="AJ29" i="11" s="1"/>
  <c r="AJ28" i="11"/>
  <c r="AD28" i="11"/>
  <c r="U42" i="11" s="1"/>
  <c r="K60" i="11" s="1"/>
  <c r="AC28" i="11"/>
  <c r="T42" i="11" s="1"/>
  <c r="J60" i="11" s="1"/>
  <c r="AB28" i="11"/>
  <c r="S42" i="11" s="1"/>
  <c r="I60" i="11" s="1"/>
  <c r="AA28" i="11"/>
  <c r="R42" i="11" s="1"/>
  <c r="H60" i="11" s="1"/>
  <c r="Z28" i="11"/>
  <c r="Q42" i="11" s="1"/>
  <c r="G60" i="11" s="1"/>
  <c r="Y28" i="11"/>
  <c r="P42" i="11" s="1"/>
  <c r="F60" i="11" s="1"/>
  <c r="X28" i="11"/>
  <c r="O42" i="11" s="1"/>
  <c r="E60" i="11" s="1"/>
  <c r="W28" i="11"/>
  <c r="N42" i="11" s="1"/>
  <c r="D60" i="11" s="1"/>
  <c r="V28" i="11"/>
  <c r="AH28" i="11" s="1"/>
  <c r="U28" i="11"/>
  <c r="L42" i="11" s="1"/>
  <c r="B60" i="11" s="1"/>
  <c r="M28" i="11"/>
  <c r="L28" i="11"/>
  <c r="AD26" i="11"/>
  <c r="U46" i="11" s="1"/>
  <c r="K26" i="11"/>
  <c r="J26" i="11"/>
  <c r="H26" i="11"/>
  <c r="Q46" i="11" s="1"/>
  <c r="AG25" i="11"/>
  <c r="AF25" i="11"/>
  <c r="AD25" i="11"/>
  <c r="AC25" i="11"/>
  <c r="AB25" i="11"/>
  <c r="AA25" i="11"/>
  <c r="Z25" i="11"/>
  <c r="Y25" i="11"/>
  <c r="X25" i="11"/>
  <c r="W25" i="11"/>
  <c r="N39" i="11" s="1"/>
  <c r="D57" i="11" s="1"/>
  <c r="V25" i="11"/>
  <c r="AI25" i="11" s="1"/>
  <c r="U25" i="11"/>
  <c r="AD24" i="11"/>
  <c r="AC24" i="11"/>
  <c r="AB24" i="11"/>
  <c r="AA24" i="11"/>
  <c r="Z24" i="11"/>
  <c r="Y24" i="11"/>
  <c r="X24" i="11"/>
  <c r="W24" i="11"/>
  <c r="V24" i="11"/>
  <c r="AI24" i="11" s="1"/>
  <c r="U24" i="11"/>
  <c r="AD23" i="11"/>
  <c r="AC23" i="11"/>
  <c r="AB23" i="11"/>
  <c r="AG23" i="11" s="1"/>
  <c r="AA23" i="11"/>
  <c r="Z23" i="11"/>
  <c r="Y23" i="11"/>
  <c r="X23" i="11"/>
  <c r="W23" i="11"/>
  <c r="V23" i="11"/>
  <c r="AH23" i="11" s="1"/>
  <c r="U23" i="11"/>
  <c r="K21" i="11"/>
  <c r="K39" i="11" s="1"/>
  <c r="J21" i="11"/>
  <c r="J39" i="11" s="1"/>
  <c r="AD20" i="11"/>
  <c r="AC20" i="11"/>
  <c r="AB20" i="11"/>
  <c r="AH20" i="11" s="1"/>
  <c r="AA20" i="11"/>
  <c r="Z20" i="11"/>
  <c r="Y20" i="11"/>
  <c r="X20" i="11"/>
  <c r="W20" i="11"/>
  <c r="V20" i="11"/>
  <c r="AI20" i="11" s="1"/>
  <c r="U20" i="11"/>
  <c r="AF20" i="11" s="1"/>
  <c r="AD19" i="11"/>
  <c r="AC19" i="11"/>
  <c r="AB19" i="11"/>
  <c r="AA19" i="11"/>
  <c r="Z19" i="11"/>
  <c r="AF19" i="11" s="1"/>
  <c r="Y19" i="11"/>
  <c r="X19" i="11"/>
  <c r="W19" i="11"/>
  <c r="V19" i="11"/>
  <c r="AG19" i="11" s="1"/>
  <c r="U19" i="11"/>
  <c r="AH18" i="11"/>
  <c r="AG18" i="11"/>
  <c r="AD18" i="11"/>
  <c r="U39" i="11" s="1"/>
  <c r="K57" i="11" s="1"/>
  <c r="AC18" i="11"/>
  <c r="T39" i="11" s="1"/>
  <c r="J57" i="11" s="1"/>
  <c r="AB18" i="11"/>
  <c r="S39" i="11" s="1"/>
  <c r="I57" i="11" s="1"/>
  <c r="AA18" i="11"/>
  <c r="R39" i="11" s="1"/>
  <c r="H57" i="11" s="1"/>
  <c r="Z18" i="11"/>
  <c r="Q39" i="11" s="1"/>
  <c r="G57" i="11" s="1"/>
  <c r="Y18" i="11"/>
  <c r="P39" i="11" s="1"/>
  <c r="F57" i="11" s="1"/>
  <c r="X18" i="11"/>
  <c r="O39" i="11" s="1"/>
  <c r="E57" i="11" s="1"/>
  <c r="W18" i="11"/>
  <c r="V18" i="11"/>
  <c r="AI18" i="11" s="1"/>
  <c r="U18" i="11"/>
  <c r="L39" i="11" s="1"/>
  <c r="B57" i="11" s="1"/>
  <c r="K16" i="11"/>
  <c r="K36" i="11" s="1"/>
  <c r="J16" i="11"/>
  <c r="J36" i="11" s="1"/>
  <c r="AF15" i="11"/>
  <c r="AD15" i="11"/>
  <c r="AC15" i="11"/>
  <c r="AB15" i="11"/>
  <c r="AA15" i="11"/>
  <c r="Z15" i="11"/>
  <c r="Y15" i="11"/>
  <c r="X15" i="11"/>
  <c r="AG15" i="11" s="1"/>
  <c r="W15" i="11"/>
  <c r="V15" i="11"/>
  <c r="U15" i="11"/>
  <c r="AD14" i="11"/>
  <c r="AC14" i="11"/>
  <c r="AB14" i="11"/>
  <c r="AA14" i="11"/>
  <c r="Z14" i="11"/>
  <c r="Y14" i="11"/>
  <c r="X14" i="11"/>
  <c r="AG14" i="11" s="1"/>
  <c r="W14" i="11"/>
  <c r="V14" i="11"/>
  <c r="U14" i="11"/>
  <c r="AF13" i="11"/>
  <c r="AD13" i="11"/>
  <c r="AC13" i="11"/>
  <c r="AB13" i="11"/>
  <c r="S36" i="11" s="1"/>
  <c r="I55" i="11" s="1"/>
  <c r="AA13" i="11"/>
  <c r="R36" i="11" s="1"/>
  <c r="H55" i="11" s="1"/>
  <c r="Z13" i="11"/>
  <c r="Q36" i="11" s="1"/>
  <c r="G55" i="11" s="1"/>
  <c r="Y13" i="11"/>
  <c r="P36" i="11" s="1"/>
  <c r="F55" i="11" s="1"/>
  <c r="X13" i="11"/>
  <c r="O36" i="11" s="1"/>
  <c r="E55" i="11" s="1"/>
  <c r="W13" i="11"/>
  <c r="N36" i="11" s="1"/>
  <c r="D55" i="11" s="1"/>
  <c r="V13" i="11"/>
  <c r="U13" i="11"/>
  <c r="K50" i="10"/>
  <c r="J50" i="10"/>
  <c r="I50" i="10"/>
  <c r="H50" i="10"/>
  <c r="G50" i="10"/>
  <c r="F50" i="10"/>
  <c r="E50" i="10"/>
  <c r="D50" i="10"/>
  <c r="C50" i="10"/>
  <c r="Y46" i="10"/>
  <c r="O46" i="10"/>
  <c r="L46" i="10"/>
  <c r="F45" i="10"/>
  <c r="K31" i="10"/>
  <c r="K42" i="10" s="1"/>
  <c r="Z60" i="10" s="1"/>
  <c r="J31" i="10"/>
  <c r="J42" i="10" s="1"/>
  <c r="Y60" i="10" s="1"/>
  <c r="I31" i="10"/>
  <c r="I42" i="10" s="1"/>
  <c r="H31" i="10"/>
  <c r="H42" i="10" s="1"/>
  <c r="G31" i="10"/>
  <c r="G42" i="10" s="1"/>
  <c r="F31" i="10"/>
  <c r="F42" i="10" s="1"/>
  <c r="AD30" i="10"/>
  <c r="AC30" i="10"/>
  <c r="AB30" i="10"/>
  <c r="AA30" i="10"/>
  <c r="Z30" i="10"/>
  <c r="Y30" i="10"/>
  <c r="X30" i="10"/>
  <c r="W30" i="10"/>
  <c r="V30" i="10"/>
  <c r="U30" i="10"/>
  <c r="AD29" i="10"/>
  <c r="AC29" i="10"/>
  <c r="AB29" i="10"/>
  <c r="AA29" i="10"/>
  <c r="Z29" i="10"/>
  <c r="Y29" i="10"/>
  <c r="X29" i="10"/>
  <c r="W29" i="10"/>
  <c r="V29" i="10"/>
  <c r="U29" i="10"/>
  <c r="M29" i="10"/>
  <c r="AD28" i="10"/>
  <c r="AC28" i="10"/>
  <c r="T42" i="10" s="1"/>
  <c r="J60" i="10" s="1"/>
  <c r="AB28" i="10"/>
  <c r="AH28" i="10" s="1"/>
  <c r="AA28" i="10"/>
  <c r="R42" i="10" s="1"/>
  <c r="H60" i="10" s="1"/>
  <c r="Z28" i="10"/>
  <c r="Q42" i="10" s="1"/>
  <c r="G60" i="10" s="1"/>
  <c r="Y28" i="10"/>
  <c r="P42" i="10" s="1"/>
  <c r="F60" i="10" s="1"/>
  <c r="X28" i="10"/>
  <c r="O42" i="10" s="1"/>
  <c r="E60" i="10" s="1"/>
  <c r="W28" i="10"/>
  <c r="V28" i="10"/>
  <c r="AG28" i="10" s="1"/>
  <c r="U28" i="10"/>
  <c r="M28" i="10"/>
  <c r="L28" i="10"/>
  <c r="AD26" i="10"/>
  <c r="U46" i="10" s="1"/>
  <c r="K26" i="10"/>
  <c r="J26" i="10"/>
  <c r="H26" i="10"/>
  <c r="Q46" i="10" s="1"/>
  <c r="AD25" i="10"/>
  <c r="AC25" i="10"/>
  <c r="AB25" i="10"/>
  <c r="AA25" i="10"/>
  <c r="Z25" i="10"/>
  <c r="Y25" i="10"/>
  <c r="X25" i="10"/>
  <c r="W25" i="10"/>
  <c r="V25" i="10"/>
  <c r="AI25" i="10" s="1"/>
  <c r="U25" i="10"/>
  <c r="AD24" i="10"/>
  <c r="AC24" i="10"/>
  <c r="AB24" i="10"/>
  <c r="AA24" i="10"/>
  <c r="Z24" i="10"/>
  <c r="AI24" i="10" s="1"/>
  <c r="Y24" i="10"/>
  <c r="X24" i="10"/>
  <c r="W24" i="10"/>
  <c r="V24" i="10"/>
  <c r="AH24" i="10" s="1"/>
  <c r="U24" i="10"/>
  <c r="AD23" i="10"/>
  <c r="AC23" i="10"/>
  <c r="AB23" i="10"/>
  <c r="AA23" i="10"/>
  <c r="Z23" i="10"/>
  <c r="AG23" i="10" s="1"/>
  <c r="Y23" i="10"/>
  <c r="X23" i="10"/>
  <c r="O39" i="10" s="1"/>
  <c r="E57" i="10" s="1"/>
  <c r="W23" i="10"/>
  <c r="V23" i="10"/>
  <c r="AH23" i="10" s="1"/>
  <c r="U23" i="10"/>
  <c r="K21" i="10"/>
  <c r="K39" i="10" s="1"/>
  <c r="J21" i="10"/>
  <c r="J39" i="10" s="1"/>
  <c r="AH20" i="10"/>
  <c r="AD20" i="10"/>
  <c r="AC20" i="10"/>
  <c r="AB20" i="10"/>
  <c r="AA20" i="10"/>
  <c r="Z20" i="10"/>
  <c r="Y20" i="10"/>
  <c r="X20" i="10"/>
  <c r="W20" i="10"/>
  <c r="V20" i="10"/>
  <c r="AI20" i="10" s="1"/>
  <c r="U20" i="10"/>
  <c r="AF20" i="10" s="1"/>
  <c r="AH19" i="10"/>
  <c r="AF19" i="10"/>
  <c r="AD19" i="10"/>
  <c r="AC19" i="10"/>
  <c r="AB19" i="10"/>
  <c r="AG19" i="10" s="1"/>
  <c r="AA19" i="10"/>
  <c r="Z19" i="10"/>
  <c r="AI19" i="10" s="1"/>
  <c r="Y19" i="10"/>
  <c r="X19" i="10"/>
  <c r="W19" i="10"/>
  <c r="V19" i="10"/>
  <c r="U19" i="10"/>
  <c r="AF18" i="10"/>
  <c r="AD18" i="10"/>
  <c r="U39" i="10" s="1"/>
  <c r="K57" i="10" s="1"/>
  <c r="AC18" i="10"/>
  <c r="T39" i="10" s="1"/>
  <c r="J57" i="10" s="1"/>
  <c r="AB18" i="10"/>
  <c r="S39" i="10" s="1"/>
  <c r="I57" i="10" s="1"/>
  <c r="AA18" i="10"/>
  <c r="R39" i="10" s="1"/>
  <c r="H57" i="10" s="1"/>
  <c r="Z18" i="10"/>
  <c r="Q39" i="10" s="1"/>
  <c r="G57" i="10" s="1"/>
  <c r="Y18" i="10"/>
  <c r="P39" i="10" s="1"/>
  <c r="F57" i="10" s="1"/>
  <c r="X18" i="10"/>
  <c r="W18" i="10"/>
  <c r="N39" i="10" s="1"/>
  <c r="D57" i="10" s="1"/>
  <c r="V18" i="10"/>
  <c r="AG18" i="10" s="1"/>
  <c r="U18" i="10"/>
  <c r="L39" i="10" s="1"/>
  <c r="B57" i="10" s="1"/>
  <c r="K16" i="10"/>
  <c r="K36" i="10" s="1"/>
  <c r="J16" i="10"/>
  <c r="J36" i="10" s="1"/>
  <c r="AD15" i="10"/>
  <c r="AC15" i="10"/>
  <c r="AB15" i="10"/>
  <c r="AA15" i="10"/>
  <c r="Z15" i="10"/>
  <c r="Y15" i="10"/>
  <c r="X15" i="10"/>
  <c r="AG15" i="10" s="1"/>
  <c r="W15" i="10"/>
  <c r="V15" i="10"/>
  <c r="U15" i="10"/>
  <c r="AD14" i="10"/>
  <c r="AC14" i="10"/>
  <c r="AB14" i="10"/>
  <c r="AA14" i="10"/>
  <c r="Z14" i="10"/>
  <c r="Y14" i="10"/>
  <c r="X14" i="10"/>
  <c r="AG14" i="10" s="1"/>
  <c r="W14" i="10"/>
  <c r="V14" i="10"/>
  <c r="U14" i="10"/>
  <c r="AD13" i="10"/>
  <c r="U36" i="10" s="1"/>
  <c r="K55" i="10" s="1"/>
  <c r="AC13" i="10"/>
  <c r="T36" i="10" s="1"/>
  <c r="J55" i="10" s="1"/>
  <c r="AB13" i="10"/>
  <c r="S36" i="10" s="1"/>
  <c r="I55" i="10" s="1"/>
  <c r="AA13" i="10"/>
  <c r="R36" i="10" s="1"/>
  <c r="H55" i="10" s="1"/>
  <c r="Z13" i="10"/>
  <c r="Q36" i="10" s="1"/>
  <c r="G55" i="10" s="1"/>
  <c r="Y13" i="10"/>
  <c r="P36" i="10" s="1"/>
  <c r="F55" i="10" s="1"/>
  <c r="X13" i="10"/>
  <c r="O36" i="10" s="1"/>
  <c r="E55" i="10" s="1"/>
  <c r="W13" i="10"/>
  <c r="N36" i="10" s="1"/>
  <c r="D55" i="10" s="1"/>
  <c r="V13" i="10"/>
  <c r="M36" i="10" s="1"/>
  <c r="C55" i="10" s="1"/>
  <c r="U13" i="10"/>
  <c r="L36" i="10" s="1"/>
  <c r="B55" i="10" s="1"/>
  <c r="K50" i="9"/>
  <c r="J50" i="9"/>
  <c r="I50" i="9"/>
  <c r="H50" i="9"/>
  <c r="G50" i="9"/>
  <c r="F50" i="9"/>
  <c r="E50" i="9"/>
  <c r="D50" i="9"/>
  <c r="C50" i="9"/>
  <c r="Y46" i="9"/>
  <c r="O46" i="9"/>
  <c r="L46" i="9"/>
  <c r="F45" i="9"/>
  <c r="J42" i="9"/>
  <c r="Y60" i="9" s="1"/>
  <c r="T36" i="9"/>
  <c r="J55" i="9" s="1"/>
  <c r="L36" i="9"/>
  <c r="B55" i="9" s="1"/>
  <c r="K31" i="9"/>
  <c r="K42" i="9" s="1"/>
  <c r="Z60" i="9" s="1"/>
  <c r="J31" i="9"/>
  <c r="I31" i="9"/>
  <c r="I42" i="9" s="1"/>
  <c r="H31" i="9"/>
  <c r="H42" i="9" s="1"/>
  <c r="G31" i="9"/>
  <c r="G42" i="9" s="1"/>
  <c r="F31" i="9"/>
  <c r="F42" i="9" s="1"/>
  <c r="W60" i="9" s="1"/>
  <c r="AD30" i="9"/>
  <c r="AC30" i="9"/>
  <c r="AB30" i="9"/>
  <c r="AA30" i="9"/>
  <c r="Z30" i="9"/>
  <c r="Y30" i="9"/>
  <c r="X30" i="9"/>
  <c r="W30" i="9"/>
  <c r="V30" i="9"/>
  <c r="AI30" i="9" s="1"/>
  <c r="U30" i="9"/>
  <c r="AJ29" i="9"/>
  <c r="AD29" i="9"/>
  <c r="AC29" i="9"/>
  <c r="AB29" i="9"/>
  <c r="AA29" i="9"/>
  <c r="Z29" i="9"/>
  <c r="Y29" i="9"/>
  <c r="X29" i="9"/>
  <c r="W29" i="9"/>
  <c r="V29" i="9"/>
  <c r="AH29" i="9" s="1"/>
  <c r="U29" i="9"/>
  <c r="M29" i="9"/>
  <c r="AJ28" i="9"/>
  <c r="AD28" i="9"/>
  <c r="U42" i="9" s="1"/>
  <c r="K60" i="9" s="1"/>
  <c r="AC28" i="9"/>
  <c r="T42" i="9" s="1"/>
  <c r="J60" i="9" s="1"/>
  <c r="AB28" i="9"/>
  <c r="S42" i="9" s="1"/>
  <c r="I60" i="9" s="1"/>
  <c r="AA28" i="9"/>
  <c r="R42" i="9" s="1"/>
  <c r="H60" i="9" s="1"/>
  <c r="Z28" i="9"/>
  <c r="Q42" i="9" s="1"/>
  <c r="G60" i="9" s="1"/>
  <c r="Y28" i="9"/>
  <c r="P42" i="9" s="1"/>
  <c r="F60" i="9" s="1"/>
  <c r="X28" i="9"/>
  <c r="O42" i="9" s="1"/>
  <c r="E60" i="9" s="1"/>
  <c r="W28" i="9"/>
  <c r="N42" i="9" s="1"/>
  <c r="D60" i="9" s="1"/>
  <c r="V28" i="9"/>
  <c r="AH28" i="9" s="1"/>
  <c r="U28" i="9"/>
  <c r="L42" i="9" s="1"/>
  <c r="B60" i="9" s="1"/>
  <c r="M28" i="9"/>
  <c r="L28" i="9"/>
  <c r="AD26" i="9"/>
  <c r="U46" i="9" s="1"/>
  <c r="K26" i="9"/>
  <c r="J26" i="9"/>
  <c r="H26" i="9"/>
  <c r="Q46" i="9" s="1"/>
  <c r="AF25" i="9"/>
  <c r="AD25" i="9"/>
  <c r="AC25" i="9"/>
  <c r="AB25" i="9"/>
  <c r="AA25" i="9"/>
  <c r="Z25" i="9"/>
  <c r="Y25" i="9"/>
  <c r="X25" i="9"/>
  <c r="W25" i="9"/>
  <c r="N39" i="9" s="1"/>
  <c r="D57" i="9" s="1"/>
  <c r="V25" i="9"/>
  <c r="AI25" i="9" s="1"/>
  <c r="U25" i="9"/>
  <c r="AD24" i="9"/>
  <c r="AC24" i="9"/>
  <c r="AB24" i="9"/>
  <c r="AA24" i="9"/>
  <c r="Z24" i="9"/>
  <c r="AI24" i="9" s="1"/>
  <c r="Y24" i="9"/>
  <c r="X24" i="9"/>
  <c r="W24" i="9"/>
  <c r="V24" i="9"/>
  <c r="AH24" i="9" s="1"/>
  <c r="U24" i="9"/>
  <c r="AD23" i="9"/>
  <c r="AC23" i="9"/>
  <c r="AB23" i="9"/>
  <c r="AA23" i="9"/>
  <c r="Z23" i="9"/>
  <c r="AG23" i="9" s="1"/>
  <c r="Y23" i="9"/>
  <c r="X23" i="9"/>
  <c r="W23" i="9"/>
  <c r="V23" i="9"/>
  <c r="AH23" i="9" s="1"/>
  <c r="U23" i="9"/>
  <c r="K21" i="9"/>
  <c r="K39" i="9" s="1"/>
  <c r="J21" i="9"/>
  <c r="J39" i="9" s="1"/>
  <c r="AD20" i="9"/>
  <c r="AC20" i="9"/>
  <c r="AB20" i="9"/>
  <c r="AH20" i="9" s="1"/>
  <c r="AA20" i="9"/>
  <c r="Z20" i="9"/>
  <c r="Y20" i="9"/>
  <c r="X20" i="9"/>
  <c r="W20" i="9"/>
  <c r="V20" i="9"/>
  <c r="AI20" i="9" s="1"/>
  <c r="U20" i="9"/>
  <c r="AD19" i="9"/>
  <c r="AC19" i="9"/>
  <c r="AB19" i="9"/>
  <c r="AA19" i="9"/>
  <c r="Z19" i="9"/>
  <c r="AG19" i="9" s="1"/>
  <c r="Y19" i="9"/>
  <c r="X19" i="9"/>
  <c r="W19" i="9"/>
  <c r="V19" i="9"/>
  <c r="U19" i="9"/>
  <c r="AG18" i="9"/>
  <c r="AF18" i="9"/>
  <c r="AD18" i="9"/>
  <c r="U39" i="9" s="1"/>
  <c r="K57" i="9" s="1"/>
  <c r="AC18" i="9"/>
  <c r="T39" i="9" s="1"/>
  <c r="J57" i="9" s="1"/>
  <c r="AB18" i="9"/>
  <c r="S39" i="9" s="1"/>
  <c r="I57" i="9" s="1"/>
  <c r="AA18" i="9"/>
  <c r="R39" i="9" s="1"/>
  <c r="H57" i="9" s="1"/>
  <c r="Z18" i="9"/>
  <c r="Q39" i="9" s="1"/>
  <c r="G57" i="9" s="1"/>
  <c r="Y18" i="9"/>
  <c r="P39" i="9" s="1"/>
  <c r="F57" i="9" s="1"/>
  <c r="X18" i="9"/>
  <c r="O39" i="9" s="1"/>
  <c r="E57" i="9" s="1"/>
  <c r="W18" i="9"/>
  <c r="V18" i="9"/>
  <c r="AI18" i="9" s="1"/>
  <c r="U18" i="9"/>
  <c r="L39" i="9" s="1"/>
  <c r="B57" i="9" s="1"/>
  <c r="K16" i="9"/>
  <c r="K36" i="9" s="1"/>
  <c r="J16" i="9"/>
  <c r="J36" i="9" s="1"/>
  <c r="AF15" i="9"/>
  <c r="AD15" i="9"/>
  <c r="AC15" i="9"/>
  <c r="AB15" i="9"/>
  <c r="AA15" i="9"/>
  <c r="Z15" i="9"/>
  <c r="Y15" i="9"/>
  <c r="X15" i="9"/>
  <c r="AG15" i="9" s="1"/>
  <c r="W15" i="9"/>
  <c r="V15" i="9"/>
  <c r="U15" i="9"/>
  <c r="AD14" i="9"/>
  <c r="AC14" i="9"/>
  <c r="AB14" i="9"/>
  <c r="AA14" i="9"/>
  <c r="Z14" i="9"/>
  <c r="Y14" i="9"/>
  <c r="X14" i="9"/>
  <c r="AG14" i="9" s="1"/>
  <c r="W14" i="9"/>
  <c r="V14" i="9"/>
  <c r="U14" i="9"/>
  <c r="AF13" i="9"/>
  <c r="AD13" i="9"/>
  <c r="U36" i="9" s="1"/>
  <c r="K55" i="9" s="1"/>
  <c r="AC13" i="9"/>
  <c r="AB13" i="9"/>
  <c r="S36" i="9" s="1"/>
  <c r="I55" i="9" s="1"/>
  <c r="AA13" i="9"/>
  <c r="R36" i="9" s="1"/>
  <c r="H55" i="9" s="1"/>
  <c r="Z13" i="9"/>
  <c r="Q36" i="9" s="1"/>
  <c r="G55" i="9" s="1"/>
  <c r="Y13" i="9"/>
  <c r="P36" i="9" s="1"/>
  <c r="F55" i="9" s="1"/>
  <c r="X13" i="9"/>
  <c r="O36" i="9" s="1"/>
  <c r="E55" i="9" s="1"/>
  <c r="W13" i="9"/>
  <c r="N36" i="9" s="1"/>
  <c r="D55" i="9" s="1"/>
  <c r="V13" i="9"/>
  <c r="M36" i="9" s="1"/>
  <c r="C55" i="9" s="1"/>
  <c r="U13" i="9"/>
  <c r="E55" i="8"/>
  <c r="K50" i="8"/>
  <c r="J50" i="8"/>
  <c r="I50" i="8"/>
  <c r="H50" i="8"/>
  <c r="G50" i="8"/>
  <c r="F50" i="8"/>
  <c r="E50" i="8"/>
  <c r="D50" i="8"/>
  <c r="C50" i="8"/>
  <c r="Y46" i="8"/>
  <c r="O46" i="8"/>
  <c r="L46" i="8"/>
  <c r="F45" i="8"/>
  <c r="I42" i="8"/>
  <c r="U39" i="8"/>
  <c r="K57" i="8" s="1"/>
  <c r="S36" i="8"/>
  <c r="I55" i="8" s="1"/>
  <c r="R36" i="8"/>
  <c r="H55" i="8" s="1"/>
  <c r="O36" i="8"/>
  <c r="K36" i="8"/>
  <c r="J36" i="8"/>
  <c r="K31" i="8"/>
  <c r="K42" i="8" s="1"/>
  <c r="Z60" i="8" s="1"/>
  <c r="J31" i="8"/>
  <c r="J42" i="8" s="1"/>
  <c r="Y60" i="8" s="1"/>
  <c r="I31" i="8"/>
  <c r="H31" i="8"/>
  <c r="H42" i="8" s="1"/>
  <c r="G31" i="8"/>
  <c r="G42" i="8" s="1"/>
  <c r="F31" i="8"/>
  <c r="F42" i="8" s="1"/>
  <c r="AJ30" i="8"/>
  <c r="AF30" i="8"/>
  <c r="AD30" i="8"/>
  <c r="AC30" i="8"/>
  <c r="AB30" i="8"/>
  <c r="AA30" i="8"/>
  <c r="Z30" i="8"/>
  <c r="AI30" i="8" s="1"/>
  <c r="Y30" i="8"/>
  <c r="X30" i="8"/>
  <c r="W30" i="8"/>
  <c r="V30" i="8"/>
  <c r="AH30" i="8" s="1"/>
  <c r="U30" i="8"/>
  <c r="AD29" i="8"/>
  <c r="AC29" i="8"/>
  <c r="AB29" i="8"/>
  <c r="AA29" i="8"/>
  <c r="Z29" i="8"/>
  <c r="AI29" i="8" s="1"/>
  <c r="Y29" i="8"/>
  <c r="X29" i="8"/>
  <c r="W29" i="8"/>
  <c r="V29" i="8"/>
  <c r="AH29" i="8" s="1"/>
  <c r="U29" i="8"/>
  <c r="M29" i="8"/>
  <c r="AD28" i="8"/>
  <c r="U42" i="8" s="1"/>
  <c r="K60" i="8" s="1"/>
  <c r="AC28" i="8"/>
  <c r="T42" i="8" s="1"/>
  <c r="J60" i="8" s="1"/>
  <c r="AB28" i="8"/>
  <c r="S42" i="8" s="1"/>
  <c r="I60" i="8" s="1"/>
  <c r="AA28" i="8"/>
  <c r="R42" i="8" s="1"/>
  <c r="H60" i="8" s="1"/>
  <c r="Z28" i="8"/>
  <c r="Q42" i="8" s="1"/>
  <c r="G60" i="8" s="1"/>
  <c r="Y28" i="8"/>
  <c r="P42" i="8" s="1"/>
  <c r="F60" i="8" s="1"/>
  <c r="X28" i="8"/>
  <c r="O42" i="8" s="1"/>
  <c r="E60" i="8" s="1"/>
  <c r="W28" i="8"/>
  <c r="N42" i="8" s="1"/>
  <c r="D60" i="8" s="1"/>
  <c r="V28" i="8"/>
  <c r="AH28" i="8" s="1"/>
  <c r="Y42" i="8" s="1"/>
  <c r="U28" i="8"/>
  <c r="L42" i="8" s="1"/>
  <c r="B60" i="8" s="1"/>
  <c r="M28" i="8"/>
  <c r="L28" i="8"/>
  <c r="AD26" i="8"/>
  <c r="U46" i="8" s="1"/>
  <c r="K26" i="8"/>
  <c r="J26" i="8"/>
  <c r="H26" i="8"/>
  <c r="Q46" i="8" s="1"/>
  <c r="AD25" i="8"/>
  <c r="AC25" i="8"/>
  <c r="AB25" i="8"/>
  <c r="AA25" i="8"/>
  <c r="Z25" i="8"/>
  <c r="Y25" i="8"/>
  <c r="X25" i="8"/>
  <c r="W25" i="8"/>
  <c r="V25" i="8"/>
  <c r="AI25" i="8" s="1"/>
  <c r="U25" i="8"/>
  <c r="AD24" i="8"/>
  <c r="AC24" i="8"/>
  <c r="AB24" i="8"/>
  <c r="AG24" i="8" s="1"/>
  <c r="AA24" i="8"/>
  <c r="Z24" i="8"/>
  <c r="AI24" i="8" s="1"/>
  <c r="Y24" i="8"/>
  <c r="X24" i="8"/>
  <c r="W24" i="8"/>
  <c r="V24" i="8"/>
  <c r="AH24" i="8" s="1"/>
  <c r="U24" i="8"/>
  <c r="AD23" i="8"/>
  <c r="AC23" i="8"/>
  <c r="AB23" i="8"/>
  <c r="AA23" i="8"/>
  <c r="Z23" i="8"/>
  <c r="AI23" i="8" s="1"/>
  <c r="Y23" i="8"/>
  <c r="X23" i="8"/>
  <c r="W23" i="8"/>
  <c r="V23" i="8"/>
  <c r="AH23" i="8" s="1"/>
  <c r="U23" i="8"/>
  <c r="K21" i="8"/>
  <c r="K39" i="8" s="1"/>
  <c r="J21" i="8"/>
  <c r="J39" i="8" s="1"/>
  <c r="AF20" i="8"/>
  <c r="AD20" i="8"/>
  <c r="AC20" i="8"/>
  <c r="AB20" i="8"/>
  <c r="AA20" i="8"/>
  <c r="Z20" i="8"/>
  <c r="AI20" i="8" s="1"/>
  <c r="Y20" i="8"/>
  <c r="X20" i="8"/>
  <c r="W20" i="8"/>
  <c r="V20" i="8"/>
  <c r="U20" i="8"/>
  <c r="AH19" i="8"/>
  <c r="AD19" i="8"/>
  <c r="AC19" i="8"/>
  <c r="T39" i="8" s="1"/>
  <c r="J57" i="8" s="1"/>
  <c r="AB19" i="8"/>
  <c r="AA19" i="8"/>
  <c r="Z19" i="8"/>
  <c r="Y19" i="8"/>
  <c r="X19" i="8"/>
  <c r="W19" i="8"/>
  <c r="V19" i="8"/>
  <c r="AI19" i="8" s="1"/>
  <c r="U19" i="8"/>
  <c r="L39" i="8" s="1"/>
  <c r="B57" i="8" s="1"/>
  <c r="AF18" i="8"/>
  <c r="AD18" i="8"/>
  <c r="AC18" i="8"/>
  <c r="AB18" i="8"/>
  <c r="S39" i="8" s="1"/>
  <c r="I57" i="8" s="1"/>
  <c r="AA18" i="8"/>
  <c r="R39" i="8" s="1"/>
  <c r="H57" i="8" s="1"/>
  <c r="Z18" i="8"/>
  <c r="Y18" i="8"/>
  <c r="P39" i="8" s="1"/>
  <c r="F57" i="8" s="1"/>
  <c r="X18" i="8"/>
  <c r="O39" i="8" s="1"/>
  <c r="E57" i="8" s="1"/>
  <c r="W18" i="8"/>
  <c r="N39" i="8" s="1"/>
  <c r="D57" i="8" s="1"/>
  <c r="V18" i="8"/>
  <c r="AI18" i="8" s="1"/>
  <c r="U18" i="8"/>
  <c r="K16" i="8"/>
  <c r="J16" i="8"/>
  <c r="AD15" i="8"/>
  <c r="AC15" i="8"/>
  <c r="AB15" i="8"/>
  <c r="AA15" i="8"/>
  <c r="Z15" i="8"/>
  <c r="Y15" i="8"/>
  <c r="X15" i="8"/>
  <c r="AG15" i="8" s="1"/>
  <c r="W15" i="8"/>
  <c r="V15" i="8"/>
  <c r="U15" i="8"/>
  <c r="AD14" i="8"/>
  <c r="AC14" i="8"/>
  <c r="AB14" i="8"/>
  <c r="AA14" i="8"/>
  <c r="Z14" i="8"/>
  <c r="Y14" i="8"/>
  <c r="X14" i="8"/>
  <c r="AG14" i="8" s="1"/>
  <c r="W14" i="8"/>
  <c r="V14" i="8"/>
  <c r="U14" i="8"/>
  <c r="AD13" i="8"/>
  <c r="U36" i="8" s="1"/>
  <c r="K55" i="8" s="1"/>
  <c r="AC13" i="8"/>
  <c r="T36" i="8" s="1"/>
  <c r="J55" i="8" s="1"/>
  <c r="AB13" i="8"/>
  <c r="AA13" i="8"/>
  <c r="Z13" i="8"/>
  <c r="Q36" i="8" s="1"/>
  <c r="G55" i="8" s="1"/>
  <c r="Y13" i="8"/>
  <c r="P36" i="8" s="1"/>
  <c r="F55" i="8" s="1"/>
  <c r="X13" i="8"/>
  <c r="AG13" i="8" s="1"/>
  <c r="W13" i="8"/>
  <c r="N36" i="8" s="1"/>
  <c r="D55" i="8" s="1"/>
  <c r="V13" i="8"/>
  <c r="M36" i="8" s="1"/>
  <c r="C55" i="8" s="1"/>
  <c r="U13" i="8"/>
  <c r="L36" i="8" s="1"/>
  <c r="B55" i="8" s="1"/>
  <c r="K50" i="7"/>
  <c r="J50" i="7"/>
  <c r="I50" i="7"/>
  <c r="H50" i="7"/>
  <c r="G50" i="7"/>
  <c r="F50" i="7"/>
  <c r="E50" i="7"/>
  <c r="D50" i="7"/>
  <c r="C50" i="7"/>
  <c r="Y46" i="7"/>
  <c r="O46" i="7"/>
  <c r="L46" i="7"/>
  <c r="F45" i="7"/>
  <c r="H42" i="7"/>
  <c r="U36" i="7"/>
  <c r="K55" i="7" s="1"/>
  <c r="T36" i="7"/>
  <c r="J55" i="7" s="1"/>
  <c r="M36" i="7"/>
  <c r="C55" i="7" s="1"/>
  <c r="L36" i="7"/>
  <c r="B55" i="7" s="1"/>
  <c r="J36" i="7"/>
  <c r="K31" i="7"/>
  <c r="K42" i="7" s="1"/>
  <c r="Z60" i="7" s="1"/>
  <c r="J31" i="7"/>
  <c r="J42" i="7" s="1"/>
  <c r="Y60" i="7" s="1"/>
  <c r="I31" i="7"/>
  <c r="I42" i="7" s="1"/>
  <c r="H31" i="7"/>
  <c r="G31" i="7"/>
  <c r="G42" i="7" s="1"/>
  <c r="F31" i="7"/>
  <c r="F42" i="7" s="1"/>
  <c r="AD30" i="7"/>
  <c r="AC30" i="7"/>
  <c r="AB30" i="7"/>
  <c r="AA30" i="7"/>
  <c r="Z30" i="7"/>
  <c r="AI30" i="7" s="1"/>
  <c r="Y30" i="7"/>
  <c r="X30" i="7"/>
  <c r="W30" i="7"/>
  <c r="V30" i="7"/>
  <c r="U30" i="7"/>
  <c r="AF30" i="7" s="1"/>
  <c r="AJ29" i="7"/>
  <c r="AD29" i="7"/>
  <c r="AC29" i="7"/>
  <c r="AB29" i="7"/>
  <c r="AA29" i="7"/>
  <c r="Z29" i="7"/>
  <c r="Y29" i="7"/>
  <c r="X29" i="7"/>
  <c r="W29" i="7"/>
  <c r="V29" i="7"/>
  <c r="AG29" i="7" s="1"/>
  <c r="U29" i="7"/>
  <c r="M29" i="7"/>
  <c r="AJ28" i="7"/>
  <c r="AD28" i="7"/>
  <c r="U42" i="7" s="1"/>
  <c r="K60" i="7" s="1"/>
  <c r="AC28" i="7"/>
  <c r="T42" i="7" s="1"/>
  <c r="J60" i="7" s="1"/>
  <c r="AB28" i="7"/>
  <c r="AA28" i="7"/>
  <c r="R42" i="7" s="1"/>
  <c r="H60" i="7" s="1"/>
  <c r="Z28" i="7"/>
  <c r="Y28" i="7"/>
  <c r="P42" i="7" s="1"/>
  <c r="F60" i="7" s="1"/>
  <c r="X28" i="7"/>
  <c r="O42" i="7" s="1"/>
  <c r="E60" i="7" s="1"/>
  <c r="W28" i="7"/>
  <c r="V28" i="7"/>
  <c r="AH28" i="7" s="1"/>
  <c r="U28" i="7"/>
  <c r="M28" i="7"/>
  <c r="L28" i="7"/>
  <c r="AD26" i="7"/>
  <c r="U46" i="7" s="1"/>
  <c r="K26" i="7"/>
  <c r="J26" i="7"/>
  <c r="H26" i="7"/>
  <c r="Q46" i="7" s="1"/>
  <c r="AG25" i="7"/>
  <c r="AF25" i="7"/>
  <c r="AD25" i="7"/>
  <c r="AC25" i="7"/>
  <c r="AB25" i="7"/>
  <c r="AA25" i="7"/>
  <c r="Z25" i="7"/>
  <c r="AI25" i="7" s="1"/>
  <c r="Y25" i="7"/>
  <c r="X25" i="7"/>
  <c r="W25" i="7"/>
  <c r="N39" i="7" s="1"/>
  <c r="D57" i="7" s="1"/>
  <c r="V25" i="7"/>
  <c r="AH25" i="7" s="1"/>
  <c r="U25" i="7"/>
  <c r="AD24" i="7"/>
  <c r="AC24" i="7"/>
  <c r="AB24" i="7"/>
  <c r="AA24" i="7"/>
  <c r="Z24" i="7"/>
  <c r="Y24" i="7"/>
  <c r="X24" i="7"/>
  <c r="W24" i="7"/>
  <c r="V24" i="7"/>
  <c r="U24" i="7"/>
  <c r="AD23" i="7"/>
  <c r="AC23" i="7"/>
  <c r="AB23" i="7"/>
  <c r="AH23" i="7" s="1"/>
  <c r="AA23" i="7"/>
  <c r="Z23" i="7"/>
  <c r="Y23" i="7"/>
  <c r="X23" i="7"/>
  <c r="W23" i="7"/>
  <c r="V23" i="7"/>
  <c r="AG23" i="7" s="1"/>
  <c r="U23" i="7"/>
  <c r="K21" i="7"/>
  <c r="J21" i="7"/>
  <c r="AD20" i="7"/>
  <c r="AC20" i="7"/>
  <c r="AB20" i="7"/>
  <c r="AA20" i="7"/>
  <c r="Z20" i="7"/>
  <c r="AI20" i="7" s="1"/>
  <c r="Y20" i="7"/>
  <c r="X20" i="7"/>
  <c r="W20" i="7"/>
  <c r="V20" i="7"/>
  <c r="AG20" i="7" s="1"/>
  <c r="U20" i="7"/>
  <c r="AD19" i="7"/>
  <c r="AC19" i="7"/>
  <c r="T39" i="7" s="1"/>
  <c r="J57" i="7" s="1"/>
  <c r="AB19" i="7"/>
  <c r="AA19" i="7"/>
  <c r="Z19" i="7"/>
  <c r="AG19" i="7" s="1"/>
  <c r="Y19" i="7"/>
  <c r="X19" i="7"/>
  <c r="W19" i="7"/>
  <c r="V19" i="7"/>
  <c r="U19" i="7"/>
  <c r="L39" i="7" s="1"/>
  <c r="B57" i="7" s="1"/>
  <c r="AH18" i="7"/>
  <c r="AG18" i="7"/>
  <c r="AD18" i="7"/>
  <c r="U39" i="7" s="1"/>
  <c r="K57" i="7" s="1"/>
  <c r="AC18" i="7"/>
  <c r="AB18" i="7"/>
  <c r="AA18" i="7"/>
  <c r="R39" i="7" s="1"/>
  <c r="H57" i="7" s="1"/>
  <c r="Z18" i="7"/>
  <c r="Y18" i="7"/>
  <c r="P39" i="7" s="1"/>
  <c r="F57" i="7" s="1"/>
  <c r="X18" i="7"/>
  <c r="O39" i="7" s="1"/>
  <c r="E57" i="7" s="1"/>
  <c r="W18" i="7"/>
  <c r="V18" i="7"/>
  <c r="AI18" i="7" s="1"/>
  <c r="U18" i="7"/>
  <c r="K16" i="7"/>
  <c r="K36" i="7" s="1"/>
  <c r="J16" i="7"/>
  <c r="AF15" i="7"/>
  <c r="AD15" i="7"/>
  <c r="AC15" i="7"/>
  <c r="AB15" i="7"/>
  <c r="AA15" i="7"/>
  <c r="Z15" i="7"/>
  <c r="Y15" i="7"/>
  <c r="X15" i="7"/>
  <c r="AG15" i="7" s="1"/>
  <c r="W15" i="7"/>
  <c r="V15" i="7"/>
  <c r="U15" i="7"/>
  <c r="AD14" i="7"/>
  <c r="AC14" i="7"/>
  <c r="AB14" i="7"/>
  <c r="AA14" i="7"/>
  <c r="R36" i="7" s="1"/>
  <c r="H55" i="7" s="1"/>
  <c r="Z14" i="7"/>
  <c r="Y14" i="7"/>
  <c r="X14" i="7"/>
  <c r="AG14" i="7" s="1"/>
  <c r="W14" i="7"/>
  <c r="V14" i="7"/>
  <c r="U14" i="7"/>
  <c r="AF13" i="7"/>
  <c r="AD13" i="7"/>
  <c r="AC13" i="7"/>
  <c r="AB13" i="7"/>
  <c r="S36" i="7" s="1"/>
  <c r="I55" i="7" s="1"/>
  <c r="AA13" i="7"/>
  <c r="Z13" i="7"/>
  <c r="Q36" i="7" s="1"/>
  <c r="G55" i="7" s="1"/>
  <c r="Y13" i="7"/>
  <c r="P36" i="7" s="1"/>
  <c r="F55" i="7" s="1"/>
  <c r="X13" i="7"/>
  <c r="AG13" i="7" s="1"/>
  <c r="W13" i="7"/>
  <c r="N36" i="7" s="1"/>
  <c r="D55" i="7" s="1"/>
  <c r="V13" i="7"/>
  <c r="U13" i="7"/>
  <c r="K50" i="6"/>
  <c r="J50" i="6"/>
  <c r="I50" i="6"/>
  <c r="H50" i="6"/>
  <c r="G50" i="6"/>
  <c r="F50" i="6"/>
  <c r="E50" i="6"/>
  <c r="D50" i="6"/>
  <c r="C50" i="6"/>
  <c r="Y46" i="6"/>
  <c r="O46" i="6"/>
  <c r="L46" i="6"/>
  <c r="F45" i="6"/>
  <c r="I42" i="6"/>
  <c r="S36" i="6"/>
  <c r="I55" i="6" s="1"/>
  <c r="R36" i="6"/>
  <c r="H55" i="6" s="1"/>
  <c r="N36" i="6"/>
  <c r="D55" i="6" s="1"/>
  <c r="K36" i="6"/>
  <c r="K31" i="6"/>
  <c r="K42" i="6" s="1"/>
  <c r="Z60" i="6" s="1"/>
  <c r="J31" i="6"/>
  <c r="J42" i="6" s="1"/>
  <c r="Y60" i="6" s="1"/>
  <c r="I31" i="6"/>
  <c r="H31" i="6"/>
  <c r="H42" i="6" s="1"/>
  <c r="G31" i="6"/>
  <c r="G42" i="6" s="1"/>
  <c r="F31" i="6"/>
  <c r="F42" i="6" s="1"/>
  <c r="AJ30" i="6"/>
  <c r="AD30" i="6"/>
  <c r="AC30" i="6"/>
  <c r="AB30" i="6"/>
  <c r="AA30" i="6"/>
  <c r="Z30" i="6"/>
  <c r="Y30" i="6"/>
  <c r="X30" i="6"/>
  <c r="W30" i="6"/>
  <c r="V30" i="6"/>
  <c r="AI30" i="6" s="1"/>
  <c r="U30" i="6"/>
  <c r="AD29" i="6"/>
  <c r="AC29" i="6"/>
  <c r="AB29" i="6"/>
  <c r="AA29" i="6"/>
  <c r="Z29" i="6"/>
  <c r="AH29" i="6" s="1"/>
  <c r="Y29" i="6"/>
  <c r="X29" i="6"/>
  <c r="W29" i="6"/>
  <c r="V29" i="6"/>
  <c r="AG29" i="6" s="1"/>
  <c r="U29" i="6"/>
  <c r="M29" i="6"/>
  <c r="AD28" i="6"/>
  <c r="U42" i="6" s="1"/>
  <c r="K60" i="6" s="1"/>
  <c r="AC28" i="6"/>
  <c r="T42" i="6" s="1"/>
  <c r="J60" i="6" s="1"/>
  <c r="AB28" i="6"/>
  <c r="S42" i="6" s="1"/>
  <c r="I60" i="6" s="1"/>
  <c r="AA28" i="6"/>
  <c r="R42" i="6" s="1"/>
  <c r="H60" i="6" s="1"/>
  <c r="Z28" i="6"/>
  <c r="AH28" i="6" s="1"/>
  <c r="Y28" i="6"/>
  <c r="P42" i="6" s="1"/>
  <c r="F60" i="6" s="1"/>
  <c r="X28" i="6"/>
  <c r="O42" i="6" s="1"/>
  <c r="E60" i="6" s="1"/>
  <c r="W28" i="6"/>
  <c r="N42" i="6" s="1"/>
  <c r="D60" i="6" s="1"/>
  <c r="V28" i="6"/>
  <c r="AG28" i="6" s="1"/>
  <c r="U28" i="6"/>
  <c r="L42" i="6" s="1"/>
  <c r="B60" i="6" s="1"/>
  <c r="M28" i="6"/>
  <c r="L28" i="6"/>
  <c r="AD26" i="6"/>
  <c r="U46" i="6" s="1"/>
  <c r="K26" i="6"/>
  <c r="J26" i="6"/>
  <c r="H26" i="6"/>
  <c r="Q46" i="6" s="1"/>
  <c r="AD25" i="6"/>
  <c r="AC25" i="6"/>
  <c r="AB25" i="6"/>
  <c r="AA25" i="6"/>
  <c r="Z25" i="6"/>
  <c r="Y25" i="6"/>
  <c r="X25" i="6"/>
  <c r="W25" i="6"/>
  <c r="V25" i="6"/>
  <c r="AH25" i="6" s="1"/>
  <c r="U25" i="6"/>
  <c r="AF24" i="6"/>
  <c r="AD24" i="6"/>
  <c r="AC24" i="6"/>
  <c r="AB24" i="6"/>
  <c r="AA24" i="6"/>
  <c r="Z24" i="6"/>
  <c r="Y24" i="6"/>
  <c r="X24" i="6"/>
  <c r="W24" i="6"/>
  <c r="V24" i="6"/>
  <c r="AI24" i="6" s="1"/>
  <c r="U24" i="6"/>
  <c r="AD23" i="6"/>
  <c r="AC23" i="6"/>
  <c r="T39" i="6" s="1"/>
  <c r="J57" i="6" s="1"/>
  <c r="AB23" i="6"/>
  <c r="AA23" i="6"/>
  <c r="Z23" i="6"/>
  <c r="AH23" i="6" s="1"/>
  <c r="Y23" i="6"/>
  <c r="X23" i="6"/>
  <c r="W23" i="6"/>
  <c r="V23" i="6"/>
  <c r="AF23" i="6" s="1"/>
  <c r="U23" i="6"/>
  <c r="L39" i="6" s="1"/>
  <c r="B57" i="6" s="1"/>
  <c r="K21" i="6"/>
  <c r="K39" i="6" s="1"/>
  <c r="J21" i="6"/>
  <c r="J39" i="6" s="1"/>
  <c r="AD20" i="6"/>
  <c r="AC20" i="6"/>
  <c r="AB20" i="6"/>
  <c r="AA20" i="6"/>
  <c r="Z20" i="6"/>
  <c r="AI20" i="6" s="1"/>
  <c r="Y20" i="6"/>
  <c r="X20" i="6"/>
  <c r="W20" i="6"/>
  <c r="V20" i="6"/>
  <c r="AH20" i="6" s="1"/>
  <c r="U20" i="6"/>
  <c r="AH19" i="6"/>
  <c r="AG19" i="6"/>
  <c r="AF19" i="6"/>
  <c r="AD19" i="6"/>
  <c r="AC19" i="6"/>
  <c r="AB19" i="6"/>
  <c r="AA19" i="6"/>
  <c r="Z19" i="6"/>
  <c r="Y19" i="6"/>
  <c r="P39" i="6" s="1"/>
  <c r="F57" i="6" s="1"/>
  <c r="X19" i="6"/>
  <c r="W19" i="6"/>
  <c r="V19" i="6"/>
  <c r="AI19" i="6" s="1"/>
  <c r="U19" i="6"/>
  <c r="AF18" i="6"/>
  <c r="AD18" i="6"/>
  <c r="U39" i="6" s="1"/>
  <c r="K57" i="6" s="1"/>
  <c r="AC18" i="6"/>
  <c r="AB18" i="6"/>
  <c r="S39" i="6" s="1"/>
  <c r="I57" i="6" s="1"/>
  <c r="AA18" i="6"/>
  <c r="R39" i="6" s="1"/>
  <c r="H57" i="6" s="1"/>
  <c r="Z18" i="6"/>
  <c r="Q39" i="6" s="1"/>
  <c r="G57" i="6" s="1"/>
  <c r="Y18" i="6"/>
  <c r="X18" i="6"/>
  <c r="O39" i="6" s="1"/>
  <c r="E57" i="6" s="1"/>
  <c r="W18" i="6"/>
  <c r="N39" i="6" s="1"/>
  <c r="D57" i="6" s="1"/>
  <c r="V18" i="6"/>
  <c r="AI18" i="6" s="1"/>
  <c r="U18" i="6"/>
  <c r="K16" i="6"/>
  <c r="J16" i="6"/>
  <c r="J36" i="6" s="1"/>
  <c r="AD15" i="6"/>
  <c r="AC15" i="6"/>
  <c r="AB15" i="6"/>
  <c r="AA15" i="6"/>
  <c r="Z15" i="6"/>
  <c r="Y15" i="6"/>
  <c r="X15" i="6"/>
  <c r="AG15" i="6" s="1"/>
  <c r="W15" i="6"/>
  <c r="V15" i="6"/>
  <c r="U15" i="6"/>
  <c r="AD14" i="6"/>
  <c r="AC14" i="6"/>
  <c r="AB14" i="6"/>
  <c r="AA14" i="6"/>
  <c r="Z14" i="6"/>
  <c r="Y14" i="6"/>
  <c r="X14" i="6"/>
  <c r="AG14" i="6" s="1"/>
  <c r="W14" i="6"/>
  <c r="V14" i="6"/>
  <c r="U14" i="6"/>
  <c r="AD13" i="6"/>
  <c r="U36" i="6" s="1"/>
  <c r="K55" i="6" s="1"/>
  <c r="AC13" i="6"/>
  <c r="T36" i="6" s="1"/>
  <c r="J55" i="6" s="1"/>
  <c r="AB13" i="6"/>
  <c r="AA13" i="6"/>
  <c r="Z13" i="6"/>
  <c r="Q36" i="6" s="1"/>
  <c r="G55" i="6" s="1"/>
  <c r="Y13" i="6"/>
  <c r="P36" i="6" s="1"/>
  <c r="F55" i="6" s="1"/>
  <c r="X13" i="6"/>
  <c r="O36" i="6" s="1"/>
  <c r="E55" i="6" s="1"/>
  <c r="W13" i="6"/>
  <c r="V13" i="6"/>
  <c r="M36" i="6" s="1"/>
  <c r="C55" i="6" s="1"/>
  <c r="U13" i="6"/>
  <c r="L36" i="6" s="1"/>
  <c r="B55" i="6" s="1"/>
  <c r="K50" i="5"/>
  <c r="J50" i="5"/>
  <c r="I50" i="5"/>
  <c r="H50" i="5"/>
  <c r="G50" i="5"/>
  <c r="F50" i="5"/>
  <c r="E50" i="5"/>
  <c r="D50" i="5"/>
  <c r="C50" i="5"/>
  <c r="Y46" i="5"/>
  <c r="O46" i="5"/>
  <c r="L46" i="5"/>
  <c r="F45" i="5"/>
  <c r="J42" i="5"/>
  <c r="Y60" i="5" s="1"/>
  <c r="K31" i="5"/>
  <c r="K42" i="5" s="1"/>
  <c r="Z60" i="5" s="1"/>
  <c r="J31" i="5"/>
  <c r="I31" i="5"/>
  <c r="I42" i="5" s="1"/>
  <c r="H31" i="5"/>
  <c r="H42" i="5" s="1"/>
  <c r="G31" i="5"/>
  <c r="G42" i="5" s="1"/>
  <c r="F31" i="5"/>
  <c r="F42" i="5" s="1"/>
  <c r="W60" i="5" s="1"/>
  <c r="AD30" i="5"/>
  <c r="AC30" i="5"/>
  <c r="AB30" i="5"/>
  <c r="AA30" i="5"/>
  <c r="Z30" i="5"/>
  <c r="Y30" i="5"/>
  <c r="X30" i="5"/>
  <c r="W30" i="5"/>
  <c r="V30" i="5"/>
  <c r="AI30" i="5" s="1"/>
  <c r="U30" i="5"/>
  <c r="AJ29" i="5"/>
  <c r="AD29" i="5"/>
  <c r="AC29" i="5"/>
  <c r="AB29" i="5"/>
  <c r="AA29" i="5"/>
  <c r="Z29" i="5"/>
  <c r="Y29" i="5"/>
  <c r="X29" i="5"/>
  <c r="W29" i="5"/>
  <c r="V29" i="5"/>
  <c r="AH29" i="5" s="1"/>
  <c r="U29" i="5"/>
  <c r="M29" i="5"/>
  <c r="AJ28" i="5"/>
  <c r="AD28" i="5"/>
  <c r="U42" i="5" s="1"/>
  <c r="K60" i="5" s="1"/>
  <c r="AC28" i="5"/>
  <c r="T42" i="5" s="1"/>
  <c r="J60" i="5" s="1"/>
  <c r="AB28" i="5"/>
  <c r="S42" i="5" s="1"/>
  <c r="I60" i="5" s="1"/>
  <c r="AA28" i="5"/>
  <c r="R42" i="5" s="1"/>
  <c r="H60" i="5" s="1"/>
  <c r="Z28" i="5"/>
  <c r="Q42" i="5" s="1"/>
  <c r="G60" i="5" s="1"/>
  <c r="Y28" i="5"/>
  <c r="P42" i="5" s="1"/>
  <c r="F60" i="5" s="1"/>
  <c r="X28" i="5"/>
  <c r="O42" i="5" s="1"/>
  <c r="E60" i="5" s="1"/>
  <c r="W28" i="5"/>
  <c r="N42" i="5" s="1"/>
  <c r="D60" i="5" s="1"/>
  <c r="V28" i="5"/>
  <c r="AH28" i="5" s="1"/>
  <c r="U28" i="5"/>
  <c r="L42" i="5" s="1"/>
  <c r="B60" i="5" s="1"/>
  <c r="M28" i="5"/>
  <c r="L28" i="5"/>
  <c r="AD26" i="5"/>
  <c r="U46" i="5" s="1"/>
  <c r="K26" i="5"/>
  <c r="J26" i="5"/>
  <c r="H26" i="5"/>
  <c r="Q46" i="5" s="1"/>
  <c r="AF25" i="5"/>
  <c r="AD25" i="5"/>
  <c r="AC25" i="5"/>
  <c r="AB25" i="5"/>
  <c r="AA25" i="5"/>
  <c r="Z25" i="5"/>
  <c r="Y25" i="5"/>
  <c r="X25" i="5"/>
  <c r="W25" i="5"/>
  <c r="V25" i="5"/>
  <c r="AI25" i="5" s="1"/>
  <c r="U25" i="5"/>
  <c r="AD24" i="5"/>
  <c r="AC24" i="5"/>
  <c r="AB24" i="5"/>
  <c r="AA24" i="5"/>
  <c r="Z24" i="5"/>
  <c r="Y24" i="5"/>
  <c r="X24" i="5"/>
  <c r="W24" i="5"/>
  <c r="V24" i="5"/>
  <c r="U24" i="5"/>
  <c r="AG23" i="5"/>
  <c r="AD23" i="5"/>
  <c r="AC23" i="5"/>
  <c r="AB23" i="5"/>
  <c r="AA23" i="5"/>
  <c r="Z23" i="5"/>
  <c r="AI23" i="5" s="1"/>
  <c r="Y23" i="5"/>
  <c r="X23" i="5"/>
  <c r="W23" i="5"/>
  <c r="V23" i="5"/>
  <c r="AH23" i="5" s="1"/>
  <c r="U23" i="5"/>
  <c r="K21" i="5"/>
  <c r="K39" i="5" s="1"/>
  <c r="J21" i="5"/>
  <c r="AD20" i="5"/>
  <c r="AC20" i="5"/>
  <c r="AB20" i="5"/>
  <c r="AH20" i="5" s="1"/>
  <c r="AA20" i="5"/>
  <c r="Z20" i="5"/>
  <c r="Y20" i="5"/>
  <c r="X20" i="5"/>
  <c r="W20" i="5"/>
  <c r="V20" i="5"/>
  <c r="AI20" i="5" s="1"/>
  <c r="U20" i="5"/>
  <c r="AF20" i="5" s="1"/>
  <c r="AD19" i="5"/>
  <c r="AC19" i="5"/>
  <c r="AB19" i="5"/>
  <c r="AA19" i="5"/>
  <c r="Z19" i="5"/>
  <c r="AI19" i="5" s="1"/>
  <c r="Y19" i="5"/>
  <c r="X19" i="5"/>
  <c r="W19" i="5"/>
  <c r="V19" i="5"/>
  <c r="AG19" i="5" s="1"/>
  <c r="U19" i="5"/>
  <c r="AG18" i="5"/>
  <c r="AD18" i="5"/>
  <c r="U39" i="5" s="1"/>
  <c r="K57" i="5" s="1"/>
  <c r="AC18" i="5"/>
  <c r="T39" i="5" s="1"/>
  <c r="J57" i="5" s="1"/>
  <c r="AB18" i="5"/>
  <c r="S39" i="5" s="1"/>
  <c r="I57" i="5" s="1"/>
  <c r="AA18" i="5"/>
  <c r="R39" i="5" s="1"/>
  <c r="H57" i="5" s="1"/>
  <c r="Z18" i="5"/>
  <c r="Q39" i="5" s="1"/>
  <c r="G57" i="5" s="1"/>
  <c r="Y18" i="5"/>
  <c r="P39" i="5" s="1"/>
  <c r="F57" i="5" s="1"/>
  <c r="X18" i="5"/>
  <c r="O39" i="5" s="1"/>
  <c r="E57" i="5" s="1"/>
  <c r="W18" i="5"/>
  <c r="V18" i="5"/>
  <c r="M39" i="5" s="1"/>
  <c r="C57" i="5" s="1"/>
  <c r="U18" i="5"/>
  <c r="K16" i="5"/>
  <c r="K36" i="5" s="1"/>
  <c r="J16" i="5"/>
  <c r="J36" i="5" s="1"/>
  <c r="AF15" i="5"/>
  <c r="AD15" i="5"/>
  <c r="AC15" i="5"/>
  <c r="T36" i="5" s="1"/>
  <c r="J55" i="5" s="1"/>
  <c r="AB15" i="5"/>
  <c r="AA15" i="5"/>
  <c r="Z15" i="5"/>
  <c r="Y15" i="5"/>
  <c r="X15" i="5"/>
  <c r="AG15" i="5" s="1"/>
  <c r="W15" i="5"/>
  <c r="V15" i="5"/>
  <c r="U15" i="5"/>
  <c r="L36" i="5" s="1"/>
  <c r="B55" i="5" s="1"/>
  <c r="AD14" i="5"/>
  <c r="AC14" i="5"/>
  <c r="AB14" i="5"/>
  <c r="AA14" i="5"/>
  <c r="Z14" i="5"/>
  <c r="Y14" i="5"/>
  <c r="X14" i="5"/>
  <c r="AG14" i="5" s="1"/>
  <c r="W14" i="5"/>
  <c r="V14" i="5"/>
  <c r="U14" i="5"/>
  <c r="AF13" i="5"/>
  <c r="AD13" i="5"/>
  <c r="U36" i="5" s="1"/>
  <c r="K55" i="5" s="1"/>
  <c r="AC13" i="5"/>
  <c r="AB13" i="5"/>
  <c r="S36" i="5" s="1"/>
  <c r="I55" i="5" s="1"/>
  <c r="AA13" i="5"/>
  <c r="R36" i="5" s="1"/>
  <c r="H55" i="5" s="1"/>
  <c r="Z13" i="5"/>
  <c r="Q36" i="5" s="1"/>
  <c r="G55" i="5" s="1"/>
  <c r="Y13" i="5"/>
  <c r="P36" i="5" s="1"/>
  <c r="F55" i="5" s="1"/>
  <c r="X13" i="5"/>
  <c r="W13" i="5"/>
  <c r="N36" i="5" s="1"/>
  <c r="D55" i="5" s="1"/>
  <c r="V13" i="5"/>
  <c r="M36" i="5" s="1"/>
  <c r="C55" i="5" s="1"/>
  <c r="U13" i="5"/>
  <c r="K50" i="4"/>
  <c r="J50" i="4"/>
  <c r="I50" i="4"/>
  <c r="H50" i="4"/>
  <c r="G50" i="4"/>
  <c r="F50" i="4"/>
  <c r="E50" i="4"/>
  <c r="D50" i="4"/>
  <c r="C50" i="4"/>
  <c r="Y46" i="4"/>
  <c r="O46" i="4"/>
  <c r="L46" i="4"/>
  <c r="F45" i="4"/>
  <c r="I42" i="4"/>
  <c r="S36" i="4"/>
  <c r="I55" i="4" s="1"/>
  <c r="K36" i="4"/>
  <c r="K31" i="4"/>
  <c r="K42" i="4" s="1"/>
  <c r="Z60" i="4" s="1"/>
  <c r="J31" i="4"/>
  <c r="J42" i="4" s="1"/>
  <c r="Y60" i="4" s="1"/>
  <c r="I31" i="4"/>
  <c r="H31" i="4"/>
  <c r="H42" i="4" s="1"/>
  <c r="G31" i="4"/>
  <c r="G42" i="4" s="1"/>
  <c r="F31" i="4"/>
  <c r="F42" i="4" s="1"/>
  <c r="W60" i="4" s="1"/>
  <c r="AJ30" i="4"/>
  <c r="AF30" i="4"/>
  <c r="AD30" i="4"/>
  <c r="AC30" i="4"/>
  <c r="AB30" i="4"/>
  <c r="AA30" i="4"/>
  <c r="Z30" i="4"/>
  <c r="Y30" i="4"/>
  <c r="X30" i="4"/>
  <c r="W30" i="4"/>
  <c r="V30" i="4"/>
  <c r="AI30" i="4" s="1"/>
  <c r="U30" i="4"/>
  <c r="AD29" i="4"/>
  <c r="AC29" i="4"/>
  <c r="AB29" i="4"/>
  <c r="AA29" i="4"/>
  <c r="Z29" i="4"/>
  <c r="AI29" i="4" s="1"/>
  <c r="Y29" i="4"/>
  <c r="X29" i="4"/>
  <c r="W29" i="4"/>
  <c r="V29" i="4"/>
  <c r="AH29" i="4" s="1"/>
  <c r="U29" i="4"/>
  <c r="M29" i="4"/>
  <c r="AI28" i="4"/>
  <c r="AD28" i="4"/>
  <c r="U42" i="4" s="1"/>
  <c r="K60" i="4" s="1"/>
  <c r="AC28" i="4"/>
  <c r="T42" i="4" s="1"/>
  <c r="J60" i="4" s="1"/>
  <c r="AB28" i="4"/>
  <c r="S42" i="4" s="1"/>
  <c r="I60" i="4" s="1"/>
  <c r="AA28" i="4"/>
  <c r="R42" i="4" s="1"/>
  <c r="H60" i="4" s="1"/>
  <c r="Z28" i="4"/>
  <c r="Q42" i="4" s="1"/>
  <c r="G60" i="4" s="1"/>
  <c r="Y28" i="4"/>
  <c r="P42" i="4" s="1"/>
  <c r="F60" i="4" s="1"/>
  <c r="X28" i="4"/>
  <c r="O42" i="4" s="1"/>
  <c r="E60" i="4" s="1"/>
  <c r="W28" i="4"/>
  <c r="N42" i="4" s="1"/>
  <c r="D60" i="4" s="1"/>
  <c r="V28" i="4"/>
  <c r="AH28" i="4" s="1"/>
  <c r="U28" i="4"/>
  <c r="L42" i="4" s="1"/>
  <c r="B60" i="4" s="1"/>
  <c r="M28" i="4"/>
  <c r="L28" i="4"/>
  <c r="AD26" i="4"/>
  <c r="U46" i="4" s="1"/>
  <c r="K26" i="4"/>
  <c r="J26" i="4"/>
  <c r="H26" i="4"/>
  <c r="Q46" i="4" s="1"/>
  <c r="AD25" i="4"/>
  <c r="U39" i="4" s="1"/>
  <c r="K57" i="4" s="1"/>
  <c r="AC25" i="4"/>
  <c r="AB25" i="4"/>
  <c r="AA25" i="4"/>
  <c r="Z25" i="4"/>
  <c r="Y25" i="4"/>
  <c r="X25" i="4"/>
  <c r="W25" i="4"/>
  <c r="V25" i="4"/>
  <c r="AI25" i="4" s="1"/>
  <c r="U25" i="4"/>
  <c r="AD24" i="4"/>
  <c r="AC24" i="4"/>
  <c r="AB24" i="4"/>
  <c r="AG24" i="4" s="1"/>
  <c r="AA24" i="4"/>
  <c r="Z24" i="4"/>
  <c r="AI24" i="4" s="1"/>
  <c r="Y24" i="4"/>
  <c r="X24" i="4"/>
  <c r="W24" i="4"/>
  <c r="V24" i="4"/>
  <c r="AH24" i="4" s="1"/>
  <c r="U24" i="4"/>
  <c r="AD23" i="4"/>
  <c r="AC23" i="4"/>
  <c r="AB23" i="4"/>
  <c r="AA23" i="4"/>
  <c r="Z23" i="4"/>
  <c r="Q39" i="4" s="1"/>
  <c r="G57" i="4" s="1"/>
  <c r="Y23" i="4"/>
  <c r="X23" i="4"/>
  <c r="W23" i="4"/>
  <c r="V23" i="4"/>
  <c r="AH23" i="4" s="1"/>
  <c r="U23" i="4"/>
  <c r="K21" i="4"/>
  <c r="K39" i="4" s="1"/>
  <c r="J21" i="4"/>
  <c r="J39" i="4" s="1"/>
  <c r="AH20" i="4"/>
  <c r="AF20" i="4"/>
  <c r="AD20" i="4"/>
  <c r="AC20" i="4"/>
  <c r="AB20" i="4"/>
  <c r="AA20" i="4"/>
  <c r="Z20" i="4"/>
  <c r="Y20" i="4"/>
  <c r="X20" i="4"/>
  <c r="W20" i="4"/>
  <c r="V20" i="4"/>
  <c r="AI20" i="4" s="1"/>
  <c r="U20" i="4"/>
  <c r="AH19" i="4"/>
  <c r="AD19" i="4"/>
  <c r="AC19" i="4"/>
  <c r="AB19" i="4"/>
  <c r="AA19" i="4"/>
  <c r="Z19" i="4"/>
  <c r="Y19" i="4"/>
  <c r="X19" i="4"/>
  <c r="W19" i="4"/>
  <c r="V19" i="4"/>
  <c r="AG19" i="4" s="1"/>
  <c r="U19" i="4"/>
  <c r="AF19" i="4" s="1"/>
  <c r="AF18" i="4"/>
  <c r="AD18" i="4"/>
  <c r="AC18" i="4"/>
  <c r="T39" i="4" s="1"/>
  <c r="J57" i="4" s="1"/>
  <c r="AB18" i="4"/>
  <c r="S39" i="4" s="1"/>
  <c r="I57" i="4" s="1"/>
  <c r="AA18" i="4"/>
  <c r="R39" i="4" s="1"/>
  <c r="H57" i="4" s="1"/>
  <c r="Z18" i="4"/>
  <c r="AG18" i="4" s="1"/>
  <c r="Y18" i="4"/>
  <c r="P39" i="4" s="1"/>
  <c r="F57" i="4" s="1"/>
  <c r="X18" i="4"/>
  <c r="O39" i="4" s="1"/>
  <c r="E57" i="4" s="1"/>
  <c r="W18" i="4"/>
  <c r="N39" i="4" s="1"/>
  <c r="D57" i="4" s="1"/>
  <c r="V18" i="4"/>
  <c r="AI18" i="4" s="1"/>
  <c r="U18" i="4"/>
  <c r="L39" i="4" s="1"/>
  <c r="B57" i="4" s="1"/>
  <c r="K16" i="4"/>
  <c r="J16" i="4"/>
  <c r="J36" i="4" s="1"/>
  <c r="AD15" i="4"/>
  <c r="AC15" i="4"/>
  <c r="AB15" i="4"/>
  <c r="AA15" i="4"/>
  <c r="Z15" i="4"/>
  <c r="Y15" i="4"/>
  <c r="X15" i="4"/>
  <c r="AG15" i="4" s="1"/>
  <c r="W15" i="4"/>
  <c r="V15" i="4"/>
  <c r="U15" i="4"/>
  <c r="AD14" i="4"/>
  <c r="AC14" i="4"/>
  <c r="AB14" i="4"/>
  <c r="AA14" i="4"/>
  <c r="Z14" i="4"/>
  <c r="Y14" i="4"/>
  <c r="X14" i="4"/>
  <c r="AG14" i="4" s="1"/>
  <c r="W14" i="4"/>
  <c r="V14" i="4"/>
  <c r="U14" i="4"/>
  <c r="AD13" i="4"/>
  <c r="U36" i="4" s="1"/>
  <c r="K55" i="4" s="1"/>
  <c r="AC13" i="4"/>
  <c r="T36" i="4" s="1"/>
  <c r="J55" i="4" s="1"/>
  <c r="AB13" i="4"/>
  <c r="AA13" i="4"/>
  <c r="R36" i="4" s="1"/>
  <c r="H55" i="4" s="1"/>
  <c r="Z13" i="4"/>
  <c r="Q36" i="4" s="1"/>
  <c r="G55" i="4" s="1"/>
  <c r="Y13" i="4"/>
  <c r="P36" i="4" s="1"/>
  <c r="F55" i="4" s="1"/>
  <c r="X13" i="4"/>
  <c r="O36" i="4" s="1"/>
  <c r="E55" i="4" s="1"/>
  <c r="W13" i="4"/>
  <c r="N36" i="4" s="1"/>
  <c r="D55" i="4" s="1"/>
  <c r="V13" i="4"/>
  <c r="M36" i="4" s="1"/>
  <c r="C55" i="4" s="1"/>
  <c r="U13" i="4"/>
  <c r="L36" i="4" s="1"/>
  <c r="B55" i="4" s="1"/>
  <c r="K50" i="3"/>
  <c r="J50" i="3"/>
  <c r="I50" i="3"/>
  <c r="H50" i="3"/>
  <c r="G50" i="3"/>
  <c r="F50" i="3"/>
  <c r="E50" i="3"/>
  <c r="D50" i="3"/>
  <c r="C50" i="3"/>
  <c r="Y46" i="3"/>
  <c r="O46" i="3"/>
  <c r="L46" i="3"/>
  <c r="F45" i="3"/>
  <c r="J39" i="3"/>
  <c r="T36" i="3"/>
  <c r="J55" i="3" s="1"/>
  <c r="L36" i="3"/>
  <c r="B55" i="3" s="1"/>
  <c r="K31" i="3"/>
  <c r="K42" i="3" s="1"/>
  <c r="Z60" i="3" s="1"/>
  <c r="J31" i="3"/>
  <c r="J42" i="3" s="1"/>
  <c r="Y60" i="3" s="1"/>
  <c r="I31" i="3"/>
  <c r="I42" i="3" s="1"/>
  <c r="H31" i="3"/>
  <c r="H42" i="3" s="1"/>
  <c r="G31" i="3"/>
  <c r="G42" i="3" s="1"/>
  <c r="F31" i="3"/>
  <c r="F42" i="3" s="1"/>
  <c r="W60" i="3" s="1"/>
  <c r="AF30" i="3"/>
  <c r="AD30" i="3"/>
  <c r="AC30" i="3"/>
  <c r="AB30" i="3"/>
  <c r="AG30" i="3" s="1"/>
  <c r="AA30" i="3"/>
  <c r="Z30" i="3"/>
  <c r="Y30" i="3"/>
  <c r="X30" i="3"/>
  <c r="W30" i="3"/>
  <c r="V30" i="3"/>
  <c r="U30" i="3"/>
  <c r="AD29" i="3"/>
  <c r="AC29" i="3"/>
  <c r="AB29" i="3"/>
  <c r="AA29" i="3"/>
  <c r="Z29" i="3"/>
  <c r="Y29" i="3"/>
  <c r="X29" i="3"/>
  <c r="W29" i="3"/>
  <c r="V29" i="3"/>
  <c r="AH29" i="3" s="1"/>
  <c r="U29" i="3"/>
  <c r="M29" i="3"/>
  <c r="AD28" i="3"/>
  <c r="U42" i="3" s="1"/>
  <c r="K60" i="3" s="1"/>
  <c r="AC28" i="3"/>
  <c r="T42" i="3" s="1"/>
  <c r="J60" i="3" s="1"/>
  <c r="AB28" i="3"/>
  <c r="S42" i="3" s="1"/>
  <c r="I60" i="3" s="1"/>
  <c r="AA28" i="3"/>
  <c r="R42" i="3" s="1"/>
  <c r="H60" i="3" s="1"/>
  <c r="Z28" i="3"/>
  <c r="Q42" i="3" s="1"/>
  <c r="G60" i="3" s="1"/>
  <c r="Y28" i="3"/>
  <c r="P42" i="3" s="1"/>
  <c r="F60" i="3" s="1"/>
  <c r="X28" i="3"/>
  <c r="O42" i="3" s="1"/>
  <c r="E60" i="3" s="1"/>
  <c r="W28" i="3"/>
  <c r="V28" i="3"/>
  <c r="AH28" i="3" s="1"/>
  <c r="U28" i="3"/>
  <c r="L42" i="3" s="1"/>
  <c r="B60" i="3" s="1"/>
  <c r="M28" i="3"/>
  <c r="L28" i="3"/>
  <c r="AD26" i="3"/>
  <c r="U46" i="3" s="1"/>
  <c r="K26" i="3"/>
  <c r="J26" i="3"/>
  <c r="H26" i="3"/>
  <c r="Q46" i="3" s="1"/>
  <c r="AD25" i="3"/>
  <c r="AC25" i="3"/>
  <c r="AB25" i="3"/>
  <c r="AA25" i="3"/>
  <c r="Z25" i="3"/>
  <c r="AH25" i="3" s="1"/>
  <c r="Y25" i="3"/>
  <c r="X25" i="3"/>
  <c r="W25" i="3"/>
  <c r="V25" i="3"/>
  <c r="AG25" i="3" s="1"/>
  <c r="U25" i="3"/>
  <c r="AG24" i="3"/>
  <c r="AD24" i="3"/>
  <c r="AC24" i="3"/>
  <c r="AB24" i="3"/>
  <c r="AA24" i="3"/>
  <c r="Z24" i="3"/>
  <c r="AI24" i="3" s="1"/>
  <c r="Y24" i="3"/>
  <c r="X24" i="3"/>
  <c r="W24" i="3"/>
  <c r="V24" i="3"/>
  <c r="U24" i="3"/>
  <c r="AH24" i="3" s="1"/>
  <c r="AD23" i="3"/>
  <c r="AC23" i="3"/>
  <c r="AB23" i="3"/>
  <c r="AA23" i="3"/>
  <c r="Z23" i="3"/>
  <c r="Y23" i="3"/>
  <c r="X23" i="3"/>
  <c r="W23" i="3"/>
  <c r="V23" i="3"/>
  <c r="AH23" i="3" s="1"/>
  <c r="U23" i="3"/>
  <c r="K21" i="3"/>
  <c r="K39" i="3" s="1"/>
  <c r="J21" i="3"/>
  <c r="AF20" i="3"/>
  <c r="AD20" i="3"/>
  <c r="AC20" i="3"/>
  <c r="AB20" i="3"/>
  <c r="AG20" i="3" s="1"/>
  <c r="AA20" i="3"/>
  <c r="Z20" i="3"/>
  <c r="Y20" i="3"/>
  <c r="X20" i="3"/>
  <c r="W20" i="3"/>
  <c r="N39" i="3" s="1"/>
  <c r="D57" i="3" s="1"/>
  <c r="V20" i="3"/>
  <c r="AI20" i="3" s="1"/>
  <c r="U20" i="3"/>
  <c r="AD19" i="3"/>
  <c r="AC19" i="3"/>
  <c r="AB19" i="3"/>
  <c r="AA19" i="3"/>
  <c r="Z19" i="3"/>
  <c r="AI19" i="3" s="1"/>
  <c r="Y19" i="3"/>
  <c r="X19" i="3"/>
  <c r="W19" i="3"/>
  <c r="V19" i="3"/>
  <c r="AG19" i="3" s="1"/>
  <c r="U19" i="3"/>
  <c r="AG18" i="3"/>
  <c r="AD18" i="3"/>
  <c r="U39" i="3" s="1"/>
  <c r="K57" i="3" s="1"/>
  <c r="AC18" i="3"/>
  <c r="T39" i="3" s="1"/>
  <c r="J57" i="3" s="1"/>
  <c r="AB18" i="3"/>
  <c r="S39" i="3" s="1"/>
  <c r="I57" i="3" s="1"/>
  <c r="AA18" i="3"/>
  <c r="R39" i="3" s="1"/>
  <c r="H57" i="3" s="1"/>
  <c r="Z18" i="3"/>
  <c r="AI18" i="3" s="1"/>
  <c r="Y18" i="3"/>
  <c r="P39" i="3" s="1"/>
  <c r="F57" i="3" s="1"/>
  <c r="X18" i="3"/>
  <c r="O39" i="3" s="1"/>
  <c r="E57" i="3" s="1"/>
  <c r="W18" i="3"/>
  <c r="V18" i="3"/>
  <c r="M39" i="3" s="1"/>
  <c r="C57" i="3" s="1"/>
  <c r="U18" i="3"/>
  <c r="L39" i="3" s="1"/>
  <c r="B57" i="3" s="1"/>
  <c r="K16" i="3"/>
  <c r="K36" i="3" s="1"/>
  <c r="J16" i="3"/>
  <c r="J36" i="3" s="1"/>
  <c r="AF15" i="3"/>
  <c r="AD15" i="3"/>
  <c r="AC15" i="3"/>
  <c r="AB15" i="3"/>
  <c r="AA15" i="3"/>
  <c r="Z15" i="3"/>
  <c r="Y15" i="3"/>
  <c r="P36" i="3" s="1"/>
  <c r="F55" i="3" s="1"/>
  <c r="X15" i="3"/>
  <c r="AG15" i="3" s="1"/>
  <c r="W15" i="3"/>
  <c r="V15" i="3"/>
  <c r="U15" i="3"/>
  <c r="AD14" i="3"/>
  <c r="AC14" i="3"/>
  <c r="AB14" i="3"/>
  <c r="AA14" i="3"/>
  <c r="AF14" i="3" s="1"/>
  <c r="Z14" i="3"/>
  <c r="Y14" i="3"/>
  <c r="X14" i="3"/>
  <c r="AG14" i="3" s="1"/>
  <c r="W14" i="3"/>
  <c r="V14" i="3"/>
  <c r="U14" i="3"/>
  <c r="AF13" i="3"/>
  <c r="AD13" i="3"/>
  <c r="U36" i="3" s="1"/>
  <c r="K55" i="3" s="1"/>
  <c r="AC13" i="3"/>
  <c r="AB13" i="3"/>
  <c r="S36" i="3" s="1"/>
  <c r="I55" i="3" s="1"/>
  <c r="AA13" i="3"/>
  <c r="R36" i="3" s="1"/>
  <c r="H55" i="3" s="1"/>
  <c r="Z13" i="3"/>
  <c r="Q36" i="3" s="1"/>
  <c r="G55" i="3" s="1"/>
  <c r="Y13" i="3"/>
  <c r="X13" i="3"/>
  <c r="AG13" i="3" s="1"/>
  <c r="W13" i="3"/>
  <c r="N36" i="3" s="1"/>
  <c r="D55" i="3" s="1"/>
  <c r="V13" i="3"/>
  <c r="M36" i="3" s="1"/>
  <c r="C55" i="3" s="1"/>
  <c r="U13" i="3"/>
  <c r="F45" i="2"/>
  <c r="H26" i="2"/>
  <c r="Q46" i="2" s="1"/>
  <c r="W39" i="16" l="1"/>
  <c r="X60" i="16"/>
  <c r="V60" i="16"/>
  <c r="W36" i="16"/>
  <c r="W60" i="16"/>
  <c r="Y39" i="16"/>
  <c r="AH21" i="16"/>
  <c r="AG18" i="16"/>
  <c r="AF25" i="16"/>
  <c r="AJ28" i="16"/>
  <c r="AA42" i="16" s="1"/>
  <c r="AI23" i="16"/>
  <c r="AI28" i="16"/>
  <c r="Q42" i="16"/>
  <c r="G60" i="16" s="1"/>
  <c r="AG13" i="16"/>
  <c r="AG25" i="16"/>
  <c r="AI29" i="16"/>
  <c r="AI18" i="16"/>
  <c r="AF24" i="16"/>
  <c r="AH25" i="16"/>
  <c r="AF20" i="16"/>
  <c r="AG24" i="16"/>
  <c r="AI25" i="16"/>
  <c r="AF30" i="16"/>
  <c r="M42" i="16"/>
  <c r="C60" i="16" s="1"/>
  <c r="AF14" i="16"/>
  <c r="AG20" i="16"/>
  <c r="AF23" i="16"/>
  <c r="AF28" i="16"/>
  <c r="AF29" i="16"/>
  <c r="AG30" i="16"/>
  <c r="X42" i="16" s="1"/>
  <c r="W36" i="15"/>
  <c r="AG16" i="15"/>
  <c r="X36" i="15"/>
  <c r="AI19" i="15"/>
  <c r="Z39" i="15" s="1"/>
  <c r="AF25" i="15"/>
  <c r="AJ28" i="15"/>
  <c r="AJ29" i="15"/>
  <c r="AH18" i="15"/>
  <c r="AG25" i="15"/>
  <c r="AF24" i="15"/>
  <c r="AH25" i="15"/>
  <c r="V60" i="15"/>
  <c r="AI25" i="15"/>
  <c r="Q39" i="15"/>
  <c r="G57" i="15" s="1"/>
  <c r="M42" i="15"/>
  <c r="C60" i="15" s="1"/>
  <c r="AF14" i="15"/>
  <c r="AG20" i="15"/>
  <c r="AF23" i="15"/>
  <c r="W39" i="15" s="1"/>
  <c r="AF28" i="15"/>
  <c r="AF29" i="15"/>
  <c r="AG30" i="15"/>
  <c r="AF19" i="15"/>
  <c r="AH20" i="15"/>
  <c r="AG23" i="15"/>
  <c r="X39" i="15" s="1"/>
  <c r="AG28" i="15"/>
  <c r="AG29" i="15"/>
  <c r="X60" i="13"/>
  <c r="V60" i="13"/>
  <c r="M39" i="13"/>
  <c r="C57" i="13" s="1"/>
  <c r="AF13" i="13"/>
  <c r="AF15" i="13"/>
  <c r="AG18" i="13"/>
  <c r="AI19" i="13"/>
  <c r="Z39" i="13" s="1"/>
  <c r="AF25" i="13"/>
  <c r="AJ28" i="13"/>
  <c r="AJ29" i="13"/>
  <c r="AG13" i="13"/>
  <c r="AH18" i="13"/>
  <c r="AG25" i="13"/>
  <c r="AF24" i="13"/>
  <c r="AH25" i="13"/>
  <c r="AG24" i="13"/>
  <c r="AF30" i="13"/>
  <c r="M42" i="13"/>
  <c r="C60" i="13" s="1"/>
  <c r="AF14" i="13"/>
  <c r="AG20" i="13"/>
  <c r="AF23" i="13"/>
  <c r="W39" i="13" s="1"/>
  <c r="AF28" i="13"/>
  <c r="AF29" i="13"/>
  <c r="AG30" i="13"/>
  <c r="AI23" i="13"/>
  <c r="AG28" i="13"/>
  <c r="X42" i="13" s="1"/>
  <c r="AG29" i="13"/>
  <c r="AH30" i="13"/>
  <c r="Y42" i="13" s="1"/>
  <c r="AI28" i="13"/>
  <c r="Z42" i="13" s="1"/>
  <c r="Y39" i="12"/>
  <c r="N42" i="12"/>
  <c r="D60" i="12" s="1"/>
  <c r="X60" i="12"/>
  <c r="V60" i="12"/>
  <c r="W39" i="12"/>
  <c r="M39" i="12"/>
  <c r="C57" i="12" s="1"/>
  <c r="AF13" i="12"/>
  <c r="W36" i="12" s="1"/>
  <c r="AF15" i="12"/>
  <c r="AG18" i="12"/>
  <c r="AF25" i="12"/>
  <c r="AJ28" i="12"/>
  <c r="AA42" i="12" s="1"/>
  <c r="AJ29" i="12"/>
  <c r="Q42" i="12"/>
  <c r="G60" i="12" s="1"/>
  <c r="AG13" i="12"/>
  <c r="AG25" i="12"/>
  <c r="AI18" i="12"/>
  <c r="Z39" i="12" s="1"/>
  <c r="AH25" i="12"/>
  <c r="AF20" i="12"/>
  <c r="AG24" i="12"/>
  <c r="AF30" i="12"/>
  <c r="M42" i="12"/>
  <c r="C60" i="12" s="1"/>
  <c r="AF14" i="12"/>
  <c r="AG20" i="12"/>
  <c r="AF28" i="12"/>
  <c r="AF29" i="12"/>
  <c r="AG30" i="12"/>
  <c r="X42" i="12" s="1"/>
  <c r="AI29" i="12"/>
  <c r="Z42" i="12" s="1"/>
  <c r="AH20" i="12"/>
  <c r="AH21" i="12" s="1"/>
  <c r="AG23" i="12"/>
  <c r="AH30" i="12"/>
  <c r="Y42" i="12" s="1"/>
  <c r="X60" i="11"/>
  <c r="V60" i="11"/>
  <c r="AH21" i="11"/>
  <c r="AA42" i="11"/>
  <c r="W60" i="11"/>
  <c r="AI19" i="11"/>
  <c r="Z39" i="11" s="1"/>
  <c r="AF18" i="11"/>
  <c r="AH19" i="11"/>
  <c r="AI23" i="11"/>
  <c r="AI28" i="11"/>
  <c r="Z42" i="11" s="1"/>
  <c r="AI29" i="11"/>
  <c r="AJ30" i="11"/>
  <c r="M39" i="11"/>
  <c r="C57" i="11" s="1"/>
  <c r="AG13" i="11"/>
  <c r="AF24" i="11"/>
  <c r="AH25" i="11"/>
  <c r="Y39" i="11"/>
  <c r="AG24" i="11"/>
  <c r="AF30" i="11"/>
  <c r="M42" i="11"/>
  <c r="C60" i="11" s="1"/>
  <c r="AF14" i="11"/>
  <c r="W36" i="11" s="1"/>
  <c r="AG20" i="11"/>
  <c r="X39" i="11" s="1"/>
  <c r="AF23" i="11"/>
  <c r="AH24" i="11"/>
  <c r="AF28" i="11"/>
  <c r="AF29" i="11"/>
  <c r="AG30" i="11"/>
  <c r="AG28" i="11"/>
  <c r="AG29" i="11"/>
  <c r="AH30" i="11"/>
  <c r="Y42" i="11" s="1"/>
  <c r="AH29" i="10"/>
  <c r="AG29" i="10"/>
  <c r="L42" i="10"/>
  <c r="B60" i="10" s="1"/>
  <c r="U42" i="10"/>
  <c r="K60" i="10" s="1"/>
  <c r="AI30" i="10"/>
  <c r="N42" i="10"/>
  <c r="D60" i="10" s="1"/>
  <c r="W60" i="10"/>
  <c r="X60" i="10"/>
  <c r="V60" i="10"/>
  <c r="AI28" i="10"/>
  <c r="AI29" i="10"/>
  <c r="AJ30" i="10"/>
  <c r="M39" i="10"/>
  <c r="C57" i="10" s="1"/>
  <c r="AI23" i="10"/>
  <c r="AF13" i="10"/>
  <c r="AF15" i="10"/>
  <c r="AF25" i="10"/>
  <c r="AJ28" i="10"/>
  <c r="AJ29" i="10"/>
  <c r="AG25" i="10"/>
  <c r="S42" i="10"/>
  <c r="I60" i="10" s="1"/>
  <c r="AG13" i="10"/>
  <c r="AH18" i="10"/>
  <c r="AI18" i="10"/>
  <c r="Z39" i="10" s="1"/>
  <c r="AF24" i="10"/>
  <c r="W39" i="10" s="1"/>
  <c r="AH25" i="10"/>
  <c r="AG24" i="10"/>
  <c r="AF30" i="10"/>
  <c r="M42" i="10"/>
  <c r="C60" i="10" s="1"/>
  <c r="AF14" i="10"/>
  <c r="AG20" i="10"/>
  <c r="X39" i="10" s="1"/>
  <c r="AF23" i="10"/>
  <c r="AF28" i="10"/>
  <c r="AF29" i="10"/>
  <c r="AG30" i="10"/>
  <c r="X42" i="10" s="1"/>
  <c r="AH30" i="10"/>
  <c r="Y42" i="10" s="1"/>
  <c r="Z39" i="9"/>
  <c r="X60" i="9"/>
  <c r="V60" i="9"/>
  <c r="AH19" i="9"/>
  <c r="AI23" i="9"/>
  <c r="AI28" i="9"/>
  <c r="AI29" i="9"/>
  <c r="AJ30" i="9"/>
  <c r="AA42" i="9" s="1"/>
  <c r="M39" i="9"/>
  <c r="C57" i="9" s="1"/>
  <c r="AG13" i="9"/>
  <c r="AH18" i="9"/>
  <c r="AG25" i="9"/>
  <c r="AF24" i="9"/>
  <c r="AH25" i="9"/>
  <c r="AF20" i="9"/>
  <c r="AG24" i="9"/>
  <c r="AF30" i="9"/>
  <c r="M42" i="9"/>
  <c r="C60" i="9" s="1"/>
  <c r="AF14" i="9"/>
  <c r="W36" i="9" s="1"/>
  <c r="AG20" i="9"/>
  <c r="X39" i="9" s="1"/>
  <c r="AF23" i="9"/>
  <c r="AF28" i="9"/>
  <c r="AF29" i="9"/>
  <c r="AG30" i="9"/>
  <c r="AF19" i="9"/>
  <c r="AG28" i="9"/>
  <c r="AG29" i="9"/>
  <c r="AH30" i="9"/>
  <c r="Y42" i="9" s="1"/>
  <c r="AI19" i="9"/>
  <c r="X60" i="8"/>
  <c r="W60" i="8"/>
  <c r="Z39" i="8"/>
  <c r="AG16" i="8"/>
  <c r="X36" i="8"/>
  <c r="AI28" i="8"/>
  <c r="Z42" i="8" s="1"/>
  <c r="AF13" i="8"/>
  <c r="W36" i="8" s="1"/>
  <c r="AF15" i="8"/>
  <c r="AG18" i="8"/>
  <c r="AF25" i="8"/>
  <c r="AJ28" i="8"/>
  <c r="AJ29" i="8"/>
  <c r="M39" i="8"/>
  <c r="C57" i="8" s="1"/>
  <c r="AH18" i="8"/>
  <c r="AG25" i="8"/>
  <c r="AF24" i="8"/>
  <c r="AH25" i="8"/>
  <c r="V60" i="8"/>
  <c r="Q39" i="8"/>
  <c r="G57" i="8" s="1"/>
  <c r="M42" i="8"/>
  <c r="C60" i="8" s="1"/>
  <c r="AF14" i="8"/>
  <c r="AG20" i="8"/>
  <c r="AF23" i="8"/>
  <c r="AF28" i="8"/>
  <c r="AF29" i="8"/>
  <c r="AG30" i="8"/>
  <c r="AF19" i="8"/>
  <c r="W39" i="8" s="1"/>
  <c r="AH20" i="8"/>
  <c r="AG23" i="8"/>
  <c r="AG28" i="8"/>
  <c r="AG29" i="8"/>
  <c r="AG19" i="8"/>
  <c r="J39" i="7"/>
  <c r="K39" i="7"/>
  <c r="AI24" i="7"/>
  <c r="S39" i="7"/>
  <c r="I57" i="7" s="1"/>
  <c r="L42" i="7"/>
  <c r="B60" i="7" s="1"/>
  <c r="AH30" i="7"/>
  <c r="Y42" i="7" s="1"/>
  <c r="S42" i="7"/>
  <c r="I60" i="7" s="1"/>
  <c r="W60" i="7"/>
  <c r="Q42" i="7"/>
  <c r="G60" i="7" s="1"/>
  <c r="N42" i="7"/>
  <c r="D60" i="7" s="1"/>
  <c r="X60" i="7"/>
  <c r="AG16" i="7"/>
  <c r="X36" i="7"/>
  <c r="Y39" i="7"/>
  <c r="X39" i="7"/>
  <c r="AH29" i="7"/>
  <c r="AF18" i="7"/>
  <c r="AH19" i="7"/>
  <c r="AH21" i="7" s="1"/>
  <c r="AI23" i="7"/>
  <c r="AI28" i="7"/>
  <c r="AI29" i="7"/>
  <c r="AJ30" i="7"/>
  <c r="AA42" i="7" s="1"/>
  <c r="M39" i="7"/>
  <c r="C57" i="7" s="1"/>
  <c r="AI19" i="7"/>
  <c r="AF24" i="7"/>
  <c r="V60" i="7"/>
  <c r="AF20" i="7"/>
  <c r="O36" i="7"/>
  <c r="E55" i="7" s="1"/>
  <c r="M42" i="7"/>
  <c r="C60" i="7" s="1"/>
  <c r="AF14" i="7"/>
  <c r="W36" i="7" s="1"/>
  <c r="AF23" i="7"/>
  <c r="AH24" i="7"/>
  <c r="AF28" i="7"/>
  <c r="AF29" i="7"/>
  <c r="AG30" i="7"/>
  <c r="AG24" i="7"/>
  <c r="Q39" i="7"/>
  <c r="G57" i="7" s="1"/>
  <c r="AF19" i="7"/>
  <c r="AH20" i="7"/>
  <c r="AG28" i="7"/>
  <c r="W60" i="6"/>
  <c r="X60" i="6"/>
  <c r="V60" i="6"/>
  <c r="Y42" i="6"/>
  <c r="AI23" i="6"/>
  <c r="Z39" i="6" s="1"/>
  <c r="AI29" i="6"/>
  <c r="Q42" i="6"/>
  <c r="G60" i="6" s="1"/>
  <c r="AF13" i="6"/>
  <c r="AF15" i="6"/>
  <c r="AG18" i="6"/>
  <c r="AF25" i="6"/>
  <c r="AJ28" i="6"/>
  <c r="AJ29" i="6"/>
  <c r="AI28" i="6"/>
  <c r="Z42" i="6" s="1"/>
  <c r="M39" i="6"/>
  <c r="C57" i="6" s="1"/>
  <c r="AG13" i="6"/>
  <c r="AH18" i="6"/>
  <c r="AG25" i="6"/>
  <c r="AF20" i="6"/>
  <c r="W39" i="6" s="1"/>
  <c r="AG24" i="6"/>
  <c r="AI25" i="6"/>
  <c r="AF30" i="6"/>
  <c r="M42" i="6"/>
  <c r="C60" i="6" s="1"/>
  <c r="AF14" i="6"/>
  <c r="AG20" i="6"/>
  <c r="AH24" i="6"/>
  <c r="AF28" i="6"/>
  <c r="AF29" i="6"/>
  <c r="AG30" i="6"/>
  <c r="X42" i="6" s="1"/>
  <c r="AG23" i="6"/>
  <c r="AH30" i="6"/>
  <c r="AH24" i="5"/>
  <c r="J39" i="5"/>
  <c r="L39" i="5"/>
  <c r="B57" i="5" s="1"/>
  <c r="N39" i="5"/>
  <c r="D57" i="5" s="1"/>
  <c r="AI24" i="5"/>
  <c r="O36" i="5"/>
  <c r="E55" i="5" s="1"/>
  <c r="X60" i="5"/>
  <c r="V60" i="5"/>
  <c r="AF18" i="5"/>
  <c r="AH19" i="5"/>
  <c r="AI28" i="5"/>
  <c r="Z42" i="5" s="1"/>
  <c r="AI29" i="5"/>
  <c r="AJ30" i="5"/>
  <c r="AA42" i="5" s="1"/>
  <c r="AG13" i="5"/>
  <c r="AH18" i="5"/>
  <c r="AG25" i="5"/>
  <c r="AI18" i="5"/>
  <c r="Z39" i="5" s="1"/>
  <c r="AF24" i="5"/>
  <c r="AH25" i="5"/>
  <c r="AG24" i="5"/>
  <c r="AF30" i="5"/>
  <c r="M42" i="5"/>
  <c r="C60" i="5" s="1"/>
  <c r="AF14" i="5"/>
  <c r="W36" i="5" s="1"/>
  <c r="AG20" i="5"/>
  <c r="X39" i="5" s="1"/>
  <c r="AF23" i="5"/>
  <c r="AF28" i="5"/>
  <c r="AF29" i="5"/>
  <c r="AG30" i="5"/>
  <c r="AF19" i="5"/>
  <c r="AG28" i="5"/>
  <c r="AG29" i="5"/>
  <c r="AH30" i="5"/>
  <c r="Y42" i="5" s="1"/>
  <c r="Y42" i="4"/>
  <c r="W39" i="4"/>
  <c r="Z42" i="4"/>
  <c r="X60" i="4"/>
  <c r="V60" i="4"/>
  <c r="AI23" i="4"/>
  <c r="M39" i="4"/>
  <c r="C57" i="4" s="1"/>
  <c r="AF13" i="4"/>
  <c r="AF15" i="4"/>
  <c r="AI19" i="4"/>
  <c r="Z39" i="4" s="1"/>
  <c r="AF25" i="4"/>
  <c r="AJ28" i="4"/>
  <c r="AJ29" i="4"/>
  <c r="AG13" i="4"/>
  <c r="AH18" i="4"/>
  <c r="AG25" i="4"/>
  <c r="AF24" i="4"/>
  <c r="AH25" i="4"/>
  <c r="M42" i="4"/>
  <c r="C60" i="4" s="1"/>
  <c r="AF14" i="4"/>
  <c r="AG20" i="4"/>
  <c r="X39" i="4" s="1"/>
  <c r="AF23" i="4"/>
  <c r="AF28" i="4"/>
  <c r="W42" i="4" s="1"/>
  <c r="AF29" i="4"/>
  <c r="AG30" i="4"/>
  <c r="AG23" i="4"/>
  <c r="AG28" i="4"/>
  <c r="X42" i="4" s="1"/>
  <c r="AG29" i="4"/>
  <c r="AH30" i="4"/>
  <c r="AI30" i="3"/>
  <c r="N42" i="3"/>
  <c r="D60" i="3" s="1"/>
  <c r="O36" i="3"/>
  <c r="E55" i="3" s="1"/>
  <c r="X36" i="3"/>
  <c r="AG16" i="3"/>
  <c r="X60" i="3"/>
  <c r="V60" i="3"/>
  <c r="W36" i="3"/>
  <c r="Z39" i="3"/>
  <c r="AI25" i="3"/>
  <c r="Q39" i="3"/>
  <c r="G57" i="3" s="1"/>
  <c r="AF23" i="3"/>
  <c r="AF18" i="3"/>
  <c r="AH19" i="3"/>
  <c r="AI23" i="3"/>
  <c r="AI28" i="3"/>
  <c r="Z42" i="3" s="1"/>
  <c r="AI29" i="3"/>
  <c r="AJ30" i="3"/>
  <c r="AF25" i="3"/>
  <c r="AJ29" i="3"/>
  <c r="AH18" i="3"/>
  <c r="AJ28" i="3"/>
  <c r="AF24" i="3"/>
  <c r="M42" i="3"/>
  <c r="C60" i="3" s="1"/>
  <c r="AF29" i="3"/>
  <c r="AF19" i="3"/>
  <c r="AH20" i="3"/>
  <c r="AG23" i="3"/>
  <c r="X39" i="3" s="1"/>
  <c r="AG28" i="3"/>
  <c r="X42" i="3" s="1"/>
  <c r="AG29" i="3"/>
  <c r="AH30" i="3"/>
  <c r="Y42" i="3" s="1"/>
  <c r="AF28" i="3"/>
  <c r="W42" i="3" s="1"/>
  <c r="Y46" i="2"/>
  <c r="O46" i="2"/>
  <c r="L46" i="2"/>
  <c r="C50" i="2"/>
  <c r="D50" i="2"/>
  <c r="E50" i="2"/>
  <c r="F50" i="2"/>
  <c r="G50" i="2"/>
  <c r="I50" i="2"/>
  <c r="K50" i="2"/>
  <c r="J50" i="2"/>
  <c r="H50" i="2"/>
  <c r="K26" i="2"/>
  <c r="J26" i="2"/>
  <c r="W42" i="16" l="1"/>
  <c r="Z42" i="16"/>
  <c r="AG16" i="16"/>
  <c r="R46" i="16" s="1"/>
  <c r="S46" i="16" s="1"/>
  <c r="W46" i="16" s="1"/>
  <c r="AA46" i="16" s="1"/>
  <c r="X36" i="16"/>
  <c r="Z39" i="16"/>
  <c r="X39" i="16"/>
  <c r="W42" i="15"/>
  <c r="X42" i="15"/>
  <c r="Y39" i="15"/>
  <c r="AH21" i="15"/>
  <c r="AA42" i="15"/>
  <c r="R46" i="15"/>
  <c r="S46" i="15" s="1"/>
  <c r="W46" i="15" s="1"/>
  <c r="AA46" i="15" s="1"/>
  <c r="AG16" i="13"/>
  <c r="R46" i="13" s="1"/>
  <c r="S46" i="13" s="1"/>
  <c r="W46" i="13" s="1"/>
  <c r="AA46" i="13" s="1"/>
  <c r="X36" i="13"/>
  <c r="AA42" i="13"/>
  <c r="W42" i="13"/>
  <c r="X39" i="13"/>
  <c r="Y39" i="13"/>
  <c r="AH21" i="13"/>
  <c r="W36" i="13"/>
  <c r="X39" i="12"/>
  <c r="W42" i="12"/>
  <c r="AG16" i="12"/>
  <c r="R46" i="12" s="1"/>
  <c r="S46" i="12" s="1"/>
  <c r="W46" i="12" s="1"/>
  <c r="AA46" i="12" s="1"/>
  <c r="X36" i="12"/>
  <c r="W42" i="11"/>
  <c r="W39" i="11"/>
  <c r="AG16" i="11"/>
  <c r="R46" i="11" s="1"/>
  <c r="S46" i="11" s="1"/>
  <c r="W46" i="11" s="1"/>
  <c r="AA46" i="11" s="1"/>
  <c r="X36" i="11"/>
  <c r="X42" i="11"/>
  <c r="Z42" i="10"/>
  <c r="W42" i="10"/>
  <c r="Y39" i="10"/>
  <c r="AH21" i="10"/>
  <c r="W36" i="10"/>
  <c r="AG16" i="10"/>
  <c r="R46" i="10" s="1"/>
  <c r="S46" i="10" s="1"/>
  <c r="W46" i="10" s="1"/>
  <c r="AA46" i="10" s="1"/>
  <c r="X36" i="10"/>
  <c r="AA42" i="10"/>
  <c r="X42" i="9"/>
  <c r="AG16" i="9"/>
  <c r="R46" i="9" s="1"/>
  <c r="S46" i="9" s="1"/>
  <c r="W46" i="9" s="1"/>
  <c r="AA46" i="9" s="1"/>
  <c r="X36" i="9"/>
  <c r="W39" i="9"/>
  <c r="W42" i="9"/>
  <c r="Z42" i="9"/>
  <c r="Y39" i="9"/>
  <c r="AH21" i="9"/>
  <c r="X42" i="8"/>
  <c r="Y39" i="8"/>
  <c r="AH21" i="8"/>
  <c r="R46" i="8" s="1"/>
  <c r="S46" i="8" s="1"/>
  <c r="W46" i="8" s="1"/>
  <c r="AA46" i="8" s="1"/>
  <c r="AA42" i="8"/>
  <c r="X39" i="8"/>
  <c r="W42" i="8"/>
  <c r="Z39" i="7"/>
  <c r="Z42" i="7"/>
  <c r="W42" i="7"/>
  <c r="W39" i="7"/>
  <c r="X42" i="7"/>
  <c r="R46" i="7"/>
  <c r="S46" i="7" s="1"/>
  <c r="W46" i="7" s="1"/>
  <c r="AA46" i="7" s="1"/>
  <c r="W42" i="6"/>
  <c r="X39" i="6"/>
  <c r="AA42" i="6"/>
  <c r="AG16" i="6"/>
  <c r="X36" i="6"/>
  <c r="W36" i="6"/>
  <c r="Y39" i="6"/>
  <c r="AH21" i="6"/>
  <c r="X42" i="5"/>
  <c r="W42" i="5"/>
  <c r="Y39" i="5"/>
  <c r="AH21" i="5"/>
  <c r="AG16" i="5"/>
  <c r="R46" i="5" s="1"/>
  <c r="S46" i="5" s="1"/>
  <c r="W46" i="5" s="1"/>
  <c r="AA46" i="5" s="1"/>
  <c r="X36" i="5"/>
  <c r="W39" i="5"/>
  <c r="AA42" i="4"/>
  <c r="Y39" i="4"/>
  <c r="AH21" i="4"/>
  <c r="AG16" i="4"/>
  <c r="X36" i="4"/>
  <c r="W36" i="4"/>
  <c r="AA42" i="3"/>
  <c r="Y39" i="3"/>
  <c r="AH21" i="3"/>
  <c r="R46" i="3" s="1"/>
  <c r="S46" i="3" s="1"/>
  <c r="W39" i="3"/>
  <c r="I31" i="2"/>
  <c r="I42" i="2" s="1"/>
  <c r="H31" i="2"/>
  <c r="H42" i="2" s="1"/>
  <c r="G31" i="2"/>
  <c r="G42" i="2" s="1"/>
  <c r="F31" i="2"/>
  <c r="F42" i="2" s="1"/>
  <c r="K16" i="2"/>
  <c r="K36" i="2" s="1"/>
  <c r="K31" i="2"/>
  <c r="K42" i="2" s="1"/>
  <c r="Z60" i="2" s="1"/>
  <c r="J31" i="2"/>
  <c r="J42" i="2" s="1"/>
  <c r="Y60" i="2" s="1"/>
  <c r="K21" i="2"/>
  <c r="J21" i="2"/>
  <c r="J16" i="2"/>
  <c r="J36" i="2" s="1"/>
  <c r="AD24" i="2"/>
  <c r="AD26" i="2" s="1"/>
  <c r="U46" i="2" s="1"/>
  <c r="AC24" i="2"/>
  <c r="AB24" i="2"/>
  <c r="AA24" i="2"/>
  <c r="Z24" i="2"/>
  <c r="Y24" i="2"/>
  <c r="X24" i="2"/>
  <c r="W24" i="2"/>
  <c r="V24" i="2"/>
  <c r="U24" i="2"/>
  <c r="AD19" i="2"/>
  <c r="AD20" i="2"/>
  <c r="AC19" i="2"/>
  <c r="AC20" i="2"/>
  <c r="AB19" i="2"/>
  <c r="AB20" i="2"/>
  <c r="AA19" i="2"/>
  <c r="AA20" i="2"/>
  <c r="Z19" i="2"/>
  <c r="Z20" i="2"/>
  <c r="Y19" i="2"/>
  <c r="Y20" i="2"/>
  <c r="X19" i="2"/>
  <c r="X20" i="2"/>
  <c r="W19" i="2"/>
  <c r="W20" i="2"/>
  <c r="V19" i="2"/>
  <c r="V20" i="2"/>
  <c r="U19" i="2"/>
  <c r="U20" i="2"/>
  <c r="AD14" i="2"/>
  <c r="AD15" i="2"/>
  <c r="AC14" i="2"/>
  <c r="AC15" i="2"/>
  <c r="AB14" i="2"/>
  <c r="AB15" i="2"/>
  <c r="AA14" i="2"/>
  <c r="AA15" i="2"/>
  <c r="Z14" i="2"/>
  <c r="Z15" i="2"/>
  <c r="Y14" i="2"/>
  <c r="Y15" i="2"/>
  <c r="X14" i="2"/>
  <c r="X15" i="2"/>
  <c r="W14" i="2"/>
  <c r="W15" i="2"/>
  <c r="V14" i="2"/>
  <c r="V15" i="2"/>
  <c r="U14" i="2"/>
  <c r="U15" i="2"/>
  <c r="R46" i="6" l="1"/>
  <c r="S46" i="6" s="1"/>
  <c r="W46" i="6" s="1"/>
  <c r="AA46" i="6" s="1"/>
  <c r="R46" i="4"/>
  <c r="S46" i="4" s="1"/>
  <c r="W46" i="4" s="1"/>
  <c r="AA46" i="4" s="1"/>
  <c r="W46" i="3"/>
  <c r="AA46" i="3" s="1"/>
  <c r="W60" i="2"/>
  <c r="X60" i="2"/>
  <c r="V60" i="2"/>
  <c r="J39" i="2"/>
  <c r="K39" i="2"/>
  <c r="AI24" i="2"/>
  <c r="AI20" i="2"/>
  <c r="AH19" i="2"/>
  <c r="AF20" i="2"/>
  <c r="AF24" i="2"/>
  <c r="AH20" i="2"/>
  <c r="AG24" i="2"/>
  <c r="AH24" i="2"/>
  <c r="AI19" i="2"/>
  <c r="AF19" i="2"/>
  <c r="AG20" i="2"/>
  <c r="AG19" i="2"/>
  <c r="AG15" i="2"/>
  <c r="AG14" i="2"/>
  <c r="AF15" i="2"/>
  <c r="AF14" i="2"/>
  <c r="M29" i="2"/>
  <c r="W29" i="2" s="1"/>
  <c r="AD30" i="2"/>
  <c r="AC30" i="2"/>
  <c r="AB30" i="2"/>
  <c r="AA30" i="2"/>
  <c r="Z30" i="2"/>
  <c r="Y30" i="2"/>
  <c r="X30" i="2"/>
  <c r="W30" i="2"/>
  <c r="V30" i="2"/>
  <c r="U30" i="2"/>
  <c r="AD29" i="2"/>
  <c r="AC29" i="2"/>
  <c r="AB29" i="2"/>
  <c r="AA29" i="2"/>
  <c r="Z29" i="2"/>
  <c r="Y29" i="2"/>
  <c r="X29" i="2"/>
  <c r="V29" i="2"/>
  <c r="U29" i="2"/>
  <c r="AD28" i="2"/>
  <c r="AC28" i="2"/>
  <c r="AB28" i="2"/>
  <c r="AA28" i="2"/>
  <c r="Z28" i="2"/>
  <c r="Y28" i="2"/>
  <c r="X28" i="2"/>
  <c r="U28" i="2"/>
  <c r="M28" i="2"/>
  <c r="W28" i="2" s="1"/>
  <c r="L28" i="2"/>
  <c r="V28" i="2" s="1"/>
  <c r="AD25" i="2"/>
  <c r="AC25" i="2"/>
  <c r="AB25" i="2"/>
  <c r="AA25" i="2"/>
  <c r="Z25" i="2"/>
  <c r="Y25" i="2"/>
  <c r="X25" i="2"/>
  <c r="W25" i="2"/>
  <c r="V25" i="2"/>
  <c r="U25" i="2"/>
  <c r="AD23" i="2"/>
  <c r="AC23" i="2"/>
  <c r="AB23" i="2"/>
  <c r="AA23" i="2"/>
  <c r="Z23" i="2"/>
  <c r="Y23" i="2"/>
  <c r="X23" i="2"/>
  <c r="W23" i="2"/>
  <c r="V23" i="2"/>
  <c r="U23" i="2"/>
  <c r="AD18" i="2"/>
  <c r="AC18" i="2"/>
  <c r="AB18" i="2"/>
  <c r="AA18" i="2"/>
  <c r="Z18" i="2"/>
  <c r="Y18" i="2"/>
  <c r="X18" i="2"/>
  <c r="W18" i="2"/>
  <c r="V18" i="2"/>
  <c r="U18" i="2"/>
  <c r="AD13" i="2"/>
  <c r="U36" i="2" s="1"/>
  <c r="K55" i="2" s="1"/>
  <c r="AC13" i="2"/>
  <c r="AB13" i="2"/>
  <c r="AA13" i="2"/>
  <c r="Z13" i="2"/>
  <c r="Y13" i="2"/>
  <c r="X13" i="2"/>
  <c r="W13" i="2"/>
  <c r="N36" i="2" s="1"/>
  <c r="D55" i="2" s="1"/>
  <c r="V13" i="2"/>
  <c r="M36" i="2" s="1"/>
  <c r="C55" i="2" s="1"/>
  <c r="U13" i="2"/>
  <c r="AH18" i="2" l="1"/>
  <c r="AH21" i="2" s="1"/>
  <c r="T42" i="2"/>
  <c r="J60" i="2" s="1"/>
  <c r="P42" i="2"/>
  <c r="F60" i="2" s="1"/>
  <c r="R42" i="2"/>
  <c r="H60" i="2" s="1"/>
  <c r="L39" i="2"/>
  <c r="B57" i="2" s="1"/>
  <c r="S42" i="2"/>
  <c r="I60" i="2" s="1"/>
  <c r="L42" i="2"/>
  <c r="B60" i="2" s="1"/>
  <c r="Q42" i="2"/>
  <c r="G60" i="2" s="1"/>
  <c r="U42" i="2"/>
  <c r="K60" i="2" s="1"/>
  <c r="O42" i="2"/>
  <c r="E60" i="2" s="1"/>
  <c r="M42" i="2"/>
  <c r="C60" i="2" s="1"/>
  <c r="N42" i="2"/>
  <c r="D60" i="2" s="1"/>
  <c r="M39" i="2"/>
  <c r="Q39" i="2"/>
  <c r="R36" i="2"/>
  <c r="H55" i="2" s="1"/>
  <c r="L36" i="2"/>
  <c r="B55" i="2" s="1"/>
  <c r="T36" i="2"/>
  <c r="J55" i="2" s="1"/>
  <c r="R39" i="2"/>
  <c r="H57" i="2" s="1"/>
  <c r="S36" i="2"/>
  <c r="I55" i="2" s="1"/>
  <c r="S39" i="2"/>
  <c r="I57" i="2" s="1"/>
  <c r="T39" i="2"/>
  <c r="J57" i="2" s="1"/>
  <c r="O36" i="2"/>
  <c r="U39" i="2"/>
  <c r="K57" i="2" s="1"/>
  <c r="P39" i="2"/>
  <c r="F57" i="2" s="1"/>
  <c r="P36" i="2"/>
  <c r="N39" i="2"/>
  <c r="D57" i="2" s="1"/>
  <c r="Q36" i="2"/>
  <c r="G55" i="2" s="1"/>
  <c r="O39" i="2"/>
  <c r="E57" i="2" s="1"/>
  <c r="AJ28" i="2"/>
  <c r="AF29" i="2"/>
  <c r="AJ29" i="2"/>
  <c r="AI18" i="2"/>
  <c r="AI25" i="2"/>
  <c r="AG30" i="2"/>
  <c r="AH25" i="2"/>
  <c r="AF23" i="2"/>
  <c r="AF28" i="2"/>
  <c r="AG29" i="2"/>
  <c r="AG23" i="2"/>
  <c r="AG28" i="2"/>
  <c r="AH30" i="2"/>
  <c r="AF13" i="2"/>
  <c r="W36" i="2" s="1"/>
  <c r="AH23" i="2"/>
  <c r="AH28" i="2"/>
  <c r="AH29" i="2"/>
  <c r="AG13" i="2"/>
  <c r="X36" i="2" s="1"/>
  <c r="AI23" i="2"/>
  <c r="AI28" i="2"/>
  <c r="AI30" i="2"/>
  <c r="AF18" i="2"/>
  <c r="AF25" i="2"/>
  <c r="AI29" i="2"/>
  <c r="AG18" i="2"/>
  <c r="AG25" i="2"/>
  <c r="AF30" i="2"/>
  <c r="AJ30" i="2"/>
  <c r="AG16" i="2" l="1"/>
  <c r="R46" i="2" s="1"/>
  <c r="S46" i="2" s="1"/>
  <c r="W46" i="2" s="1"/>
  <c r="AA46" i="2" s="1"/>
  <c r="C57" i="2"/>
  <c r="G57" i="2"/>
  <c r="E55" i="2"/>
  <c r="F55" i="2"/>
  <c r="Z42" i="2"/>
  <c r="Y42" i="2"/>
  <c r="X42" i="2"/>
  <c r="AA42" i="2"/>
  <c r="X39" i="2"/>
  <c r="W42" i="2"/>
  <c r="Y39" i="2"/>
  <c r="Z39" i="2"/>
  <c r="W39" i="2"/>
</calcChain>
</file>

<file path=xl/sharedStrings.xml><?xml version="1.0" encoding="utf-8"?>
<sst xmlns="http://schemas.openxmlformats.org/spreadsheetml/2006/main" count="3164" uniqueCount="108">
  <si>
    <t>Energy</t>
  </si>
  <si>
    <t>PFR</t>
  </si>
  <si>
    <t>FFR</t>
  </si>
  <si>
    <t>UFR</t>
  </si>
  <si>
    <t>ECRS</t>
  </si>
  <si>
    <t>NSPIN</t>
  </si>
  <si>
    <t>Dep. Factor (0 to 1)</t>
  </si>
  <si>
    <t>Time Dur. (hr)</t>
  </si>
  <si>
    <t>DF Time Dur. (hr)</t>
  </si>
  <si>
    <t>NCLR1</t>
  </si>
  <si>
    <t>COP Status</t>
  </si>
  <si>
    <t>RU</t>
  </si>
  <si>
    <t>RD</t>
  </si>
  <si>
    <t>ECRSM</t>
  </si>
  <si>
    <t>ECRSS</t>
  </si>
  <si>
    <t>NSPINM</t>
  </si>
  <si>
    <t>NSPINS</t>
  </si>
  <si>
    <t>CLR1</t>
  </si>
  <si>
    <t>GR1</t>
  </si>
  <si>
    <t>GR3</t>
  </si>
  <si>
    <t>ESR1</t>
  </si>
  <si>
    <t>ESR2</t>
  </si>
  <si>
    <t>ESR3</t>
  </si>
  <si>
    <t>Offered AS MW (combination of  Registed qualified MW amount, COP AS MW, and submitted AS MW offers)</t>
  </si>
  <si>
    <t>NA</t>
  </si>
  <si>
    <t>1=ON/OFFQS
-1=OFF (only for GR)
0=OUT</t>
  </si>
  <si>
    <t>HSL/MPC
(MW)</t>
  </si>
  <si>
    <t>LSL/MPC
(MW)</t>
  </si>
  <si>
    <t>RU
(MW)</t>
  </si>
  <si>
    <t>RD
(MW)</t>
  </si>
  <si>
    <t>FFR
(MW)</t>
  </si>
  <si>
    <t>UFR
(MW)</t>
  </si>
  <si>
    <t>PFR
(MW)</t>
  </si>
  <si>
    <t>ECRSM
(MW)</t>
  </si>
  <si>
    <t>ECRSS
(MW)</t>
  </si>
  <si>
    <t>NSPINM
(MW)</t>
  </si>
  <si>
    <t>NSPINS
(MW)</t>
  </si>
  <si>
    <t>MaxSOC
(MWh)</t>
  </si>
  <si>
    <t>HBSOC
(h)
(MWh)</t>
  </si>
  <si>
    <t>HBSOC
(h+1)
(MWh)</t>
  </si>
  <si>
    <t>QSE Position</t>
  </si>
  <si>
    <t>Energy
+ve Pur
-ve Sale
(MW)</t>
  </si>
  <si>
    <t>Resource Level Constraints</t>
  </si>
  <si>
    <t>SOC Constraints</t>
  </si>
  <si>
    <t>MW</t>
  </si>
  <si>
    <t>MinSOC
(MWh)</t>
  </si>
  <si>
    <t>Diff
HBSOC =0</t>
  </si>
  <si>
    <t>MinSOC
&gt;=0</t>
  </si>
  <si>
    <t>MaxSOC
&gt;=0</t>
  </si>
  <si>
    <t>HSL-MW&gt;=0</t>
  </si>
  <si>
    <t>MW-LSL&gt;=0</t>
  </si>
  <si>
    <t>Objective: Maximize QSE AS position coverage=</t>
  </si>
  <si>
    <t>QSE Level Constraints&gt;=0</t>
  </si>
  <si>
    <t>FFR+UFR</t>
  </si>
  <si>
    <t>FFR+
UFR+
PFR</t>
  </si>
  <si>
    <t>ECRSM+
ECRSS</t>
  </si>
  <si>
    <t>NSPINM+
NSPINS</t>
  </si>
  <si>
    <t>RTAML</t>
  </si>
  <si>
    <t>RCAPSNAP</t>
  </si>
  <si>
    <t>RUCCAPSNAP</t>
  </si>
  <si>
    <t>ASONPOSSNAP</t>
  </si>
  <si>
    <t>ASOFRLRSNAP</t>
  </si>
  <si>
    <t>RUCSFSNAP</t>
  </si>
  <si>
    <t>FFR,UFR,ECRSM
(MW)</t>
  </si>
  <si>
    <t>RU,PFR
(MW)</t>
  </si>
  <si>
    <t>RU,PFR, ECRSS
(MW)</t>
  </si>
  <si>
    <t>RU,PFR, ECRSS, NSPINS
(MW)</t>
  </si>
  <si>
    <t>RU,PFR, ECRSS, NSPINS, RD
(MW)</t>
  </si>
  <si>
    <t>RU,FFR
(MW)</t>
  </si>
  <si>
    <t>RU,FFR, PFR
(MW)</t>
  </si>
  <si>
    <t>RU,FFR, PFR, ECRSS
(MW)</t>
  </si>
  <si>
    <t>RU,FFR, PFR, ECRSS, NSPINS
(MW)</t>
  </si>
  <si>
    <t>RU,FFR, PFR, ECRSS, NSPINS, RD
(MW)</t>
  </si>
  <si>
    <t>FFR,UFR, ECRSM, NSPINM
(MW)</t>
  </si>
  <si>
    <t>RUCOSFSNAP</t>
  </si>
  <si>
    <t>Agg. NCLR</t>
  </si>
  <si>
    <t>NCLR2</t>
  </si>
  <si>
    <t>NCLR3</t>
  </si>
  <si>
    <t>CLR2</t>
  </si>
  <si>
    <t>CLR3</t>
  </si>
  <si>
    <t>GR2</t>
  </si>
  <si>
    <t>COP status
dependent
HSL-LSL
(MW)</t>
  </si>
  <si>
    <t>QSE portfolio level Aggregated NCLR, CLR+GR,ESR</t>
  </si>
  <si>
    <t>Agg.ESR</t>
  </si>
  <si>
    <t>Agg.  CLR + Agg.  GR</t>
  </si>
  <si>
    <t xml:space="preserve">
HSL-LSL
(MW)</t>
  </si>
  <si>
    <t>agg</t>
  </si>
  <si>
    <t>Agg. CLR+Agg.GR</t>
  </si>
  <si>
    <t>Agg. ESR</t>
  </si>
  <si>
    <t>NCLR:valid values 0 or 1</t>
  </si>
  <si>
    <t>GR:valid values 0, -1 or 1</t>
  </si>
  <si>
    <t>CLR:valid values 0, or 1</t>
  </si>
  <si>
    <t>ESR:valid values 0, or 1</t>
  </si>
  <si>
    <t>NCLR
ASOFRLRSNAP</t>
  </si>
  <si>
    <t>CLR
ASOFRLRSNAP</t>
  </si>
  <si>
    <t>ASOFFOFRSNAP</t>
  </si>
  <si>
    <t>Optimization variables</t>
  </si>
  <si>
    <t>agg. Online HSL</t>
  </si>
  <si>
    <t>ASMWCAPABILITY:
Eligible AS MW (combination of HSL-LSL, COP status, Registed qualified MW amount, COP AS MW, and submitted AS MW offers)</t>
  </si>
  <si>
    <t>Combined AS MW Capability: Eligible AS MW</t>
  </si>
  <si>
    <t>ASMWCAPUSED</t>
  </si>
  <si>
    <t>HSL-LSL -
sum(ASMWCAPUSED) &gt;=0</t>
  </si>
  <si>
    <t>ASMWCAPABILITY-ASMWCAPUSED&gt;=0</t>
  </si>
  <si>
    <t>New</t>
  </si>
  <si>
    <t>Modified</t>
  </si>
  <si>
    <t>RUCASFSNAP</t>
  </si>
  <si>
    <t>ESRMWSNAP</t>
  </si>
  <si>
    <t>ESRASSNAP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</si>
</sst>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9" xfId="0" applyBorder="1"/>
    <xf numFmtId="0" fontId="0" fillId="0" borderId="7" xfId="0" applyFill="1" applyBorder="1"/>
    <xf numFmtId="0" fontId="0" fillId="0" borderId="0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quotePrefix="1" applyAlignment="1">
      <alignment wrapText="1"/>
    </xf>
    <xf numFmtId="0" fontId="1" fillId="0" borderId="1" xfId="0" applyFont="1" applyBorder="1" applyAlignment="1"/>
    <xf numFmtId="0" fontId="0" fillId="0" borderId="0" xfId="0" applyFill="1" applyBorder="1" applyAlignment="1">
      <alignment wrapText="1"/>
    </xf>
    <xf numFmtId="0" fontId="0" fillId="2" borderId="0" xfId="0" applyFill="1"/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2" xfId="0" applyBorder="1"/>
    <xf numFmtId="0" fontId="0" fillId="0" borderId="10" xfId="0" applyBorder="1"/>
    <xf numFmtId="0" fontId="0" fillId="2" borderId="9" xfId="0" applyFill="1" applyBorder="1"/>
    <xf numFmtId="0" fontId="0" fillId="2" borderId="0" xfId="0" applyFill="1" applyBorder="1"/>
    <xf numFmtId="0" fontId="0" fillId="2" borderId="10" xfId="0" applyFill="1" applyBorder="1"/>
    <xf numFmtId="0" fontId="0" fillId="3" borderId="6" xfId="0" applyFill="1" applyBorder="1"/>
    <xf numFmtId="0" fontId="0" fillId="3" borderId="7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0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5" xfId="0" applyFill="1" applyBorder="1"/>
    <xf numFmtId="0" fontId="3" fillId="4" borderId="0" xfId="0" applyFont="1" applyFill="1" applyBorder="1"/>
    <xf numFmtId="0" fontId="3" fillId="4" borderId="0" xfId="0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3" fillId="4" borderId="1" xfId="0" applyFont="1" applyFill="1" applyBorder="1"/>
    <xf numFmtId="0" fontId="3" fillId="4" borderId="2" xfId="0" applyFont="1" applyFill="1" applyBorder="1"/>
    <xf numFmtId="0" fontId="3" fillId="4" borderId="4" xfId="0" applyFont="1" applyFill="1" applyBorder="1" applyAlignment="1">
      <alignment wrapText="1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" fillId="0" borderId="14" xfId="0" applyFont="1" applyBorder="1"/>
    <xf numFmtId="0" fontId="1" fillId="0" borderId="15" xfId="0" applyFont="1" applyBorder="1" applyAlignment="1">
      <alignment wrapText="1"/>
    </xf>
    <xf numFmtId="0" fontId="2" fillId="3" borderId="1" xfId="0" applyFont="1" applyFill="1" applyBorder="1"/>
    <xf numFmtId="0" fontId="0" fillId="3" borderId="2" xfId="0" applyFill="1" applyBorder="1"/>
    <xf numFmtId="0" fontId="2" fillId="3" borderId="2" xfId="0" applyFont="1" applyFill="1" applyBorder="1"/>
    <xf numFmtId="0" fontId="3" fillId="3" borderId="2" xfId="0" applyFont="1" applyFill="1" applyBorder="1"/>
    <xf numFmtId="0" fontId="0" fillId="5" borderId="18" xfId="0" applyFill="1" applyBorder="1"/>
    <xf numFmtId="0" fontId="0" fillId="0" borderId="9" xfId="0" applyFill="1" applyBorder="1"/>
    <xf numFmtId="0" fontId="0" fillId="0" borderId="13" xfId="0" applyFill="1" applyBorder="1"/>
    <xf numFmtId="0" fontId="0" fillId="0" borderId="4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0" xfId="0" applyFill="1"/>
    <xf numFmtId="0" fontId="0" fillId="0" borderId="4" xfId="0" applyFill="1" applyBorder="1"/>
    <xf numFmtId="0" fontId="0" fillId="0" borderId="5" xfId="0" applyFill="1" applyBorder="1"/>
    <xf numFmtId="0" fontId="1" fillId="0" borderId="0" xfId="0" applyFont="1" applyBorder="1"/>
    <xf numFmtId="0" fontId="2" fillId="0" borderId="0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0" fillId="0" borderId="21" xfId="0" applyBorder="1"/>
    <xf numFmtId="0" fontId="0" fillId="0" borderId="21" xfId="0" applyFill="1" applyBorder="1"/>
    <xf numFmtId="0" fontId="0" fillId="0" borderId="20" xfId="0" applyBorder="1"/>
    <xf numFmtId="0" fontId="0" fillId="0" borderId="0" xfId="0" applyFill="1" applyBorder="1" applyAlignment="1"/>
    <xf numFmtId="0" fontId="1" fillId="0" borderId="0" xfId="0" applyFont="1" applyBorder="1" applyAlignment="1"/>
    <xf numFmtId="0" fontId="0" fillId="0" borderId="2" xfId="0" applyFill="1" applyBorder="1"/>
    <xf numFmtId="0" fontId="0" fillId="0" borderId="3" xfId="0" applyFill="1" applyBorder="1"/>
    <xf numFmtId="0" fontId="0" fillId="0" borderId="6" xfId="0" applyFill="1" applyBorder="1"/>
    <xf numFmtId="0" fontId="0" fillId="0" borderId="8" xfId="0" applyFill="1" applyBorder="1"/>
    <xf numFmtId="0" fontId="4" fillId="0" borderId="16" xfId="0" applyFont="1" applyFill="1" applyBorder="1"/>
    <xf numFmtId="0" fontId="4" fillId="0" borderId="17" xfId="0" applyFont="1" applyFill="1" applyBorder="1"/>
    <xf numFmtId="0" fontId="4" fillId="0" borderId="18" xfId="0" applyFont="1" applyFill="1" applyBorder="1"/>
    <xf numFmtId="0" fontId="1" fillId="0" borderId="15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9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0" fillId="4" borderId="4" xfId="0" applyFill="1" applyBorder="1" applyAlignment="1"/>
    <xf numFmtId="0" fontId="0" fillId="6" borderId="0" xfId="0" applyFill="1"/>
    <xf numFmtId="0" fontId="0" fillId="6" borderId="0" xfId="0" applyFill="1" applyBorder="1"/>
    <xf numFmtId="0" fontId="1" fillId="6" borderId="0" xfId="0" applyFont="1" applyFill="1" applyAlignment="1">
      <alignment wrapText="1"/>
    </xf>
    <xf numFmtId="0" fontId="1" fillId="6" borderId="0" xfId="0" applyFont="1" applyFill="1" applyBorder="1"/>
    <xf numFmtId="0" fontId="0" fillId="6" borderId="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48</xdr:row>
      <xdr:rowOff>38101</xdr:rowOff>
    </xdr:from>
    <xdr:to>
      <xdr:col>16</xdr:col>
      <xdr:colOff>485775</xdr:colOff>
      <xdr:row>48</xdr:row>
      <xdr:rowOff>438151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B6F58EE-8513-70F7-9CB6-3A7DFDD71CBD}"/>
            </a:ext>
          </a:extLst>
        </xdr:cNvPr>
        <xdr:cNvSpPr txBox="1"/>
      </xdr:nvSpPr>
      <xdr:spPr>
        <a:xfrm>
          <a:off x="8362950" y="6286501"/>
          <a:ext cx="2543175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Optimization</a:t>
          </a:r>
          <a:r>
            <a:rPr lang="en-US" sz="2000" b="1" baseline="0"/>
            <a:t> option</a:t>
          </a:r>
          <a:endParaRPr lang="en-US" sz="2000" b="1"/>
        </a:p>
      </xdr:txBody>
    </xdr:sp>
    <xdr:clientData/>
  </xdr:twoCellAnchor>
  <xdr:twoCellAnchor>
    <xdr:from>
      <xdr:col>19</xdr:col>
      <xdr:colOff>0</xdr:colOff>
      <xdr:row>48</xdr:row>
      <xdr:rowOff>0</xdr:rowOff>
    </xdr:from>
    <xdr:to>
      <xdr:col>23</xdr:col>
      <xdr:colOff>104775</xdr:colOff>
      <xdr:row>51</xdr:row>
      <xdr:rowOff>66675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EF7532F-AAE9-4B10-8772-BD422A65E8D8}"/>
            </a:ext>
          </a:extLst>
        </xdr:cNvPr>
        <xdr:cNvSpPr txBox="1"/>
      </xdr:nvSpPr>
      <xdr:spPr>
        <a:xfrm>
          <a:off x="12106275" y="14982825"/>
          <a:ext cx="2543175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Note: Aggregated Resources used so as to</a:t>
          </a:r>
          <a:r>
            <a:rPr lang="en-US" sz="1400" b="1" baseline="0"/>
            <a:t> fit into EXCEL optimization variable/constraint limits</a:t>
          </a:r>
          <a:endParaRPr lang="en-US" sz="14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48</xdr:row>
      <xdr:rowOff>38101</xdr:rowOff>
    </xdr:from>
    <xdr:to>
      <xdr:col>16</xdr:col>
      <xdr:colOff>485775</xdr:colOff>
      <xdr:row>48</xdr:row>
      <xdr:rowOff>438151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7768200-8A82-4D68-A327-A36189008AD6}"/>
            </a:ext>
          </a:extLst>
        </xdr:cNvPr>
        <xdr:cNvSpPr txBox="1"/>
      </xdr:nvSpPr>
      <xdr:spPr>
        <a:xfrm>
          <a:off x="8362950" y="14573251"/>
          <a:ext cx="2541270" cy="396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Optimization</a:t>
          </a:r>
          <a:r>
            <a:rPr lang="en-US" sz="2000" b="1" baseline="0"/>
            <a:t> option</a:t>
          </a:r>
          <a:endParaRPr lang="en-US" sz="2000" b="1"/>
        </a:p>
      </xdr:txBody>
    </xdr:sp>
    <xdr:clientData/>
  </xdr:twoCellAnchor>
  <xdr:twoCellAnchor>
    <xdr:from>
      <xdr:col>19</xdr:col>
      <xdr:colOff>0</xdr:colOff>
      <xdr:row>48</xdr:row>
      <xdr:rowOff>0</xdr:rowOff>
    </xdr:from>
    <xdr:to>
      <xdr:col>23</xdr:col>
      <xdr:colOff>104775</xdr:colOff>
      <xdr:row>51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3CCE87E-F568-4BE4-8B60-6659CF81BF72}"/>
            </a:ext>
          </a:extLst>
        </xdr:cNvPr>
        <xdr:cNvSpPr txBox="1"/>
      </xdr:nvSpPr>
      <xdr:spPr>
        <a:xfrm>
          <a:off x="12249150" y="14535150"/>
          <a:ext cx="2541270" cy="9124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Note: Aggregated Resources used so as to</a:t>
          </a:r>
          <a:r>
            <a:rPr lang="en-US" sz="1400" b="1" baseline="0"/>
            <a:t> fit into EXCEL optimization variable/constraint limits</a:t>
          </a:r>
          <a:endParaRPr lang="en-US" sz="1400" b="1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48</xdr:row>
      <xdr:rowOff>38101</xdr:rowOff>
    </xdr:from>
    <xdr:to>
      <xdr:col>16</xdr:col>
      <xdr:colOff>485775</xdr:colOff>
      <xdr:row>48</xdr:row>
      <xdr:rowOff>438151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22D04CF-1D95-4731-96B1-19AF810E9E3B}"/>
            </a:ext>
          </a:extLst>
        </xdr:cNvPr>
        <xdr:cNvSpPr txBox="1"/>
      </xdr:nvSpPr>
      <xdr:spPr>
        <a:xfrm>
          <a:off x="8362950" y="14573251"/>
          <a:ext cx="2541270" cy="396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Optimization</a:t>
          </a:r>
          <a:r>
            <a:rPr lang="en-US" sz="2000" b="1" baseline="0"/>
            <a:t> option</a:t>
          </a:r>
          <a:endParaRPr lang="en-US" sz="2000" b="1"/>
        </a:p>
      </xdr:txBody>
    </xdr:sp>
    <xdr:clientData/>
  </xdr:twoCellAnchor>
  <xdr:twoCellAnchor>
    <xdr:from>
      <xdr:col>19</xdr:col>
      <xdr:colOff>0</xdr:colOff>
      <xdr:row>48</xdr:row>
      <xdr:rowOff>0</xdr:rowOff>
    </xdr:from>
    <xdr:to>
      <xdr:col>23</xdr:col>
      <xdr:colOff>104775</xdr:colOff>
      <xdr:row>51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4C7B15C-33FA-41AE-82DD-32565DD786A5}"/>
            </a:ext>
          </a:extLst>
        </xdr:cNvPr>
        <xdr:cNvSpPr txBox="1"/>
      </xdr:nvSpPr>
      <xdr:spPr>
        <a:xfrm>
          <a:off x="12249150" y="14535150"/>
          <a:ext cx="2541270" cy="9124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Note: Aggregated Resources used so as to</a:t>
          </a:r>
          <a:r>
            <a:rPr lang="en-US" sz="1400" b="1" baseline="0"/>
            <a:t> fit into EXCEL optimization variable/constraint limits</a:t>
          </a:r>
          <a:endParaRPr lang="en-US" sz="1400" b="1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48</xdr:row>
      <xdr:rowOff>38101</xdr:rowOff>
    </xdr:from>
    <xdr:to>
      <xdr:col>16</xdr:col>
      <xdr:colOff>485775</xdr:colOff>
      <xdr:row>48</xdr:row>
      <xdr:rowOff>438151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93CA70C-B453-4A3F-8787-622D7CBE5DB4}"/>
            </a:ext>
          </a:extLst>
        </xdr:cNvPr>
        <xdr:cNvSpPr txBox="1"/>
      </xdr:nvSpPr>
      <xdr:spPr>
        <a:xfrm>
          <a:off x="8362950" y="14573251"/>
          <a:ext cx="2541270" cy="396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Optimization</a:t>
          </a:r>
          <a:r>
            <a:rPr lang="en-US" sz="2000" b="1" baseline="0"/>
            <a:t> option</a:t>
          </a:r>
          <a:endParaRPr lang="en-US" sz="2000" b="1"/>
        </a:p>
      </xdr:txBody>
    </xdr:sp>
    <xdr:clientData/>
  </xdr:twoCellAnchor>
  <xdr:twoCellAnchor>
    <xdr:from>
      <xdr:col>19</xdr:col>
      <xdr:colOff>0</xdr:colOff>
      <xdr:row>48</xdr:row>
      <xdr:rowOff>0</xdr:rowOff>
    </xdr:from>
    <xdr:to>
      <xdr:col>23</xdr:col>
      <xdr:colOff>104775</xdr:colOff>
      <xdr:row>51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BB15B76-96B5-4551-B9B7-5EC12D866F94}"/>
            </a:ext>
          </a:extLst>
        </xdr:cNvPr>
        <xdr:cNvSpPr txBox="1"/>
      </xdr:nvSpPr>
      <xdr:spPr>
        <a:xfrm>
          <a:off x="12249150" y="14535150"/>
          <a:ext cx="2541270" cy="9124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Note: Aggregated Resources used so as to</a:t>
          </a:r>
          <a:r>
            <a:rPr lang="en-US" sz="1400" b="1" baseline="0"/>
            <a:t> fit into EXCEL optimization variable/constraint limits</a:t>
          </a:r>
          <a:endParaRPr lang="en-US" sz="1400" b="1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48</xdr:row>
      <xdr:rowOff>38101</xdr:rowOff>
    </xdr:from>
    <xdr:to>
      <xdr:col>16</xdr:col>
      <xdr:colOff>485775</xdr:colOff>
      <xdr:row>48</xdr:row>
      <xdr:rowOff>438151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36CD2E1-68AE-4C17-9827-1E32436C7496}"/>
            </a:ext>
          </a:extLst>
        </xdr:cNvPr>
        <xdr:cNvSpPr txBox="1"/>
      </xdr:nvSpPr>
      <xdr:spPr>
        <a:xfrm>
          <a:off x="8362950" y="14573251"/>
          <a:ext cx="2541270" cy="396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Optimization</a:t>
          </a:r>
          <a:r>
            <a:rPr lang="en-US" sz="2000" b="1" baseline="0"/>
            <a:t> option</a:t>
          </a:r>
          <a:endParaRPr lang="en-US" sz="2000" b="1"/>
        </a:p>
      </xdr:txBody>
    </xdr:sp>
    <xdr:clientData/>
  </xdr:twoCellAnchor>
  <xdr:twoCellAnchor>
    <xdr:from>
      <xdr:col>19</xdr:col>
      <xdr:colOff>0</xdr:colOff>
      <xdr:row>48</xdr:row>
      <xdr:rowOff>0</xdr:rowOff>
    </xdr:from>
    <xdr:to>
      <xdr:col>23</xdr:col>
      <xdr:colOff>104775</xdr:colOff>
      <xdr:row>51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0C34E98-2803-48BF-BD0E-E089BF1E4D24}"/>
            </a:ext>
          </a:extLst>
        </xdr:cNvPr>
        <xdr:cNvSpPr txBox="1"/>
      </xdr:nvSpPr>
      <xdr:spPr>
        <a:xfrm>
          <a:off x="12249150" y="14535150"/>
          <a:ext cx="2541270" cy="9124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Note: Aggregated Resources used so as to</a:t>
          </a:r>
          <a:r>
            <a:rPr lang="en-US" sz="1400" b="1" baseline="0"/>
            <a:t> fit into EXCEL optimization variable/constraint limits</a:t>
          </a:r>
          <a:endParaRPr lang="en-US" sz="1400" b="1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48</xdr:row>
      <xdr:rowOff>38101</xdr:rowOff>
    </xdr:from>
    <xdr:to>
      <xdr:col>16</xdr:col>
      <xdr:colOff>485775</xdr:colOff>
      <xdr:row>48</xdr:row>
      <xdr:rowOff>438151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67489B-833E-4AAB-81AE-6A02F3937EDD}"/>
            </a:ext>
          </a:extLst>
        </xdr:cNvPr>
        <xdr:cNvSpPr txBox="1"/>
      </xdr:nvSpPr>
      <xdr:spPr>
        <a:xfrm>
          <a:off x="8362950" y="14573251"/>
          <a:ext cx="2541270" cy="396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Optimization</a:t>
          </a:r>
          <a:r>
            <a:rPr lang="en-US" sz="2000" b="1" baseline="0"/>
            <a:t> option</a:t>
          </a:r>
          <a:endParaRPr lang="en-US" sz="2000" b="1"/>
        </a:p>
      </xdr:txBody>
    </xdr:sp>
    <xdr:clientData/>
  </xdr:twoCellAnchor>
  <xdr:twoCellAnchor>
    <xdr:from>
      <xdr:col>19</xdr:col>
      <xdr:colOff>0</xdr:colOff>
      <xdr:row>48</xdr:row>
      <xdr:rowOff>0</xdr:rowOff>
    </xdr:from>
    <xdr:to>
      <xdr:col>23</xdr:col>
      <xdr:colOff>104775</xdr:colOff>
      <xdr:row>51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F27B8E9-D60F-4BA1-ACC6-F1AADCC28950}"/>
            </a:ext>
          </a:extLst>
        </xdr:cNvPr>
        <xdr:cNvSpPr txBox="1"/>
      </xdr:nvSpPr>
      <xdr:spPr>
        <a:xfrm>
          <a:off x="12249150" y="14535150"/>
          <a:ext cx="2541270" cy="9124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Note: Aggregated Resources used so as to</a:t>
          </a:r>
          <a:r>
            <a:rPr lang="en-US" sz="1400" b="1" baseline="0"/>
            <a:t> fit into EXCEL optimization variable/constraint limits</a:t>
          </a:r>
          <a:endParaRPr lang="en-US" sz="1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48</xdr:row>
      <xdr:rowOff>38101</xdr:rowOff>
    </xdr:from>
    <xdr:to>
      <xdr:col>16</xdr:col>
      <xdr:colOff>485775</xdr:colOff>
      <xdr:row>48</xdr:row>
      <xdr:rowOff>438151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F378377-9BAC-464A-8D0D-EF49A289B1E5}"/>
            </a:ext>
          </a:extLst>
        </xdr:cNvPr>
        <xdr:cNvSpPr txBox="1"/>
      </xdr:nvSpPr>
      <xdr:spPr>
        <a:xfrm>
          <a:off x="8220075" y="15020926"/>
          <a:ext cx="2543175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Optimization</a:t>
          </a:r>
          <a:r>
            <a:rPr lang="en-US" sz="2000" b="1" baseline="0"/>
            <a:t> option</a:t>
          </a:r>
          <a:endParaRPr lang="en-US" sz="2000" b="1"/>
        </a:p>
      </xdr:txBody>
    </xdr:sp>
    <xdr:clientData/>
  </xdr:twoCellAnchor>
  <xdr:twoCellAnchor>
    <xdr:from>
      <xdr:col>19</xdr:col>
      <xdr:colOff>0</xdr:colOff>
      <xdr:row>48</xdr:row>
      <xdr:rowOff>0</xdr:rowOff>
    </xdr:from>
    <xdr:to>
      <xdr:col>23</xdr:col>
      <xdr:colOff>104775</xdr:colOff>
      <xdr:row>51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F1D1FFF-4110-4E02-B917-B9EB00FF2316}"/>
            </a:ext>
          </a:extLst>
        </xdr:cNvPr>
        <xdr:cNvSpPr txBox="1"/>
      </xdr:nvSpPr>
      <xdr:spPr>
        <a:xfrm>
          <a:off x="12106275" y="14982825"/>
          <a:ext cx="2543175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Note: Aggregated Resources used so as to</a:t>
          </a:r>
          <a:r>
            <a:rPr lang="en-US" sz="1400" b="1" baseline="0"/>
            <a:t> fit into EXCEL optimization variable/constraint limits</a:t>
          </a:r>
          <a:endParaRPr lang="en-US" sz="1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48</xdr:row>
      <xdr:rowOff>38101</xdr:rowOff>
    </xdr:from>
    <xdr:to>
      <xdr:col>16</xdr:col>
      <xdr:colOff>485775</xdr:colOff>
      <xdr:row>48</xdr:row>
      <xdr:rowOff>438151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0F37252-0315-4D67-B7EF-84EBB2BCE875}"/>
            </a:ext>
          </a:extLst>
        </xdr:cNvPr>
        <xdr:cNvSpPr txBox="1"/>
      </xdr:nvSpPr>
      <xdr:spPr>
        <a:xfrm>
          <a:off x="8220075" y="15020926"/>
          <a:ext cx="2543175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Optimization</a:t>
          </a:r>
          <a:r>
            <a:rPr lang="en-US" sz="2000" b="1" baseline="0"/>
            <a:t> option</a:t>
          </a:r>
          <a:endParaRPr lang="en-US" sz="2000" b="1"/>
        </a:p>
      </xdr:txBody>
    </xdr:sp>
    <xdr:clientData/>
  </xdr:twoCellAnchor>
  <xdr:twoCellAnchor>
    <xdr:from>
      <xdr:col>19</xdr:col>
      <xdr:colOff>0</xdr:colOff>
      <xdr:row>48</xdr:row>
      <xdr:rowOff>0</xdr:rowOff>
    </xdr:from>
    <xdr:to>
      <xdr:col>23</xdr:col>
      <xdr:colOff>104775</xdr:colOff>
      <xdr:row>51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B2E4886-0309-4A4F-83BC-BC2F118F7629}"/>
            </a:ext>
          </a:extLst>
        </xdr:cNvPr>
        <xdr:cNvSpPr txBox="1"/>
      </xdr:nvSpPr>
      <xdr:spPr>
        <a:xfrm>
          <a:off x="12106275" y="14982825"/>
          <a:ext cx="2543175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Note: Aggregated Resources used so as to</a:t>
          </a:r>
          <a:r>
            <a:rPr lang="en-US" sz="1400" b="1" baseline="0"/>
            <a:t> fit into EXCEL optimization variable/constraint limits</a:t>
          </a:r>
          <a:endParaRPr lang="en-US" sz="1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48</xdr:row>
      <xdr:rowOff>38101</xdr:rowOff>
    </xdr:from>
    <xdr:to>
      <xdr:col>16</xdr:col>
      <xdr:colOff>485775</xdr:colOff>
      <xdr:row>48</xdr:row>
      <xdr:rowOff>438151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CC0D41F-0C3A-4842-94CA-E2A468886DC2}"/>
            </a:ext>
          </a:extLst>
        </xdr:cNvPr>
        <xdr:cNvSpPr txBox="1"/>
      </xdr:nvSpPr>
      <xdr:spPr>
        <a:xfrm>
          <a:off x="8220075" y="15020926"/>
          <a:ext cx="2543175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Optimization</a:t>
          </a:r>
          <a:r>
            <a:rPr lang="en-US" sz="2000" b="1" baseline="0"/>
            <a:t> option</a:t>
          </a:r>
          <a:endParaRPr lang="en-US" sz="2000" b="1"/>
        </a:p>
      </xdr:txBody>
    </xdr:sp>
    <xdr:clientData/>
  </xdr:twoCellAnchor>
  <xdr:twoCellAnchor>
    <xdr:from>
      <xdr:col>19</xdr:col>
      <xdr:colOff>0</xdr:colOff>
      <xdr:row>48</xdr:row>
      <xdr:rowOff>0</xdr:rowOff>
    </xdr:from>
    <xdr:to>
      <xdr:col>23</xdr:col>
      <xdr:colOff>104775</xdr:colOff>
      <xdr:row>51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C87FFEA-AB37-4D1F-AFC5-5602C7C88C9F}"/>
            </a:ext>
          </a:extLst>
        </xdr:cNvPr>
        <xdr:cNvSpPr txBox="1"/>
      </xdr:nvSpPr>
      <xdr:spPr>
        <a:xfrm>
          <a:off x="12106275" y="14982825"/>
          <a:ext cx="2543175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Note: Aggregated Resources used so as to</a:t>
          </a:r>
          <a:r>
            <a:rPr lang="en-US" sz="1400" b="1" baseline="0"/>
            <a:t> fit into EXCEL optimization variable/constraint limits</a:t>
          </a:r>
          <a:endParaRPr lang="en-US" sz="14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48</xdr:row>
      <xdr:rowOff>38101</xdr:rowOff>
    </xdr:from>
    <xdr:to>
      <xdr:col>16</xdr:col>
      <xdr:colOff>485775</xdr:colOff>
      <xdr:row>48</xdr:row>
      <xdr:rowOff>438151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E9D99C5-8FB2-420C-BA96-6A4C6BE3ED42}"/>
            </a:ext>
          </a:extLst>
        </xdr:cNvPr>
        <xdr:cNvSpPr txBox="1"/>
      </xdr:nvSpPr>
      <xdr:spPr>
        <a:xfrm>
          <a:off x="8220075" y="15020926"/>
          <a:ext cx="2543175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Optimization</a:t>
          </a:r>
          <a:r>
            <a:rPr lang="en-US" sz="2000" b="1" baseline="0"/>
            <a:t> option</a:t>
          </a:r>
          <a:endParaRPr lang="en-US" sz="2000" b="1"/>
        </a:p>
      </xdr:txBody>
    </xdr:sp>
    <xdr:clientData/>
  </xdr:twoCellAnchor>
  <xdr:twoCellAnchor>
    <xdr:from>
      <xdr:col>19</xdr:col>
      <xdr:colOff>0</xdr:colOff>
      <xdr:row>48</xdr:row>
      <xdr:rowOff>0</xdr:rowOff>
    </xdr:from>
    <xdr:to>
      <xdr:col>23</xdr:col>
      <xdr:colOff>104775</xdr:colOff>
      <xdr:row>51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1C6018B-3041-4F78-A68C-D44C8C1319F6}"/>
            </a:ext>
          </a:extLst>
        </xdr:cNvPr>
        <xdr:cNvSpPr txBox="1"/>
      </xdr:nvSpPr>
      <xdr:spPr>
        <a:xfrm>
          <a:off x="12106275" y="14982825"/>
          <a:ext cx="2543175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Note: Aggregated Resources used so as to</a:t>
          </a:r>
          <a:r>
            <a:rPr lang="en-US" sz="1400" b="1" baseline="0"/>
            <a:t> fit into EXCEL optimization variable/constraint limits</a:t>
          </a:r>
          <a:endParaRPr lang="en-US" sz="14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48</xdr:row>
      <xdr:rowOff>38101</xdr:rowOff>
    </xdr:from>
    <xdr:to>
      <xdr:col>16</xdr:col>
      <xdr:colOff>485775</xdr:colOff>
      <xdr:row>48</xdr:row>
      <xdr:rowOff>438151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60119C4-03DF-4286-A436-3C2F70F32A22}"/>
            </a:ext>
          </a:extLst>
        </xdr:cNvPr>
        <xdr:cNvSpPr txBox="1"/>
      </xdr:nvSpPr>
      <xdr:spPr>
        <a:xfrm>
          <a:off x="8220075" y="15020926"/>
          <a:ext cx="2543175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Optimization</a:t>
          </a:r>
          <a:r>
            <a:rPr lang="en-US" sz="2000" b="1" baseline="0"/>
            <a:t> option</a:t>
          </a:r>
          <a:endParaRPr lang="en-US" sz="2000" b="1"/>
        </a:p>
      </xdr:txBody>
    </xdr:sp>
    <xdr:clientData/>
  </xdr:twoCellAnchor>
  <xdr:twoCellAnchor>
    <xdr:from>
      <xdr:col>19</xdr:col>
      <xdr:colOff>0</xdr:colOff>
      <xdr:row>48</xdr:row>
      <xdr:rowOff>0</xdr:rowOff>
    </xdr:from>
    <xdr:to>
      <xdr:col>23</xdr:col>
      <xdr:colOff>104775</xdr:colOff>
      <xdr:row>51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194A0CA-B3C3-4C89-89BB-917A4904C04F}"/>
            </a:ext>
          </a:extLst>
        </xdr:cNvPr>
        <xdr:cNvSpPr txBox="1"/>
      </xdr:nvSpPr>
      <xdr:spPr>
        <a:xfrm>
          <a:off x="12106275" y="14982825"/>
          <a:ext cx="2543175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Note: Aggregated Resources used so as to</a:t>
          </a:r>
          <a:r>
            <a:rPr lang="en-US" sz="1400" b="1" baseline="0"/>
            <a:t> fit into EXCEL optimization variable/constraint limits</a:t>
          </a:r>
          <a:endParaRPr lang="en-US" sz="1400" b="1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48</xdr:row>
      <xdr:rowOff>38101</xdr:rowOff>
    </xdr:from>
    <xdr:to>
      <xdr:col>16</xdr:col>
      <xdr:colOff>485775</xdr:colOff>
      <xdr:row>48</xdr:row>
      <xdr:rowOff>438151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1C54FDD-99AE-4358-8091-D12E7EB36602}"/>
            </a:ext>
          </a:extLst>
        </xdr:cNvPr>
        <xdr:cNvSpPr txBox="1"/>
      </xdr:nvSpPr>
      <xdr:spPr>
        <a:xfrm>
          <a:off x="8220075" y="15020926"/>
          <a:ext cx="2543175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Optimization</a:t>
          </a:r>
          <a:r>
            <a:rPr lang="en-US" sz="2000" b="1" baseline="0"/>
            <a:t> option</a:t>
          </a:r>
          <a:endParaRPr lang="en-US" sz="2000" b="1"/>
        </a:p>
      </xdr:txBody>
    </xdr:sp>
    <xdr:clientData/>
  </xdr:twoCellAnchor>
  <xdr:twoCellAnchor>
    <xdr:from>
      <xdr:col>19</xdr:col>
      <xdr:colOff>0</xdr:colOff>
      <xdr:row>48</xdr:row>
      <xdr:rowOff>0</xdr:rowOff>
    </xdr:from>
    <xdr:to>
      <xdr:col>23</xdr:col>
      <xdr:colOff>104775</xdr:colOff>
      <xdr:row>51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A6F46B3-8014-4B3F-8DF4-9E1BD34BFBA6}"/>
            </a:ext>
          </a:extLst>
        </xdr:cNvPr>
        <xdr:cNvSpPr txBox="1"/>
      </xdr:nvSpPr>
      <xdr:spPr>
        <a:xfrm>
          <a:off x="12106275" y="14982825"/>
          <a:ext cx="2543175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Note: Aggregated Resources used so as to</a:t>
          </a:r>
          <a:r>
            <a:rPr lang="en-US" sz="1400" b="1" baseline="0"/>
            <a:t> fit into EXCEL optimization variable/constraint limits</a:t>
          </a:r>
          <a:endParaRPr lang="en-US" sz="1400" b="1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48</xdr:row>
      <xdr:rowOff>38101</xdr:rowOff>
    </xdr:from>
    <xdr:to>
      <xdr:col>16</xdr:col>
      <xdr:colOff>485775</xdr:colOff>
      <xdr:row>48</xdr:row>
      <xdr:rowOff>438151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CF2798E-C661-47F7-A8A6-434B4CF46B06}"/>
            </a:ext>
          </a:extLst>
        </xdr:cNvPr>
        <xdr:cNvSpPr txBox="1"/>
      </xdr:nvSpPr>
      <xdr:spPr>
        <a:xfrm>
          <a:off x="8220075" y="15020926"/>
          <a:ext cx="2543175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Optimization</a:t>
          </a:r>
          <a:r>
            <a:rPr lang="en-US" sz="2000" b="1" baseline="0"/>
            <a:t> option</a:t>
          </a:r>
          <a:endParaRPr lang="en-US" sz="2000" b="1"/>
        </a:p>
      </xdr:txBody>
    </xdr:sp>
    <xdr:clientData/>
  </xdr:twoCellAnchor>
  <xdr:twoCellAnchor>
    <xdr:from>
      <xdr:col>19</xdr:col>
      <xdr:colOff>0</xdr:colOff>
      <xdr:row>48</xdr:row>
      <xdr:rowOff>0</xdr:rowOff>
    </xdr:from>
    <xdr:to>
      <xdr:col>23</xdr:col>
      <xdr:colOff>104775</xdr:colOff>
      <xdr:row>51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5AE10F4-577D-4523-862D-5B7167646492}"/>
            </a:ext>
          </a:extLst>
        </xdr:cNvPr>
        <xdr:cNvSpPr txBox="1"/>
      </xdr:nvSpPr>
      <xdr:spPr>
        <a:xfrm>
          <a:off x="12106275" y="14982825"/>
          <a:ext cx="2543175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Note: Aggregated Resources used so as to</a:t>
          </a:r>
          <a:r>
            <a:rPr lang="en-US" sz="1400" b="1" baseline="0"/>
            <a:t> fit into EXCEL optimization variable/constraint limits</a:t>
          </a:r>
          <a:endParaRPr lang="en-US" sz="1400" b="1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48</xdr:row>
      <xdr:rowOff>38101</xdr:rowOff>
    </xdr:from>
    <xdr:to>
      <xdr:col>16</xdr:col>
      <xdr:colOff>485775</xdr:colOff>
      <xdr:row>48</xdr:row>
      <xdr:rowOff>438151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54DC1EC-1D10-4B83-A00C-325A231A888A}"/>
            </a:ext>
          </a:extLst>
        </xdr:cNvPr>
        <xdr:cNvSpPr txBox="1"/>
      </xdr:nvSpPr>
      <xdr:spPr>
        <a:xfrm>
          <a:off x="8362950" y="14573251"/>
          <a:ext cx="2541270" cy="396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Optimization</a:t>
          </a:r>
          <a:r>
            <a:rPr lang="en-US" sz="2000" b="1" baseline="0"/>
            <a:t> option</a:t>
          </a:r>
          <a:endParaRPr lang="en-US" sz="2000" b="1"/>
        </a:p>
      </xdr:txBody>
    </xdr:sp>
    <xdr:clientData/>
  </xdr:twoCellAnchor>
  <xdr:twoCellAnchor>
    <xdr:from>
      <xdr:col>19</xdr:col>
      <xdr:colOff>0</xdr:colOff>
      <xdr:row>48</xdr:row>
      <xdr:rowOff>0</xdr:rowOff>
    </xdr:from>
    <xdr:to>
      <xdr:col>23</xdr:col>
      <xdr:colOff>104775</xdr:colOff>
      <xdr:row>51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C9C2115-6D9A-49DE-B953-AB6867FE4045}"/>
            </a:ext>
          </a:extLst>
        </xdr:cNvPr>
        <xdr:cNvSpPr txBox="1"/>
      </xdr:nvSpPr>
      <xdr:spPr>
        <a:xfrm>
          <a:off x="12249150" y="14535150"/>
          <a:ext cx="2541270" cy="9124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Note: Aggregated Resources used so as to</a:t>
          </a:r>
          <a:r>
            <a:rPr lang="en-US" sz="1400" b="1" baseline="0"/>
            <a:t> fit into EXCEL optimization variable/constraint limits</a:t>
          </a:r>
          <a:endParaRPr lang="en-US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C2681-2234-4399-8DA9-20B2212E0E08}">
  <dimension ref="A1:AL62"/>
  <sheetViews>
    <sheetView workbookViewId="0">
      <selection activeCell="I45" sqref="I45"/>
    </sheetView>
  </sheetViews>
  <sheetFormatPr defaultRowHeight="14.4" x14ac:dyDescent="0.3"/>
  <cols>
    <col min="2" max="2" width="18.6640625" customWidth="1"/>
    <col min="3" max="8" width="8.88671875" customWidth="1"/>
  </cols>
  <sheetData>
    <row r="1" spans="1:34" x14ac:dyDescent="0.3">
      <c r="D1" t="s">
        <v>0</v>
      </c>
      <c r="E1" t="s">
        <v>11</v>
      </c>
      <c r="F1" t="s">
        <v>12</v>
      </c>
      <c r="G1" t="s">
        <v>2</v>
      </c>
      <c r="H1" t="s">
        <v>3</v>
      </c>
      <c r="I1" t="s">
        <v>1</v>
      </c>
      <c r="J1" t="s">
        <v>4</v>
      </c>
      <c r="K1" t="s">
        <v>5</v>
      </c>
    </row>
    <row r="2" spans="1:34" x14ac:dyDescent="0.3">
      <c r="A2" t="s">
        <v>7</v>
      </c>
      <c r="D2" s="20">
        <v>1</v>
      </c>
      <c r="E2" s="20">
        <v>1</v>
      </c>
      <c r="F2" s="20">
        <v>1</v>
      </c>
      <c r="G2" s="20">
        <v>0.25</v>
      </c>
      <c r="H2" s="20">
        <v>1</v>
      </c>
      <c r="I2" s="20">
        <v>1</v>
      </c>
      <c r="J2" s="20">
        <v>1</v>
      </c>
      <c r="K2" s="20">
        <v>1</v>
      </c>
    </row>
    <row r="3" spans="1:34" x14ac:dyDescent="0.3">
      <c r="A3" t="s">
        <v>8</v>
      </c>
      <c r="D3" s="20">
        <v>1</v>
      </c>
      <c r="E3" s="20">
        <v>1</v>
      </c>
      <c r="F3" s="20">
        <v>1</v>
      </c>
      <c r="G3" s="20">
        <v>0.25</v>
      </c>
      <c r="H3" s="20">
        <v>1</v>
      </c>
      <c r="I3" s="20">
        <v>1</v>
      </c>
      <c r="J3" s="20">
        <v>1</v>
      </c>
      <c r="K3" s="20">
        <v>1</v>
      </c>
    </row>
    <row r="4" spans="1:34" x14ac:dyDescent="0.3">
      <c r="A4" t="s">
        <v>6</v>
      </c>
      <c r="D4" t="s">
        <v>24</v>
      </c>
      <c r="E4" s="20">
        <v>1</v>
      </c>
      <c r="F4" s="20">
        <v>1</v>
      </c>
      <c r="G4" s="20">
        <v>1</v>
      </c>
      <c r="H4" s="20">
        <v>1</v>
      </c>
      <c r="I4" s="20">
        <v>1</v>
      </c>
      <c r="J4" s="20">
        <v>1</v>
      </c>
      <c r="K4" s="20">
        <v>1</v>
      </c>
    </row>
    <row r="6" spans="1:34" ht="57.6" x14ac:dyDescent="0.3">
      <c r="D6" s="17" t="s">
        <v>41</v>
      </c>
      <c r="E6" s="1" t="s">
        <v>28</v>
      </c>
      <c r="F6" s="14" t="s">
        <v>29</v>
      </c>
      <c r="G6" s="14" t="s">
        <v>30</v>
      </c>
      <c r="H6" s="14" t="s">
        <v>31</v>
      </c>
      <c r="I6" s="14" t="s">
        <v>32</v>
      </c>
      <c r="J6" s="14" t="s">
        <v>33</v>
      </c>
      <c r="K6" s="14" t="s">
        <v>34</v>
      </c>
      <c r="L6" s="14" t="s">
        <v>35</v>
      </c>
      <c r="M6" s="14" t="s">
        <v>36</v>
      </c>
      <c r="O6" s="19" t="s">
        <v>57</v>
      </c>
    </row>
    <row r="7" spans="1:34" x14ac:dyDescent="0.3">
      <c r="A7" t="s">
        <v>40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100</v>
      </c>
      <c r="J7" s="20">
        <v>0</v>
      </c>
      <c r="K7" s="20">
        <v>0</v>
      </c>
      <c r="L7" s="20">
        <v>0</v>
      </c>
      <c r="M7" s="20">
        <v>0</v>
      </c>
      <c r="N7" s="20"/>
      <c r="O7" s="20">
        <v>0</v>
      </c>
    </row>
    <row r="8" spans="1:34" ht="15" thickBot="1" x14ac:dyDescent="0.35"/>
    <row r="9" spans="1:34" x14ac:dyDescent="0.3">
      <c r="B9" s="52" t="s">
        <v>10</v>
      </c>
      <c r="L9" s="2" t="s">
        <v>23</v>
      </c>
      <c r="M9" s="3"/>
      <c r="N9" s="3"/>
      <c r="O9" s="3"/>
      <c r="P9" s="3"/>
      <c r="Q9" s="3"/>
      <c r="R9" s="3"/>
      <c r="S9" s="3"/>
      <c r="T9" s="4"/>
      <c r="U9" s="6"/>
      <c r="V9" s="18" t="s">
        <v>98</v>
      </c>
      <c r="W9" s="3"/>
      <c r="X9" s="3"/>
      <c r="Y9" s="3"/>
      <c r="Z9" s="3"/>
      <c r="AA9" s="3"/>
      <c r="AB9" s="3"/>
      <c r="AC9" s="3"/>
      <c r="AD9" s="4"/>
      <c r="AF9" s="2" t="s">
        <v>99</v>
      </c>
      <c r="AG9" s="4"/>
      <c r="AH9" s="6"/>
    </row>
    <row r="10" spans="1:34" ht="15" thickBot="1" x14ac:dyDescent="0.35">
      <c r="B10" s="84"/>
      <c r="L10" s="85"/>
      <c r="M10" s="6"/>
      <c r="N10" s="6"/>
      <c r="O10" s="6"/>
      <c r="P10" s="6"/>
      <c r="Q10" s="6"/>
      <c r="R10" s="6"/>
      <c r="S10" s="6"/>
      <c r="T10" s="7"/>
      <c r="U10" s="6"/>
      <c r="V10" s="86"/>
      <c r="W10" s="6"/>
      <c r="X10" s="6"/>
      <c r="Y10" s="6"/>
      <c r="Z10" s="6"/>
      <c r="AA10" s="6"/>
      <c r="AB10" s="6"/>
      <c r="AC10" s="6"/>
      <c r="AD10" s="7"/>
      <c r="AF10" s="85"/>
      <c r="AG10" s="7"/>
      <c r="AH10" s="6"/>
    </row>
    <row r="11" spans="1:34" ht="82.8" x14ac:dyDescent="0.3">
      <c r="B11" s="53" t="s">
        <v>25</v>
      </c>
      <c r="C11" s="1"/>
      <c r="D11" s="1"/>
      <c r="E11" s="1"/>
      <c r="F11" s="1"/>
      <c r="G11" s="1"/>
      <c r="H11" s="1"/>
      <c r="J11" s="21" t="s">
        <v>26</v>
      </c>
      <c r="K11" s="22" t="s">
        <v>27</v>
      </c>
      <c r="L11" s="15" t="s">
        <v>28</v>
      </c>
      <c r="M11" s="14" t="s">
        <v>29</v>
      </c>
      <c r="N11" s="14" t="s">
        <v>30</v>
      </c>
      <c r="O11" s="14" t="s">
        <v>31</v>
      </c>
      <c r="P11" s="14" t="s">
        <v>32</v>
      </c>
      <c r="Q11" s="14" t="s">
        <v>33</v>
      </c>
      <c r="R11" s="14" t="s">
        <v>34</v>
      </c>
      <c r="S11" s="14" t="s">
        <v>35</v>
      </c>
      <c r="T11" s="16" t="s">
        <v>36</v>
      </c>
      <c r="U11" s="71" t="s">
        <v>81</v>
      </c>
      <c r="V11" s="15" t="s">
        <v>28</v>
      </c>
      <c r="W11" s="14" t="s">
        <v>29</v>
      </c>
      <c r="X11" s="14" t="s">
        <v>30</v>
      </c>
      <c r="Y11" s="14" t="s">
        <v>31</v>
      </c>
      <c r="Z11" s="14" t="s">
        <v>32</v>
      </c>
      <c r="AA11" s="14" t="s">
        <v>33</v>
      </c>
      <c r="AB11" s="14" t="s">
        <v>34</v>
      </c>
      <c r="AC11" s="14" t="s">
        <v>35</v>
      </c>
      <c r="AD11" s="16" t="s">
        <v>36</v>
      </c>
      <c r="AF11" s="61" t="s">
        <v>63</v>
      </c>
      <c r="AG11" s="65" t="s">
        <v>73</v>
      </c>
      <c r="AH11" s="6"/>
    </row>
    <row r="12" spans="1:34" x14ac:dyDescent="0.3">
      <c r="B12" s="87" t="s">
        <v>89</v>
      </c>
      <c r="C12" s="1"/>
      <c r="D12" s="1"/>
      <c r="E12" s="1"/>
      <c r="F12" s="1"/>
      <c r="G12" s="1"/>
      <c r="H12" s="1"/>
      <c r="J12" s="14"/>
      <c r="K12" s="14"/>
      <c r="L12" s="15"/>
      <c r="M12" s="14"/>
      <c r="N12" s="14"/>
      <c r="O12" s="14"/>
      <c r="P12" s="14"/>
      <c r="Q12" s="14"/>
      <c r="R12" s="14"/>
      <c r="S12" s="14"/>
      <c r="T12" s="16"/>
      <c r="U12" s="88"/>
      <c r="V12" s="15"/>
      <c r="W12" s="14"/>
      <c r="X12" s="14"/>
      <c r="Y12" s="14"/>
      <c r="Z12" s="14"/>
      <c r="AA12" s="14"/>
      <c r="AB12" s="14"/>
      <c r="AC12" s="14"/>
      <c r="AD12" s="16"/>
      <c r="AF12" s="61"/>
      <c r="AG12" s="65"/>
      <c r="AH12" s="6"/>
    </row>
    <row r="13" spans="1:34" x14ac:dyDescent="0.3">
      <c r="A13" t="s">
        <v>9</v>
      </c>
      <c r="B13" s="25">
        <v>1</v>
      </c>
      <c r="C13" s="23"/>
      <c r="D13" s="23"/>
      <c r="E13" s="23"/>
      <c r="F13" s="23"/>
      <c r="G13" s="23"/>
      <c r="H13" s="23"/>
      <c r="I13" s="23"/>
      <c r="J13" s="20">
        <v>40</v>
      </c>
      <c r="K13" s="26">
        <v>10</v>
      </c>
      <c r="L13" s="5" t="s">
        <v>24</v>
      </c>
      <c r="M13" s="6" t="s">
        <v>24</v>
      </c>
      <c r="N13" s="26">
        <v>0</v>
      </c>
      <c r="O13" s="26">
        <v>0</v>
      </c>
      <c r="P13" s="6" t="s">
        <v>24</v>
      </c>
      <c r="Q13" s="26">
        <v>30</v>
      </c>
      <c r="R13" s="6" t="s">
        <v>24</v>
      </c>
      <c r="S13" s="26">
        <v>30</v>
      </c>
      <c r="T13" s="7" t="s">
        <v>24</v>
      </c>
      <c r="U13" s="72">
        <f>IF(B13=1,J13-K13,0)</f>
        <v>30</v>
      </c>
      <c r="V13" s="5">
        <f>0</f>
        <v>0</v>
      </c>
      <c r="W13" s="6">
        <f>0</f>
        <v>0</v>
      </c>
      <c r="X13" s="6">
        <f>IF(B13=1,MIN((J13-K13),N13),0)</f>
        <v>0</v>
      </c>
      <c r="Y13" s="6">
        <f>IF(B13=1,MIN((J13-K13),O13),0)</f>
        <v>0</v>
      </c>
      <c r="Z13" s="6">
        <f>0</f>
        <v>0</v>
      </c>
      <c r="AA13" s="6">
        <f>IF(B13=1,MIN((J13-K13),Q13),0)</f>
        <v>30</v>
      </c>
      <c r="AB13" s="6">
        <f>0</f>
        <v>0</v>
      </c>
      <c r="AC13" s="6">
        <f>IF(B13=1,MIN((J13-K13),S13),0)</f>
        <v>30</v>
      </c>
      <c r="AD13" s="7">
        <f>0</f>
        <v>0</v>
      </c>
      <c r="AF13" s="5">
        <f>MIN(U13,X13+Y13+AA13)</f>
        <v>30</v>
      </c>
      <c r="AG13" s="7">
        <f>MIN(U13,X13+Y13+AA13+AB13)</f>
        <v>30</v>
      </c>
      <c r="AH13" s="6"/>
    </row>
    <row r="14" spans="1:34" x14ac:dyDescent="0.3">
      <c r="A14" t="s">
        <v>76</v>
      </c>
      <c r="B14" s="25">
        <v>0</v>
      </c>
      <c r="C14" s="6"/>
      <c r="D14" s="6"/>
      <c r="E14" s="6"/>
      <c r="F14" s="6"/>
      <c r="G14" s="6"/>
      <c r="H14" s="6"/>
      <c r="I14" s="6"/>
      <c r="J14" s="20">
        <v>50</v>
      </c>
      <c r="K14" s="26">
        <v>0</v>
      </c>
      <c r="L14" s="5" t="s">
        <v>24</v>
      </c>
      <c r="M14" s="6" t="s">
        <v>24</v>
      </c>
      <c r="N14" s="26">
        <v>50</v>
      </c>
      <c r="O14" s="26">
        <v>0</v>
      </c>
      <c r="P14" s="6" t="s">
        <v>24</v>
      </c>
      <c r="Q14" s="26">
        <v>0</v>
      </c>
      <c r="R14" s="6" t="s">
        <v>24</v>
      </c>
      <c r="S14" s="26">
        <v>0</v>
      </c>
      <c r="T14" s="7" t="s">
        <v>24</v>
      </c>
      <c r="U14" s="72">
        <f t="shared" ref="U14:U15" si="0">IF(B14=1,J14-K14,0)</f>
        <v>0</v>
      </c>
      <c r="V14" s="5">
        <f>0</f>
        <v>0</v>
      </c>
      <c r="W14" s="6">
        <f>0</f>
        <v>0</v>
      </c>
      <c r="X14" s="6">
        <f t="shared" ref="X14:X15" si="1">IF(B14=1,MIN((J14-K14),N14),0)</f>
        <v>0</v>
      </c>
      <c r="Y14" s="6">
        <f t="shared" ref="Y14:Y15" si="2">IF(B14=1,MIN((J14-K14),O14),0)</f>
        <v>0</v>
      </c>
      <c r="Z14" s="6">
        <f>0</f>
        <v>0</v>
      </c>
      <c r="AA14" s="6">
        <f t="shared" ref="AA14:AA15" si="3">IF(B14=1,MIN((J14-K14),Q14),0)</f>
        <v>0</v>
      </c>
      <c r="AB14" s="6">
        <f>0</f>
        <v>0</v>
      </c>
      <c r="AC14" s="6">
        <f t="shared" ref="AC14:AC15" si="4">IF(B14=1,MIN((J14-K14),S14),0)</f>
        <v>0</v>
      </c>
      <c r="AD14" s="7">
        <f>0</f>
        <v>0</v>
      </c>
      <c r="AF14" s="5">
        <f t="shared" ref="AF14:AF15" si="5">MIN(U14,X14+Y14+AA14)</f>
        <v>0</v>
      </c>
      <c r="AG14" s="7">
        <f t="shared" ref="AG14:AG15" si="6">MIN(U14,X14+Y14+AA14+AB14)</f>
        <v>0</v>
      </c>
      <c r="AH14" s="6"/>
    </row>
    <row r="15" spans="1:34" ht="15" thickBot="1" x14ac:dyDescent="0.35">
      <c r="A15" t="s">
        <v>77</v>
      </c>
      <c r="B15" s="25">
        <v>1</v>
      </c>
      <c r="C15" s="6"/>
      <c r="D15" s="6"/>
      <c r="E15" s="6"/>
      <c r="F15" s="6"/>
      <c r="G15" s="6"/>
      <c r="H15" s="6"/>
      <c r="I15" s="6"/>
      <c r="J15" s="20">
        <v>100</v>
      </c>
      <c r="K15" s="26">
        <v>0</v>
      </c>
      <c r="L15" s="5" t="s">
        <v>24</v>
      </c>
      <c r="M15" s="6" t="s">
        <v>24</v>
      </c>
      <c r="N15" s="26">
        <v>0</v>
      </c>
      <c r="O15" s="26">
        <v>100</v>
      </c>
      <c r="P15" s="6" t="s">
        <v>24</v>
      </c>
      <c r="Q15" s="26">
        <v>0</v>
      </c>
      <c r="R15" s="6" t="s">
        <v>24</v>
      </c>
      <c r="S15" s="26">
        <v>0</v>
      </c>
      <c r="T15" s="7" t="s">
        <v>24</v>
      </c>
      <c r="U15" s="72">
        <f t="shared" si="0"/>
        <v>100</v>
      </c>
      <c r="V15" s="5">
        <f>0</f>
        <v>0</v>
      </c>
      <c r="W15" s="6">
        <f>0</f>
        <v>0</v>
      </c>
      <c r="X15" s="6">
        <f t="shared" si="1"/>
        <v>0</v>
      </c>
      <c r="Y15" s="6">
        <f t="shared" si="2"/>
        <v>100</v>
      </c>
      <c r="Z15" s="6">
        <f>0</f>
        <v>0</v>
      </c>
      <c r="AA15" s="6">
        <f t="shared" si="3"/>
        <v>0</v>
      </c>
      <c r="AB15" s="6">
        <f>0</f>
        <v>0</v>
      </c>
      <c r="AC15" s="6">
        <f t="shared" si="4"/>
        <v>0</v>
      </c>
      <c r="AD15" s="7">
        <f>0</f>
        <v>0</v>
      </c>
      <c r="AF15" s="8">
        <f t="shared" si="5"/>
        <v>100</v>
      </c>
      <c r="AG15" s="10">
        <f t="shared" si="6"/>
        <v>100</v>
      </c>
      <c r="AH15" s="6"/>
    </row>
    <row r="16" spans="1:34" s="66" customFormat="1" ht="32.4" thickBot="1" x14ac:dyDescent="0.35">
      <c r="B16" s="59"/>
      <c r="C16" s="11"/>
      <c r="D16" s="11"/>
      <c r="E16" s="11"/>
      <c r="F16" s="11"/>
      <c r="G16" s="11"/>
      <c r="H16" s="11"/>
      <c r="I16" s="11" t="s">
        <v>86</v>
      </c>
      <c r="J16" s="66">
        <f>SUM(IF(B13=1,J13,0),IF(B14=1,J14,0),IF(B15=1,J15,0))</f>
        <v>140</v>
      </c>
      <c r="K16" s="66">
        <f>SUM(IF(B13=1,K13,0),IF(B14=1,K14,0),IF(B15=1,K15,0))</f>
        <v>10</v>
      </c>
      <c r="L16" s="67"/>
      <c r="M16" s="11"/>
      <c r="N16" s="11"/>
      <c r="O16" s="11"/>
      <c r="P16" s="11"/>
      <c r="Q16" s="11"/>
      <c r="R16" s="11"/>
      <c r="S16" s="11"/>
      <c r="T16" s="68"/>
      <c r="U16" s="73"/>
      <c r="V16" s="67"/>
      <c r="W16" s="11"/>
      <c r="X16" s="11"/>
      <c r="Y16" s="11"/>
      <c r="Z16" s="11"/>
      <c r="AA16" s="11"/>
      <c r="AB16" s="11"/>
      <c r="AC16" s="11"/>
      <c r="AD16" s="68"/>
      <c r="AE16" s="92" t="s">
        <v>93</v>
      </c>
      <c r="AF16" s="11"/>
      <c r="AG16" s="91">
        <f>SUM(AG13:AG15)</f>
        <v>130</v>
      </c>
      <c r="AH16" s="11"/>
    </row>
    <row r="17" spans="1:38" ht="72" x14ac:dyDescent="0.3">
      <c r="B17" s="87" t="s">
        <v>91</v>
      </c>
      <c r="K17" s="6"/>
      <c r="L17" s="5"/>
      <c r="M17" s="6"/>
      <c r="N17" s="6"/>
      <c r="O17" s="6"/>
      <c r="P17" s="6"/>
      <c r="Q17" s="6"/>
      <c r="R17" s="6"/>
      <c r="S17" s="6"/>
      <c r="T17" s="7"/>
      <c r="U17" s="72"/>
      <c r="V17" s="5"/>
      <c r="W17" s="6"/>
      <c r="X17" s="6"/>
      <c r="Y17" s="6"/>
      <c r="Z17" s="6"/>
      <c r="AA17" s="6"/>
      <c r="AB17" s="6"/>
      <c r="AC17" s="6"/>
      <c r="AD17" s="7"/>
      <c r="AF17" s="62" t="s">
        <v>64</v>
      </c>
      <c r="AG17" s="63" t="s">
        <v>65</v>
      </c>
      <c r="AH17" s="63" t="s">
        <v>66</v>
      </c>
      <c r="AI17" s="64" t="s">
        <v>67</v>
      </c>
    </row>
    <row r="18" spans="1:38" x14ac:dyDescent="0.3">
      <c r="A18" t="s">
        <v>17</v>
      </c>
      <c r="B18" s="25">
        <v>1</v>
      </c>
      <c r="J18" s="20">
        <v>100</v>
      </c>
      <c r="K18" s="26">
        <v>60</v>
      </c>
      <c r="L18" s="47">
        <v>8</v>
      </c>
      <c r="M18" s="26">
        <v>8</v>
      </c>
      <c r="N18" s="6" t="s">
        <v>24</v>
      </c>
      <c r="O18" s="6" t="s">
        <v>24</v>
      </c>
      <c r="P18" s="26">
        <v>8</v>
      </c>
      <c r="Q18" s="6" t="s">
        <v>24</v>
      </c>
      <c r="R18" s="26">
        <v>40</v>
      </c>
      <c r="S18" s="6" t="s">
        <v>24</v>
      </c>
      <c r="T18" s="48">
        <v>40</v>
      </c>
      <c r="U18" s="72">
        <f t="shared" ref="U18:U20" si="7">IF(B18=1,J18-K18,0)</f>
        <v>40</v>
      </c>
      <c r="V18" s="5">
        <f>IF(B18=1,MIN((J18-K18),L18),0)</f>
        <v>8</v>
      </c>
      <c r="W18" s="6">
        <f>IF(B18=1,MIN((J18-K18),M18),0)</f>
        <v>8</v>
      </c>
      <c r="X18" s="6">
        <f>0</f>
        <v>0</v>
      </c>
      <c r="Y18" s="6">
        <f>0</f>
        <v>0</v>
      </c>
      <c r="Z18" s="6">
        <f>IF(B18=1,MIN((J18-K18),P18),0)</f>
        <v>8</v>
      </c>
      <c r="AA18" s="6">
        <f>0</f>
        <v>0</v>
      </c>
      <c r="AB18" s="6">
        <f>IF(B18=1,MIN((J18-K18),R18),0)</f>
        <v>40</v>
      </c>
      <c r="AC18" s="6">
        <f>0</f>
        <v>0</v>
      </c>
      <c r="AD18" s="7">
        <f>IF(B18=1,MIN((J18-K18),T18),0)</f>
        <v>40</v>
      </c>
      <c r="AF18" s="5">
        <f>MIN(U18,V18+Z18)</f>
        <v>16</v>
      </c>
      <c r="AG18" s="6">
        <f>MIN(U18,V18+Z18+AB18)</f>
        <v>40</v>
      </c>
      <c r="AH18" s="6">
        <f>MIN(U18,V18+Z18+AB18+AD18)</f>
        <v>40</v>
      </c>
      <c r="AI18" s="7">
        <f>MIN(U18,V18+Z18+AB18+AD18+W18)</f>
        <v>40</v>
      </c>
    </row>
    <row r="19" spans="1:38" x14ac:dyDescent="0.3">
      <c r="A19" t="s">
        <v>78</v>
      </c>
      <c r="B19" s="25">
        <v>1</v>
      </c>
      <c r="J19" s="20">
        <v>50</v>
      </c>
      <c r="K19" s="26">
        <v>0</v>
      </c>
      <c r="L19" s="47">
        <v>4</v>
      </c>
      <c r="M19" s="26">
        <v>4</v>
      </c>
      <c r="N19" s="6" t="s">
        <v>24</v>
      </c>
      <c r="O19" s="6" t="s">
        <v>24</v>
      </c>
      <c r="P19" s="26">
        <v>4</v>
      </c>
      <c r="Q19" s="6" t="s">
        <v>24</v>
      </c>
      <c r="R19" s="26">
        <v>50</v>
      </c>
      <c r="S19" s="6" t="s">
        <v>24</v>
      </c>
      <c r="T19" s="48">
        <v>50</v>
      </c>
      <c r="U19" s="72">
        <f t="shared" si="7"/>
        <v>50</v>
      </c>
      <c r="V19" s="5">
        <f t="shared" ref="V19:V20" si="8">IF(B19=1,MIN((J19-K19),L19),0)</f>
        <v>4</v>
      </c>
      <c r="W19" s="6">
        <f t="shared" ref="W19:W20" si="9">IF(B19=1,MIN((J19-K19),M19),0)</f>
        <v>4</v>
      </c>
      <c r="X19" s="6">
        <f>0</f>
        <v>0</v>
      </c>
      <c r="Y19" s="6">
        <f>0</f>
        <v>0</v>
      </c>
      <c r="Z19" s="6">
        <f t="shared" ref="Z19:Z20" si="10">IF(B19=1,MIN((J19-K19),P19),0)</f>
        <v>4</v>
      </c>
      <c r="AA19" s="6">
        <f>0</f>
        <v>0</v>
      </c>
      <c r="AB19" s="6">
        <f t="shared" ref="AB19:AB20" si="11">IF(B19=1,MIN((J19-K19),R19),0)</f>
        <v>50</v>
      </c>
      <c r="AC19" s="6">
        <f>0</f>
        <v>0</v>
      </c>
      <c r="AD19" s="7">
        <f t="shared" ref="AD19:AD20" si="12">IF(B19=1,MIN((J19-K19),T19),0)</f>
        <v>50</v>
      </c>
      <c r="AF19" s="5">
        <f t="shared" ref="AF19:AF20" si="13">MIN(U19,V19+Z19)</f>
        <v>8</v>
      </c>
      <c r="AG19" s="6">
        <f t="shared" ref="AG19:AG20" si="14">MIN(U19,V19+Z19+AB19)</f>
        <v>50</v>
      </c>
      <c r="AH19" s="6">
        <f t="shared" ref="AH19:AH20" si="15">MIN(U19,V19+Z19+AB19+AD19)</f>
        <v>50</v>
      </c>
      <c r="AI19" s="7">
        <f t="shared" ref="AI19:AI20" si="16">MIN(U19,V19+Z19+AB19+AD19+W19)</f>
        <v>50</v>
      </c>
    </row>
    <row r="20" spans="1:38" x14ac:dyDescent="0.3">
      <c r="A20" t="s">
        <v>79</v>
      </c>
      <c r="B20" s="25">
        <v>0</v>
      </c>
      <c r="J20" s="20">
        <v>100</v>
      </c>
      <c r="K20" s="26">
        <v>30</v>
      </c>
      <c r="L20" s="47">
        <v>8</v>
      </c>
      <c r="M20" s="26">
        <v>8</v>
      </c>
      <c r="N20" s="6" t="s">
        <v>24</v>
      </c>
      <c r="O20" s="6" t="s">
        <v>24</v>
      </c>
      <c r="P20" s="26">
        <v>8</v>
      </c>
      <c r="Q20" s="6" t="s">
        <v>24</v>
      </c>
      <c r="R20" s="26">
        <v>70</v>
      </c>
      <c r="S20" s="6" t="s">
        <v>24</v>
      </c>
      <c r="T20" s="48">
        <v>70</v>
      </c>
      <c r="U20" s="72">
        <f t="shared" si="7"/>
        <v>0</v>
      </c>
      <c r="V20" s="5">
        <f t="shared" si="8"/>
        <v>0</v>
      </c>
      <c r="W20" s="6">
        <f t="shared" si="9"/>
        <v>0</v>
      </c>
      <c r="X20" s="6">
        <f>0</f>
        <v>0</v>
      </c>
      <c r="Y20" s="6">
        <f>0</f>
        <v>0</v>
      </c>
      <c r="Z20" s="6">
        <f t="shared" si="10"/>
        <v>0</v>
      </c>
      <c r="AA20" s="6">
        <f>0</f>
        <v>0</v>
      </c>
      <c r="AB20" s="6">
        <f t="shared" si="11"/>
        <v>0</v>
      </c>
      <c r="AC20" s="6">
        <f>0</f>
        <v>0</v>
      </c>
      <c r="AD20" s="7">
        <f t="shared" si="12"/>
        <v>0</v>
      </c>
      <c r="AF20" s="5">
        <f t="shared" si="13"/>
        <v>0</v>
      </c>
      <c r="AG20" s="6">
        <f t="shared" si="14"/>
        <v>0</v>
      </c>
      <c r="AH20" s="6">
        <f t="shared" si="15"/>
        <v>0</v>
      </c>
      <c r="AI20" s="7">
        <f t="shared" si="16"/>
        <v>0</v>
      </c>
    </row>
    <row r="21" spans="1:38" s="66" customFormat="1" ht="31.8" x14ac:dyDescent="0.3">
      <c r="B21" s="59"/>
      <c r="I21" s="66" t="s">
        <v>86</v>
      </c>
      <c r="J21" s="66">
        <f>SUM(IF(B18=1,J18,0),IF(B19=1,J19,0),IF(B20=1,J20,0))</f>
        <v>150</v>
      </c>
      <c r="K21" s="66">
        <f>SUM(IF(B18=1,K18,0),IF(B19=1,K19,0),IF(B20=1,B20,0))</f>
        <v>60</v>
      </c>
      <c r="L21" s="67"/>
      <c r="M21" s="11"/>
      <c r="N21" s="11"/>
      <c r="O21" s="11"/>
      <c r="P21" s="11"/>
      <c r="Q21" s="11"/>
      <c r="R21" s="11"/>
      <c r="S21" s="11"/>
      <c r="T21" s="68"/>
      <c r="U21" s="73"/>
      <c r="V21" s="67"/>
      <c r="W21" s="11"/>
      <c r="X21" s="11"/>
      <c r="Y21" s="11"/>
      <c r="Z21" s="11"/>
      <c r="AA21" s="11"/>
      <c r="AB21" s="11"/>
      <c r="AC21" s="11"/>
      <c r="AD21" s="68"/>
      <c r="AE21" s="92" t="s">
        <v>94</v>
      </c>
      <c r="AF21" s="67"/>
      <c r="AG21" s="11"/>
      <c r="AH21" s="91">
        <f>SUM(AH18:AH20)</f>
        <v>90</v>
      </c>
      <c r="AI21" s="68"/>
    </row>
    <row r="22" spans="1:38" x14ac:dyDescent="0.3">
      <c r="B22" s="87" t="s">
        <v>90</v>
      </c>
      <c r="K22" s="6"/>
      <c r="L22" s="5"/>
      <c r="M22" s="6"/>
      <c r="N22" s="6"/>
      <c r="O22" s="6"/>
      <c r="P22" s="6"/>
      <c r="Q22" s="6"/>
      <c r="R22" s="6"/>
      <c r="S22" s="6"/>
      <c r="T22" s="7"/>
      <c r="U22" s="72"/>
      <c r="V22" s="5"/>
      <c r="W22" s="6"/>
      <c r="X22" s="6"/>
      <c r="Y22" s="6"/>
      <c r="Z22" s="6"/>
      <c r="AA22" s="6"/>
      <c r="AB22" s="6"/>
      <c r="AC22" s="6"/>
      <c r="AD22" s="7"/>
      <c r="AF22" s="5"/>
      <c r="AG22" s="6"/>
      <c r="AH22" s="6"/>
      <c r="AI22" s="7"/>
    </row>
    <row r="23" spans="1:38" x14ac:dyDescent="0.3">
      <c r="A23" t="s">
        <v>18</v>
      </c>
      <c r="B23" s="25">
        <v>1</v>
      </c>
      <c r="J23" s="20">
        <v>100</v>
      </c>
      <c r="K23" s="26">
        <v>30</v>
      </c>
      <c r="L23" s="47">
        <v>14</v>
      </c>
      <c r="M23" s="26">
        <v>14</v>
      </c>
      <c r="N23" s="11" t="s">
        <v>24</v>
      </c>
      <c r="O23" s="11" t="s">
        <v>24</v>
      </c>
      <c r="P23" s="26">
        <v>14</v>
      </c>
      <c r="Q23" s="11" t="s">
        <v>24</v>
      </c>
      <c r="R23" s="26">
        <v>70</v>
      </c>
      <c r="S23" s="11" t="s">
        <v>24</v>
      </c>
      <c r="T23" s="48">
        <v>70</v>
      </c>
      <c r="U23" s="72">
        <f>IF(B23=1,J23-K23,IF(B23=-1,J23,0))</f>
        <v>70</v>
      </c>
      <c r="V23" s="5">
        <f>IF(B23=1,MIN((J23-K23),L23),0)</f>
        <v>14</v>
      </c>
      <c r="W23" s="6">
        <f>IF(B23=1,MIN((J23-K23),M23),0)</f>
        <v>14</v>
      </c>
      <c r="X23" s="6">
        <f>0</f>
        <v>0</v>
      </c>
      <c r="Y23" s="6">
        <f>0</f>
        <v>0</v>
      </c>
      <c r="Z23" s="6">
        <f>IF(B23=1,MIN((J23-K23),P23),0)</f>
        <v>14</v>
      </c>
      <c r="AA23" s="6">
        <f>0</f>
        <v>0</v>
      </c>
      <c r="AB23" s="6">
        <f>IF(B23=1,MIN((J23-K23),R23),0)</f>
        <v>70</v>
      </c>
      <c r="AC23" s="6">
        <f>0</f>
        <v>0</v>
      </c>
      <c r="AD23" s="7">
        <f>IF(OR(B23=1,B23=-1),MIN((J23-K23),T23),0)</f>
        <v>70</v>
      </c>
      <c r="AF23" s="5">
        <f>MIN(U23,V23+Z23)</f>
        <v>28</v>
      </c>
      <c r="AG23" s="6">
        <f>MIN(U23,V23+Z23+AB23)</f>
        <v>70</v>
      </c>
      <c r="AH23" s="6">
        <f>MIN(U23,V23+Z23+AB23+AD23)</f>
        <v>70</v>
      </c>
      <c r="AI23" s="7">
        <f>MIN(U23,V23+Z23+AB23+AD23+W23)</f>
        <v>70</v>
      </c>
    </row>
    <row r="24" spans="1:38" x14ac:dyDescent="0.3">
      <c r="A24" t="s">
        <v>80</v>
      </c>
      <c r="B24" s="25">
        <v>-1</v>
      </c>
      <c r="J24" s="20">
        <v>300</v>
      </c>
      <c r="K24" s="26">
        <v>200</v>
      </c>
      <c r="L24" s="47">
        <v>100</v>
      </c>
      <c r="M24" s="26">
        <v>100</v>
      </c>
      <c r="N24" s="11" t="s">
        <v>24</v>
      </c>
      <c r="O24" s="11" t="s">
        <v>24</v>
      </c>
      <c r="P24" s="26">
        <v>100</v>
      </c>
      <c r="Q24" s="11"/>
      <c r="R24" s="26">
        <v>0</v>
      </c>
      <c r="S24" s="11" t="s">
        <v>24</v>
      </c>
      <c r="T24" s="48">
        <v>0</v>
      </c>
      <c r="U24" s="72">
        <f>IF(B24=1,J24-K24,IF(B24=-1,J24,0))</f>
        <v>300</v>
      </c>
      <c r="V24" s="5">
        <f>IF(B24=1,MIN((J24-K24),L24),0)</f>
        <v>0</v>
      </c>
      <c r="W24" s="6">
        <f>IF(B24=1,MIN((J24-K24),M24),0)</f>
        <v>0</v>
      </c>
      <c r="X24" s="6">
        <f>0</f>
        <v>0</v>
      </c>
      <c r="Y24" s="6">
        <f>0</f>
        <v>0</v>
      </c>
      <c r="Z24" s="6">
        <f>IF(B24=1,MIN((J24-K24),P24),0)</f>
        <v>0</v>
      </c>
      <c r="AA24" s="6">
        <f>0</f>
        <v>0</v>
      </c>
      <c r="AB24" s="6">
        <f>IF(B24=1,MIN((J24-K24),R24),0)</f>
        <v>0</v>
      </c>
      <c r="AC24" s="6">
        <f>0</f>
        <v>0</v>
      </c>
      <c r="AD24" s="7">
        <f>IF(OR(B24=1,B24=-1),MIN((J24-K24),T24),0)</f>
        <v>0</v>
      </c>
      <c r="AF24" s="5">
        <f>MIN(U24,V24+Z24)</f>
        <v>0</v>
      </c>
      <c r="AG24" s="6">
        <f>MIN(U24,V24+Z24+AB24)</f>
        <v>0</v>
      </c>
      <c r="AH24" s="6">
        <f>MIN(U24,V24+Z24+AB24+AD24)</f>
        <v>0</v>
      </c>
      <c r="AI24" s="7">
        <f>MIN(U24,V24+Z24+AB24+AD24+W24)</f>
        <v>0</v>
      </c>
    </row>
    <row r="25" spans="1:38" ht="15" thickBot="1" x14ac:dyDescent="0.35">
      <c r="A25" t="s">
        <v>19</v>
      </c>
      <c r="B25" s="25">
        <v>0</v>
      </c>
      <c r="J25" s="20">
        <v>120</v>
      </c>
      <c r="K25" s="26">
        <v>40</v>
      </c>
      <c r="L25" s="47">
        <v>16</v>
      </c>
      <c r="M25" s="26">
        <v>16</v>
      </c>
      <c r="N25" s="11" t="s">
        <v>24</v>
      </c>
      <c r="O25" s="11" t="s">
        <v>24</v>
      </c>
      <c r="P25" s="26">
        <v>16</v>
      </c>
      <c r="Q25" s="11" t="s">
        <v>24</v>
      </c>
      <c r="R25" s="26">
        <v>40</v>
      </c>
      <c r="S25" s="11" t="s">
        <v>24</v>
      </c>
      <c r="T25" s="48">
        <v>120</v>
      </c>
      <c r="U25" s="72">
        <f>IF(B25=1,J25-K25,IF(B25=-1,J25,0))</f>
        <v>0</v>
      </c>
      <c r="V25" s="5">
        <f t="shared" ref="V25" si="17">IF(B25=1,MIN((J25-K25),L25),0)</f>
        <v>0</v>
      </c>
      <c r="W25" s="6">
        <f t="shared" ref="W25" si="18">IF(B25=1,MIN((J25-K25),M25),0)</f>
        <v>0</v>
      </c>
      <c r="X25" s="6">
        <f>0</f>
        <v>0</v>
      </c>
      <c r="Y25" s="6">
        <f>0</f>
        <v>0</v>
      </c>
      <c r="Z25" s="6">
        <f t="shared" ref="Z25" si="19">IF(B25=1,MIN((J25-K25),P25),0)</f>
        <v>0</v>
      </c>
      <c r="AA25" s="6">
        <f>0</f>
        <v>0</v>
      </c>
      <c r="AB25" s="6">
        <f t="shared" ref="AB25" si="20">IF(B25=1,MIN((J25-K25),R25),0)</f>
        <v>0</v>
      </c>
      <c r="AC25" s="6">
        <f>0</f>
        <v>0</v>
      </c>
      <c r="AD25" s="7">
        <f>IF(OR(B25=1,B25=-1),MIN(J25,T25),0)</f>
        <v>0</v>
      </c>
      <c r="AF25" s="8">
        <f>MIN(U25,V25+Z25)</f>
        <v>0</v>
      </c>
      <c r="AG25" s="9">
        <f>MIN(U25,V25+Z25+AB25)</f>
        <v>0</v>
      </c>
      <c r="AH25" s="9">
        <f>MIN(U25,V25+Z25+AB25+AD25)</f>
        <v>0</v>
      </c>
      <c r="AI25" s="10">
        <f>MIN(U25,V25+Z25+AB25+AD25+W25)</f>
        <v>0</v>
      </c>
    </row>
    <row r="26" spans="1:38" ht="15" thickBot="1" x14ac:dyDescent="0.35">
      <c r="B26" s="12"/>
      <c r="F26" s="90" t="s">
        <v>97</v>
      </c>
      <c r="H26" s="90">
        <f>SUM(IF(B23=1,J23,0),IF(B24=1,J24,0),IF(B25=1,J25,0))</f>
        <v>100</v>
      </c>
      <c r="I26" t="s">
        <v>86</v>
      </c>
      <c r="J26" s="66">
        <f>SUM(IF(OR(B23=1,B23=-1),J23,0),IF(OR(B24=1,B24=-1),J24,0),IF(OR(B25=1,B25=-1),J25,0))</f>
        <v>400</v>
      </c>
      <c r="K26" s="66">
        <f>SUM(IF(B23=1,K23,0),IF(B24=1,K24,0),IF(B25=1,K25,0))</f>
        <v>30</v>
      </c>
      <c r="L26" s="5"/>
      <c r="M26" s="6"/>
      <c r="N26" s="11"/>
      <c r="O26" s="11"/>
      <c r="P26" s="6"/>
      <c r="Q26" s="11"/>
      <c r="R26" s="11"/>
      <c r="S26" s="11"/>
      <c r="T26" s="7"/>
      <c r="U26" s="72"/>
      <c r="V26" s="5"/>
      <c r="W26" s="6"/>
      <c r="X26" s="6"/>
      <c r="Y26" s="6"/>
      <c r="Z26" s="6"/>
      <c r="AA26" s="6"/>
      <c r="AB26" s="6"/>
      <c r="AC26" s="93" t="s">
        <v>95</v>
      </c>
      <c r="AD26" s="94">
        <f>SUM(IF(B23=-1,AD23,0),IF(B24=-1,AD24,0),IF(B25=-1,AD25,0))</f>
        <v>0</v>
      </c>
      <c r="AK26" s="75"/>
    </row>
    <row r="27" spans="1:38" ht="86.4" x14ac:dyDescent="0.3">
      <c r="B27" s="87" t="s">
        <v>92</v>
      </c>
      <c r="F27" s="1" t="s">
        <v>37</v>
      </c>
      <c r="G27" s="1" t="s">
        <v>45</v>
      </c>
      <c r="H27" s="1" t="s">
        <v>38</v>
      </c>
      <c r="I27" s="1" t="s">
        <v>39</v>
      </c>
      <c r="K27" s="6"/>
      <c r="L27" s="5"/>
      <c r="M27" s="6"/>
      <c r="N27" s="6"/>
      <c r="O27" s="6"/>
      <c r="P27" s="6"/>
      <c r="Q27" s="6"/>
      <c r="R27" s="6"/>
      <c r="S27" s="6"/>
      <c r="T27" s="7"/>
      <c r="U27" s="72"/>
      <c r="V27" s="5"/>
      <c r="W27" s="6"/>
      <c r="X27" s="6"/>
      <c r="Y27" s="6"/>
      <c r="Z27" s="6"/>
      <c r="AA27" s="6"/>
      <c r="AB27" s="6"/>
      <c r="AC27" s="6"/>
      <c r="AD27" s="7"/>
      <c r="AF27" s="62" t="s">
        <v>68</v>
      </c>
      <c r="AG27" s="63" t="s">
        <v>69</v>
      </c>
      <c r="AH27" s="63" t="s">
        <v>70</v>
      </c>
      <c r="AI27" s="63" t="s">
        <v>71</v>
      </c>
      <c r="AJ27" s="64" t="s">
        <v>72</v>
      </c>
      <c r="AK27" s="19"/>
      <c r="AL27" s="19"/>
    </row>
    <row r="28" spans="1:38" x14ac:dyDescent="0.3">
      <c r="A28" t="s">
        <v>20</v>
      </c>
      <c r="B28" s="59">
        <v>1</v>
      </c>
      <c r="F28" s="20">
        <v>200</v>
      </c>
      <c r="G28" s="20">
        <v>0</v>
      </c>
      <c r="H28" s="20">
        <v>100</v>
      </c>
      <c r="I28" s="20">
        <v>50</v>
      </c>
      <c r="J28" s="20">
        <v>100</v>
      </c>
      <c r="K28" s="26">
        <v>-100</v>
      </c>
      <c r="L28" s="47">
        <f>200</f>
        <v>200</v>
      </c>
      <c r="M28" s="26">
        <f>200</f>
        <v>200</v>
      </c>
      <c r="N28" s="26">
        <v>200</v>
      </c>
      <c r="O28" s="11" t="s">
        <v>24</v>
      </c>
      <c r="P28" s="26">
        <v>200</v>
      </c>
      <c r="Q28" s="11" t="s">
        <v>24</v>
      </c>
      <c r="R28" s="26">
        <v>100</v>
      </c>
      <c r="S28" s="11" t="s">
        <v>24</v>
      </c>
      <c r="T28" s="48">
        <v>50</v>
      </c>
      <c r="U28" s="72">
        <f>IF(B28=1,J28-K28,0)</f>
        <v>200</v>
      </c>
      <c r="V28" s="5">
        <f>IF(B28=1,MIN((J28-K28),L28),0)</f>
        <v>200</v>
      </c>
      <c r="W28" s="6">
        <f>IF(B28=1,MIN((J28-K28),M28),0)</f>
        <v>200</v>
      </c>
      <c r="X28" s="6">
        <f>IF(B28=1,MIN((J28-K28),N28),0)</f>
        <v>200</v>
      </c>
      <c r="Y28" s="6">
        <f>0</f>
        <v>0</v>
      </c>
      <c r="Z28" s="6">
        <f>IF(B28=1,MIN((J28-K28),P28),0)</f>
        <v>200</v>
      </c>
      <c r="AA28" s="6">
        <f>0</f>
        <v>0</v>
      </c>
      <c r="AB28" s="6">
        <f>IF(B28=1,MIN((J28-K28),R28),0)</f>
        <v>100</v>
      </c>
      <c r="AC28" s="6">
        <f>0</f>
        <v>0</v>
      </c>
      <c r="AD28" s="7">
        <f>IF(B28=1,MIN((J28-K28),T28),0)</f>
        <v>50</v>
      </c>
      <c r="AF28" s="5">
        <f>MIN(U28,V28+X28)</f>
        <v>200</v>
      </c>
      <c r="AG28" s="6">
        <f>MIN(U28,V28+Z28+AB28)</f>
        <v>200</v>
      </c>
      <c r="AH28" s="6">
        <f>MIN(U28,V28+X28+Z28+AB28)</f>
        <v>200</v>
      </c>
      <c r="AI28" s="6">
        <f>MIN(U28,V28+X28+Z28+AB28+AD28)</f>
        <v>200</v>
      </c>
      <c r="AJ28" s="7">
        <f>MIN(U28,V28+X28+Z28+AB28+AD28+W28)</f>
        <v>200</v>
      </c>
    </row>
    <row r="29" spans="1:38" x14ac:dyDescent="0.3">
      <c r="A29" t="s">
        <v>21</v>
      </c>
      <c r="B29" s="59">
        <v>1</v>
      </c>
      <c r="F29" s="20">
        <v>10</v>
      </c>
      <c r="G29" s="20">
        <v>0</v>
      </c>
      <c r="H29" s="20">
        <v>5</v>
      </c>
      <c r="I29" s="20">
        <v>10</v>
      </c>
      <c r="J29" s="20">
        <v>10</v>
      </c>
      <c r="K29" s="26">
        <v>-10</v>
      </c>
      <c r="L29" s="47">
        <v>20</v>
      </c>
      <c r="M29" s="26">
        <f>20</f>
        <v>20</v>
      </c>
      <c r="N29" s="26">
        <v>20</v>
      </c>
      <c r="O29" s="11" t="s">
        <v>24</v>
      </c>
      <c r="P29" s="26">
        <v>20</v>
      </c>
      <c r="Q29" s="11" t="s">
        <v>24</v>
      </c>
      <c r="R29" s="26">
        <v>5</v>
      </c>
      <c r="S29" s="11" t="s">
        <v>24</v>
      </c>
      <c r="T29" s="48">
        <v>2.5</v>
      </c>
      <c r="U29" s="72">
        <f t="shared" ref="U29:U30" si="21">IF(B29=1,J29-K29,0)</f>
        <v>20</v>
      </c>
      <c r="V29" s="5">
        <f t="shared" ref="V29:V30" si="22">IF(B29=1,MIN((J29-K29),L29),0)</f>
        <v>20</v>
      </c>
      <c r="W29" s="6">
        <f t="shared" ref="W29:W30" si="23">IF(B29=1,MIN((J29-K29),M29),0)</f>
        <v>20</v>
      </c>
      <c r="X29" s="6">
        <f t="shared" ref="X29:X30" si="24">IF(B29=1,MIN((J29-K29),N29),0)</f>
        <v>20</v>
      </c>
      <c r="Y29" s="6">
        <f>0</f>
        <v>0</v>
      </c>
      <c r="Z29" s="6">
        <f t="shared" ref="Z29:Z30" si="25">IF(B29=1,MIN((J29-K29),P29),0)</f>
        <v>20</v>
      </c>
      <c r="AA29" s="6">
        <f>0</f>
        <v>0</v>
      </c>
      <c r="AB29" s="6">
        <f t="shared" ref="AB29:AB30" si="26">IF(B29=1,MIN((J29-K29),R29),0)</f>
        <v>5</v>
      </c>
      <c r="AC29" s="6">
        <f>0</f>
        <v>0</v>
      </c>
      <c r="AD29" s="7">
        <f t="shared" ref="AD29:AD30" si="27">IF(B29=1,MIN((J29-K29),T29),0)</f>
        <v>2.5</v>
      </c>
      <c r="AF29" s="5">
        <f t="shared" ref="AF29:AF30" si="28">MIN(U29,V29+X29)</f>
        <v>20</v>
      </c>
      <c r="AG29" s="6">
        <f t="shared" ref="AG29:AG30" si="29">MIN(U29,V29+Z29+AB29)</f>
        <v>20</v>
      </c>
      <c r="AH29" s="6">
        <f t="shared" ref="AH29:AH30" si="30">MIN(U29,V29+X29+Z29+AB29)</f>
        <v>20</v>
      </c>
      <c r="AI29" s="6">
        <f t="shared" ref="AI29:AI30" si="31">MIN(U29,V29+X29+Z29+AB29+AD29)</f>
        <v>20</v>
      </c>
      <c r="AJ29" s="7">
        <f t="shared" ref="AJ29:AJ30" si="32">MIN(U29,V29+X29+Z29+AB29+AD29+W29)</f>
        <v>20</v>
      </c>
    </row>
    <row r="30" spans="1:38" ht="15" thickBot="1" x14ac:dyDescent="0.35">
      <c r="A30" t="s">
        <v>22</v>
      </c>
      <c r="B30" s="60">
        <v>0</v>
      </c>
      <c r="C30" s="24"/>
      <c r="D30" s="24"/>
      <c r="E30" s="24"/>
      <c r="F30" s="27">
        <v>100</v>
      </c>
      <c r="G30" s="27">
        <v>0</v>
      </c>
      <c r="H30" s="27">
        <v>0</v>
      </c>
      <c r="I30" s="27">
        <v>100</v>
      </c>
      <c r="J30" s="27">
        <v>100</v>
      </c>
      <c r="K30" s="27">
        <v>-100</v>
      </c>
      <c r="L30" s="49">
        <v>200</v>
      </c>
      <c r="M30" s="50">
        <v>200</v>
      </c>
      <c r="N30" s="50">
        <v>200</v>
      </c>
      <c r="O30" s="13" t="s">
        <v>24</v>
      </c>
      <c r="P30" s="50">
        <v>200</v>
      </c>
      <c r="Q30" s="9" t="s">
        <v>24</v>
      </c>
      <c r="R30" s="50">
        <v>100</v>
      </c>
      <c r="S30" s="9" t="s">
        <v>24</v>
      </c>
      <c r="T30" s="51">
        <v>0</v>
      </c>
      <c r="U30" s="74">
        <f t="shared" si="21"/>
        <v>0</v>
      </c>
      <c r="V30" s="8">
        <f t="shared" si="22"/>
        <v>0</v>
      </c>
      <c r="W30" s="9">
        <f t="shared" si="23"/>
        <v>0</v>
      </c>
      <c r="X30" s="9">
        <f t="shared" si="24"/>
        <v>0</v>
      </c>
      <c r="Y30" s="9">
        <f>0</f>
        <v>0</v>
      </c>
      <c r="Z30" s="9">
        <f t="shared" si="25"/>
        <v>0</v>
      </c>
      <c r="AA30" s="9">
        <f>0</f>
        <v>0</v>
      </c>
      <c r="AB30" s="9">
        <f t="shared" si="26"/>
        <v>0</v>
      </c>
      <c r="AC30" s="9">
        <f>0</f>
        <v>0</v>
      </c>
      <c r="AD30" s="10">
        <f t="shared" si="27"/>
        <v>0</v>
      </c>
      <c r="AF30" s="8">
        <f t="shared" si="28"/>
        <v>0</v>
      </c>
      <c r="AG30" s="9">
        <f t="shared" si="29"/>
        <v>0</v>
      </c>
      <c r="AH30" s="9">
        <f t="shared" si="30"/>
        <v>0</v>
      </c>
      <c r="AI30" s="9">
        <f t="shared" si="31"/>
        <v>0</v>
      </c>
      <c r="AJ30" s="10">
        <f t="shared" si="32"/>
        <v>0</v>
      </c>
    </row>
    <row r="31" spans="1:38" s="66" customFormat="1" x14ac:dyDescent="0.3">
      <c r="B31" s="11"/>
      <c r="C31" s="11"/>
      <c r="D31" s="11"/>
      <c r="E31" s="11" t="s">
        <v>86</v>
      </c>
      <c r="F31" s="11">
        <f>SUM(IF(B28=1,F28,0),IF(B29=1,F29,0),IF(B30=1,F30,0))</f>
        <v>210</v>
      </c>
      <c r="G31" s="11">
        <f>SUM(IF(B28=1,G28,0),IF(B29=1,G29,0),IF(B30=1,G30,0))</f>
        <v>0</v>
      </c>
      <c r="H31" s="11">
        <f>SUM(IF(B28=1,H28,0),IF(B29=1,H29,0),IF(B30=1,H30,0))</f>
        <v>105</v>
      </c>
      <c r="I31" s="11">
        <f>SUM(IF(B28=1,I28,0),IF(B29=1,I29,0),IF(B30=1,I30,0))</f>
        <v>60</v>
      </c>
      <c r="J31" s="66">
        <f>SUM(IF(B28=1,J28,0),IF(B29=1,J29,0),IF(B30=1,J30,0))</f>
        <v>110</v>
      </c>
      <c r="K31" s="66">
        <f>SUM(IF(B28=1,K28,0),IF(B29=1,K29,0),IF(B30=1,K30,0))</f>
        <v>-110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F31" s="11"/>
      <c r="AG31" s="11"/>
      <c r="AH31" s="11"/>
      <c r="AI31" s="11"/>
      <c r="AJ31" s="11"/>
    </row>
    <row r="32" spans="1:38" s="66" customFormat="1" ht="15" thickBot="1" x14ac:dyDescent="0.3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F32" s="11"/>
      <c r="AG32" s="11"/>
      <c r="AH32" s="11"/>
      <c r="AI32" s="11"/>
      <c r="AJ32" s="11"/>
    </row>
    <row r="33" spans="1:36" s="66" customFormat="1" ht="15" thickBot="1" x14ac:dyDescent="0.35">
      <c r="A33" s="81" t="s">
        <v>82</v>
      </c>
      <c r="B33" s="82"/>
      <c r="C33" s="82"/>
      <c r="D33" s="83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11"/>
      <c r="AC33" s="11"/>
      <c r="AD33" s="11"/>
      <c r="AF33" s="11"/>
      <c r="AG33" s="11"/>
      <c r="AH33" s="11"/>
      <c r="AI33" s="11"/>
      <c r="AJ33" s="11"/>
    </row>
    <row r="34" spans="1:36" s="66" customFormat="1" x14ac:dyDescent="0.3">
      <c r="A34" s="6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76" t="s">
        <v>98</v>
      </c>
      <c r="N34" s="6"/>
      <c r="O34" s="6"/>
      <c r="P34" s="6"/>
      <c r="Q34" s="6"/>
      <c r="R34" s="6"/>
      <c r="S34" s="6"/>
      <c r="T34" s="6"/>
      <c r="U34" s="6"/>
      <c r="V34" s="11"/>
      <c r="W34" s="69" t="s">
        <v>99</v>
      </c>
      <c r="X34" s="6"/>
      <c r="Y34" s="11"/>
      <c r="Z34" s="11"/>
      <c r="AA34" s="68"/>
      <c r="AB34" s="11"/>
      <c r="AC34" s="11"/>
      <c r="AD34" s="11"/>
      <c r="AF34" s="11"/>
      <c r="AG34" s="11"/>
      <c r="AH34" s="11"/>
      <c r="AI34" s="11"/>
      <c r="AJ34" s="11"/>
    </row>
    <row r="35" spans="1:36" s="66" customFormat="1" ht="57.6" x14ac:dyDescent="0.3">
      <c r="A35" s="67"/>
      <c r="B35" s="11"/>
      <c r="C35" s="11"/>
      <c r="D35" s="11"/>
      <c r="E35" s="11"/>
      <c r="F35" s="11"/>
      <c r="G35" s="11"/>
      <c r="H35" s="11"/>
      <c r="I35" s="11"/>
      <c r="J35" s="14" t="s">
        <v>26</v>
      </c>
      <c r="K35" s="14" t="s">
        <v>27</v>
      </c>
      <c r="L35" s="70" t="s">
        <v>85</v>
      </c>
      <c r="M35" s="14" t="s">
        <v>28</v>
      </c>
      <c r="N35" s="14" t="s">
        <v>29</v>
      </c>
      <c r="O35" s="14" t="s">
        <v>30</v>
      </c>
      <c r="P35" s="14" t="s">
        <v>31</v>
      </c>
      <c r="Q35" s="14" t="s">
        <v>32</v>
      </c>
      <c r="R35" s="14" t="s">
        <v>33</v>
      </c>
      <c r="S35" s="14" t="s">
        <v>34</v>
      </c>
      <c r="T35" s="14" t="s">
        <v>35</v>
      </c>
      <c r="U35" s="14" t="s">
        <v>36</v>
      </c>
      <c r="V35" s="11"/>
      <c r="W35" s="19" t="s">
        <v>63</v>
      </c>
      <c r="X35" s="19" t="s">
        <v>73</v>
      </c>
      <c r="Y35" s="11"/>
      <c r="Z35" s="11"/>
      <c r="AA35" s="68"/>
      <c r="AB35" s="11"/>
      <c r="AC35" s="11"/>
      <c r="AD35" s="11"/>
      <c r="AF35" s="11"/>
      <c r="AG35" s="11"/>
      <c r="AH35" s="11"/>
      <c r="AI35" s="11"/>
      <c r="AJ35" s="11"/>
    </row>
    <row r="36" spans="1:36" s="66" customFormat="1" x14ac:dyDescent="0.3">
      <c r="A36" s="67" t="s">
        <v>75</v>
      </c>
      <c r="B36" s="11"/>
      <c r="C36" s="11"/>
      <c r="D36" s="11"/>
      <c r="E36" s="11"/>
      <c r="F36" s="11"/>
      <c r="G36" s="11"/>
      <c r="H36" s="11"/>
      <c r="I36" s="11"/>
      <c r="J36" s="11">
        <f>J16</f>
        <v>140</v>
      </c>
      <c r="K36" s="11">
        <f>K16</f>
        <v>10</v>
      </c>
      <c r="L36" s="11">
        <f t="shared" ref="L36:U36" si="33">SUM(U13:U15)</f>
        <v>130</v>
      </c>
      <c r="M36" s="11">
        <f t="shared" si="33"/>
        <v>0</v>
      </c>
      <c r="N36" s="11">
        <f t="shared" si="33"/>
        <v>0</v>
      </c>
      <c r="O36" s="11">
        <f t="shared" si="33"/>
        <v>0</v>
      </c>
      <c r="P36" s="11">
        <f t="shared" si="33"/>
        <v>100</v>
      </c>
      <c r="Q36" s="11">
        <f t="shared" si="33"/>
        <v>0</v>
      </c>
      <c r="R36" s="11">
        <f t="shared" si="33"/>
        <v>30</v>
      </c>
      <c r="S36" s="11">
        <f t="shared" si="33"/>
        <v>0</v>
      </c>
      <c r="T36" s="11">
        <f t="shared" si="33"/>
        <v>30</v>
      </c>
      <c r="U36" s="11">
        <f t="shared" si="33"/>
        <v>0</v>
      </c>
      <c r="V36" s="11"/>
      <c r="W36" s="11">
        <f>SUM(AF13:AF15)</f>
        <v>130</v>
      </c>
      <c r="X36" s="11">
        <f>SUM(AG13:AG15)</f>
        <v>130</v>
      </c>
      <c r="Y36" s="11"/>
      <c r="Z36" s="11"/>
      <c r="AA36" s="68"/>
      <c r="AB36" s="11"/>
      <c r="AC36" s="11"/>
      <c r="AD36" s="11"/>
      <c r="AF36" s="11"/>
      <c r="AG36" s="11"/>
      <c r="AH36" s="11"/>
      <c r="AI36" s="11"/>
      <c r="AJ36" s="11"/>
    </row>
    <row r="37" spans="1:36" s="66" customFormat="1" x14ac:dyDescent="0.3">
      <c r="A37" s="6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68"/>
      <c r="AB37" s="11"/>
      <c r="AC37" s="11"/>
      <c r="AD37" s="11"/>
      <c r="AF37" s="11"/>
      <c r="AG37" s="11"/>
      <c r="AH37" s="11"/>
      <c r="AI37" s="11"/>
      <c r="AJ37" s="11"/>
    </row>
    <row r="38" spans="1:36" s="66" customFormat="1" ht="72" x14ac:dyDescent="0.3">
      <c r="A38" s="6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4" t="s">
        <v>64</v>
      </c>
      <c r="X38" s="14" t="s">
        <v>65</v>
      </c>
      <c r="Y38" s="14" t="s">
        <v>66</v>
      </c>
      <c r="Z38" s="14" t="s">
        <v>67</v>
      </c>
      <c r="AA38" s="68"/>
      <c r="AB38" s="11"/>
      <c r="AC38" s="11"/>
      <c r="AD38" s="11"/>
      <c r="AF38" s="11"/>
      <c r="AG38" s="11"/>
      <c r="AH38" s="11"/>
      <c r="AI38" s="11"/>
      <c r="AJ38" s="11"/>
    </row>
    <row r="39" spans="1:36" s="66" customFormat="1" x14ac:dyDescent="0.3">
      <c r="A39" s="67" t="s">
        <v>84</v>
      </c>
      <c r="B39" s="11"/>
      <c r="C39" s="11"/>
      <c r="D39" s="11"/>
      <c r="E39" s="11"/>
      <c r="F39" s="11"/>
      <c r="G39" s="11"/>
      <c r="H39" s="11"/>
      <c r="I39" s="11"/>
      <c r="J39" s="11">
        <f>J21+J26</f>
        <v>550</v>
      </c>
      <c r="K39" s="11">
        <f>K21+K26</f>
        <v>90</v>
      </c>
      <c r="L39" s="11">
        <f t="shared" ref="L39:U39" si="34">SUM(U18:U20,U23:U25)</f>
        <v>460</v>
      </c>
      <c r="M39" s="11">
        <f t="shared" si="34"/>
        <v>26</v>
      </c>
      <c r="N39" s="11">
        <f t="shared" si="34"/>
        <v>26</v>
      </c>
      <c r="O39" s="11">
        <f t="shared" si="34"/>
        <v>0</v>
      </c>
      <c r="P39" s="11">
        <f t="shared" si="34"/>
        <v>0</v>
      </c>
      <c r="Q39" s="11">
        <f t="shared" si="34"/>
        <v>26</v>
      </c>
      <c r="R39" s="11">
        <f t="shared" si="34"/>
        <v>0</v>
      </c>
      <c r="S39" s="11">
        <f t="shared" si="34"/>
        <v>160</v>
      </c>
      <c r="T39" s="11">
        <f t="shared" si="34"/>
        <v>0</v>
      </c>
      <c r="U39" s="11">
        <f t="shared" si="34"/>
        <v>160</v>
      </c>
      <c r="V39" s="11"/>
      <c r="W39" s="11">
        <f>SUM(AF18:AF20,AF23:AF25)</f>
        <v>52</v>
      </c>
      <c r="X39" s="11">
        <f>SUM(AG18:AG20,AG23:AG25)</f>
        <v>160</v>
      </c>
      <c r="Y39" s="11">
        <f>SUM(AH18:AH20,AH23:AH25)</f>
        <v>160</v>
      </c>
      <c r="Z39" s="11">
        <f>SUM(AI18:AI20,AI23:AI25)</f>
        <v>160</v>
      </c>
      <c r="AA39" s="68"/>
      <c r="AB39" s="11"/>
      <c r="AC39" s="11"/>
      <c r="AD39" s="11"/>
      <c r="AF39" s="11"/>
      <c r="AG39" s="11"/>
      <c r="AH39" s="11"/>
      <c r="AI39" s="11"/>
      <c r="AJ39" s="11"/>
    </row>
    <row r="40" spans="1:36" s="66" customFormat="1" x14ac:dyDescent="0.3">
      <c r="A40" s="6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68"/>
      <c r="AB40" s="11"/>
      <c r="AC40" s="11"/>
      <c r="AD40" s="11"/>
      <c r="AF40" s="11"/>
      <c r="AG40" s="11"/>
      <c r="AH40" s="11"/>
      <c r="AI40" s="11"/>
      <c r="AJ40" s="11"/>
    </row>
    <row r="41" spans="1:36" s="66" customFormat="1" ht="86.4" x14ac:dyDescent="0.3">
      <c r="A41" s="67"/>
      <c r="B41" s="11"/>
      <c r="C41" s="11"/>
      <c r="D41" s="11"/>
      <c r="E41" s="11"/>
      <c r="F41" s="14" t="s">
        <v>37</v>
      </c>
      <c r="G41" s="14" t="s">
        <v>45</v>
      </c>
      <c r="H41" s="14" t="s">
        <v>38</v>
      </c>
      <c r="I41" s="14" t="s">
        <v>39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4" t="s">
        <v>68</v>
      </c>
      <c r="X41" s="14" t="s">
        <v>69</v>
      </c>
      <c r="Y41" s="14" t="s">
        <v>70</v>
      </c>
      <c r="Z41" s="14" t="s">
        <v>71</v>
      </c>
      <c r="AA41" s="16" t="s">
        <v>72</v>
      </c>
      <c r="AB41" s="11"/>
      <c r="AC41" s="11"/>
      <c r="AD41" s="11"/>
      <c r="AF41" s="11"/>
      <c r="AG41" s="11"/>
      <c r="AH41" s="11"/>
      <c r="AI41" s="11"/>
      <c r="AJ41" s="11"/>
    </row>
    <row r="42" spans="1:36" s="66" customFormat="1" ht="15" thickBot="1" x14ac:dyDescent="0.35">
      <c r="A42" s="79" t="s">
        <v>83</v>
      </c>
      <c r="B42" s="13"/>
      <c r="C42" s="13"/>
      <c r="D42" s="13"/>
      <c r="E42" s="13"/>
      <c r="F42" s="13">
        <f>F31</f>
        <v>210</v>
      </c>
      <c r="G42" s="13">
        <f t="shared" ref="G42:I42" si="35">G31</f>
        <v>0</v>
      </c>
      <c r="H42" s="13">
        <f t="shared" si="35"/>
        <v>105</v>
      </c>
      <c r="I42" s="13">
        <f t="shared" si="35"/>
        <v>60</v>
      </c>
      <c r="J42" s="13">
        <f>J31</f>
        <v>110</v>
      </c>
      <c r="K42" s="13">
        <f>K31</f>
        <v>-110</v>
      </c>
      <c r="L42" s="13">
        <f>SUM(U28:U30)</f>
        <v>220</v>
      </c>
      <c r="M42" s="13">
        <f t="shared" ref="M42:W42" si="36">SUM(V28:V30)</f>
        <v>220</v>
      </c>
      <c r="N42" s="13">
        <f t="shared" si="36"/>
        <v>220</v>
      </c>
      <c r="O42" s="13">
        <f t="shared" si="36"/>
        <v>220</v>
      </c>
      <c r="P42" s="13">
        <f t="shared" si="36"/>
        <v>0</v>
      </c>
      <c r="Q42" s="13">
        <f t="shared" si="36"/>
        <v>220</v>
      </c>
      <c r="R42" s="13">
        <f t="shared" si="36"/>
        <v>0</v>
      </c>
      <c r="S42" s="13">
        <f t="shared" si="36"/>
        <v>105</v>
      </c>
      <c r="T42" s="13">
        <f t="shared" si="36"/>
        <v>0</v>
      </c>
      <c r="U42" s="13">
        <f t="shared" si="36"/>
        <v>52.5</v>
      </c>
      <c r="V42" s="13"/>
      <c r="W42" s="13">
        <f t="shared" si="36"/>
        <v>220</v>
      </c>
      <c r="X42" s="13">
        <f t="shared" ref="X42" si="37">SUM(AG28:AG30)</f>
        <v>220</v>
      </c>
      <c r="Y42" s="13">
        <f t="shared" ref="Y42" si="38">SUM(AH28:AH30)</f>
        <v>220</v>
      </c>
      <c r="Z42" s="13">
        <f t="shared" ref="Z42" si="39">SUM(AI28:AI30)</f>
        <v>220</v>
      </c>
      <c r="AA42" s="80">
        <f t="shared" ref="AA42" si="40">SUM(AJ28:AJ30)</f>
        <v>220</v>
      </c>
      <c r="AB42" s="11"/>
      <c r="AC42" s="11"/>
      <c r="AD42" s="11"/>
      <c r="AF42" s="11"/>
      <c r="AG42" s="11"/>
      <c r="AH42" s="11"/>
      <c r="AI42" s="11"/>
      <c r="AJ42" s="11"/>
    </row>
    <row r="43" spans="1:36" ht="15" thickBot="1" x14ac:dyDescent="0.35">
      <c r="K43" s="11"/>
      <c r="L43" s="6"/>
      <c r="M43" s="6"/>
      <c r="N43" s="11"/>
      <c r="O43" s="11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6" ht="15" thickBot="1" x14ac:dyDescent="0.35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55" t="s">
        <v>103</v>
      </c>
      <c r="M44" s="31"/>
      <c r="N44" s="31"/>
      <c r="O44" s="55" t="s">
        <v>103</v>
      </c>
      <c r="P44" s="31"/>
      <c r="Q44" s="55" t="s">
        <v>104</v>
      </c>
      <c r="R44" s="31"/>
      <c r="S44" s="55" t="s">
        <v>104</v>
      </c>
      <c r="T44" s="31"/>
      <c r="U44" s="31"/>
      <c r="V44" s="31"/>
      <c r="W44" s="31"/>
      <c r="X44" s="31"/>
      <c r="Y44" s="31"/>
      <c r="Z44" s="31"/>
      <c r="AA44" s="31"/>
      <c r="AB44" s="32"/>
      <c r="AC44" s="6"/>
      <c r="AD44" s="6"/>
    </row>
    <row r="45" spans="1:36" ht="15" thickBot="1" x14ac:dyDescent="0.35">
      <c r="A45" s="33"/>
      <c r="B45" s="34" t="s">
        <v>51</v>
      </c>
      <c r="C45" s="35"/>
      <c r="D45" s="35"/>
      <c r="E45" s="35"/>
      <c r="F45" s="58">
        <f>SUM(E7:M7) - SUM(L55:T55,L57:T57,L60:T60)</f>
        <v>0</v>
      </c>
      <c r="G45" s="36"/>
      <c r="H45" s="36"/>
      <c r="I45" s="36"/>
      <c r="J45" s="36"/>
      <c r="K45" s="36"/>
      <c r="L45" s="54" t="s">
        <v>106</v>
      </c>
      <c r="M45" s="55"/>
      <c r="N45" s="55"/>
      <c r="O45" s="56" t="s">
        <v>107</v>
      </c>
      <c r="P45" s="55"/>
      <c r="Q45" s="57" t="s">
        <v>58</v>
      </c>
      <c r="R45" s="57" t="s">
        <v>61</v>
      </c>
      <c r="S45" s="57" t="s">
        <v>59</v>
      </c>
      <c r="T45" s="57"/>
      <c r="U45" s="57" t="s">
        <v>60</v>
      </c>
      <c r="V45" s="57"/>
      <c r="W45" s="57" t="s">
        <v>74</v>
      </c>
      <c r="X45" s="57"/>
      <c r="Y45" s="57" t="s">
        <v>105</v>
      </c>
      <c r="Z45" s="57"/>
      <c r="AA45" s="57" t="s">
        <v>62</v>
      </c>
      <c r="AB45" s="32"/>
      <c r="AC45" s="6"/>
      <c r="AD45" s="6"/>
    </row>
    <row r="46" spans="1:36" ht="15" thickBot="1" x14ac:dyDescent="0.35">
      <c r="A46" s="33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28">
        <f>U60</f>
        <v>-29</v>
      </c>
      <c r="M46" s="29"/>
      <c r="N46" s="29"/>
      <c r="O46" s="29">
        <f>SUM(L60,N60:T60)</f>
        <v>74</v>
      </c>
      <c r="P46" s="29"/>
      <c r="Q46" s="29">
        <f>H26</f>
        <v>100</v>
      </c>
      <c r="R46" s="29">
        <f>AG16+AH21</f>
        <v>220</v>
      </c>
      <c r="S46" s="29">
        <f>D7+Q46+R46+L46+O46</f>
        <v>365</v>
      </c>
      <c r="T46" s="29"/>
      <c r="U46" s="29">
        <f>SUM(E7,G7:M7)-AD26</f>
        <v>100</v>
      </c>
      <c r="V46" s="29"/>
      <c r="W46" s="29">
        <f>MAX(0,(O7*4+U46-S46))</f>
        <v>0</v>
      </c>
      <c r="X46" s="29"/>
      <c r="Y46" s="29">
        <f>SUM(E7:M7)-SUM(L55:T55,L57:T57,L60:T60)</f>
        <v>0</v>
      </c>
      <c r="Z46" s="29"/>
      <c r="AA46" s="29">
        <f>MAX(W46,Y46)</f>
        <v>0</v>
      </c>
      <c r="AB46" s="39"/>
      <c r="AC46" s="6"/>
      <c r="AD46" s="6"/>
    </row>
    <row r="47" spans="1:36" ht="15" thickBot="1" x14ac:dyDescent="0.35">
      <c r="A47" s="33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40"/>
      <c r="AC47" s="6"/>
      <c r="AD47" s="6"/>
    </row>
    <row r="48" spans="1:36" x14ac:dyDescent="0.3">
      <c r="A48" s="33"/>
      <c r="B48" s="30" t="s">
        <v>52</v>
      </c>
      <c r="C48" s="31"/>
      <c r="D48" s="31"/>
      <c r="E48" s="31"/>
      <c r="F48" s="31"/>
      <c r="G48" s="31"/>
      <c r="H48" s="31"/>
      <c r="I48" s="31"/>
      <c r="J48" s="31"/>
      <c r="K48" s="32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40"/>
      <c r="AC48" s="6"/>
      <c r="AD48" s="6"/>
    </row>
    <row r="49" spans="1:30" ht="36.6" x14ac:dyDescent="0.3">
      <c r="A49" s="33"/>
      <c r="B49" s="33"/>
      <c r="C49" s="41" t="s">
        <v>11</v>
      </c>
      <c r="D49" s="41" t="s">
        <v>12</v>
      </c>
      <c r="E49" s="41" t="s">
        <v>2</v>
      </c>
      <c r="F49" s="41" t="s">
        <v>53</v>
      </c>
      <c r="G49" s="42" t="s">
        <v>54</v>
      </c>
      <c r="H49" s="41" t="s">
        <v>13</v>
      </c>
      <c r="I49" s="42" t="s">
        <v>55</v>
      </c>
      <c r="J49" s="41" t="s">
        <v>15</v>
      </c>
      <c r="K49" s="43" t="s">
        <v>56</v>
      </c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40"/>
      <c r="AC49" s="6"/>
      <c r="AD49" s="6"/>
    </row>
    <row r="50" spans="1:30" ht="15" thickBot="1" x14ac:dyDescent="0.35">
      <c r="A50" s="33"/>
      <c r="B50" s="37"/>
      <c r="C50" s="38">
        <f>E7-SUM(L55,L57,L60)</f>
        <v>0</v>
      </c>
      <c r="D50" s="38">
        <f>F7-SUM(M55,M57,M60)</f>
        <v>0</v>
      </c>
      <c r="E50" s="38">
        <f>G7-SUM(N55,N57,N60)</f>
        <v>0</v>
      </c>
      <c r="F50" s="38">
        <f>G7+H7-SUM(N55:O55,N57:O57,N60:O60)</f>
        <v>0</v>
      </c>
      <c r="G50" s="38">
        <f>G7+H7+I7-SUM(N55:P55,N57:P57,N60:P60)</f>
        <v>0</v>
      </c>
      <c r="H50" s="38">
        <f>J7-SUM(Q55,Q57,Q60)</f>
        <v>0</v>
      </c>
      <c r="I50" s="38">
        <f>J7+K7-SUM(Q55,Q57,Q60,R55,R57,R60)</f>
        <v>0</v>
      </c>
      <c r="J50" s="38">
        <f>L7-SUM(S55,S57,S60)</f>
        <v>0</v>
      </c>
      <c r="K50" s="39">
        <f>L7+M7-SUM(S55,S57,S60,T55,T57,T60)</f>
        <v>0</v>
      </c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40"/>
      <c r="AC50" s="6"/>
      <c r="AD50" s="6"/>
    </row>
    <row r="51" spans="1:30" ht="15" thickBot="1" x14ac:dyDescent="0.35">
      <c r="A51" s="33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40"/>
      <c r="AC51" s="6"/>
      <c r="AD51" s="6"/>
    </row>
    <row r="52" spans="1:30" ht="15" thickBot="1" x14ac:dyDescent="0.35">
      <c r="A52" s="30"/>
      <c r="B52" s="31" t="s">
        <v>42</v>
      </c>
      <c r="C52" s="31"/>
      <c r="D52" s="31"/>
      <c r="E52" s="31"/>
      <c r="F52" s="31"/>
      <c r="G52" s="31"/>
      <c r="H52" s="31"/>
      <c r="I52" s="31"/>
      <c r="J52" s="31"/>
      <c r="K52" s="32"/>
      <c r="L52" s="36" t="s">
        <v>96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40"/>
      <c r="AC52" s="6"/>
      <c r="AD52" s="6"/>
    </row>
    <row r="53" spans="1:30" ht="24.6" x14ac:dyDescent="0.3">
      <c r="A53" s="33"/>
      <c r="B53" s="42" t="s">
        <v>101</v>
      </c>
      <c r="C53" s="41" t="s">
        <v>102</v>
      </c>
      <c r="D53" s="36"/>
      <c r="E53" s="36"/>
      <c r="F53" s="36"/>
      <c r="G53" s="36"/>
      <c r="H53" s="36"/>
      <c r="I53" s="36"/>
      <c r="J53" s="36"/>
      <c r="K53" s="40"/>
      <c r="L53" s="44" t="s">
        <v>100</v>
      </c>
      <c r="M53" s="45"/>
      <c r="N53" s="45"/>
      <c r="O53" s="45"/>
      <c r="P53" s="45"/>
      <c r="Q53" s="45"/>
      <c r="R53" s="45"/>
      <c r="S53" s="45"/>
      <c r="T53" s="45"/>
      <c r="U53" s="32"/>
      <c r="V53" s="36"/>
      <c r="W53" s="36"/>
      <c r="X53" s="36"/>
      <c r="Y53" s="36"/>
      <c r="Z53" s="36"/>
      <c r="AA53" s="36"/>
      <c r="AB53" s="40"/>
      <c r="AC53" s="6"/>
      <c r="AD53" s="6"/>
    </row>
    <row r="54" spans="1:30" ht="24.6" x14ac:dyDescent="0.3">
      <c r="A54" s="33"/>
      <c r="B54" s="42"/>
      <c r="C54" s="42" t="s">
        <v>11</v>
      </c>
      <c r="D54" s="36" t="s">
        <v>12</v>
      </c>
      <c r="E54" s="36" t="s">
        <v>2</v>
      </c>
      <c r="F54" s="36" t="s">
        <v>3</v>
      </c>
      <c r="G54" s="36" t="s">
        <v>1</v>
      </c>
      <c r="H54" s="36" t="s">
        <v>13</v>
      </c>
      <c r="I54" s="36" t="s">
        <v>14</v>
      </c>
      <c r="J54" s="36" t="s">
        <v>15</v>
      </c>
      <c r="K54" s="40" t="s">
        <v>16</v>
      </c>
      <c r="L54" s="46" t="s">
        <v>28</v>
      </c>
      <c r="M54" s="42" t="s">
        <v>29</v>
      </c>
      <c r="N54" s="42" t="s">
        <v>30</v>
      </c>
      <c r="O54" s="42" t="s">
        <v>31</v>
      </c>
      <c r="P54" s="42" t="s">
        <v>32</v>
      </c>
      <c r="Q54" s="42" t="s">
        <v>33</v>
      </c>
      <c r="R54" s="42" t="s">
        <v>34</v>
      </c>
      <c r="S54" s="42" t="s">
        <v>35</v>
      </c>
      <c r="T54" s="42" t="s">
        <v>36</v>
      </c>
      <c r="U54" s="40"/>
      <c r="V54" s="36"/>
      <c r="W54" s="36"/>
      <c r="X54" s="36"/>
      <c r="Y54" s="36"/>
      <c r="Z54" s="36"/>
      <c r="AA54" s="36"/>
      <c r="AB54" s="40"/>
      <c r="AC54" s="6"/>
      <c r="AD54" s="6"/>
    </row>
    <row r="55" spans="1:30" x14ac:dyDescent="0.3">
      <c r="A55" s="33" t="s">
        <v>75</v>
      </c>
      <c r="B55" s="36">
        <f>L36-SUM(L55:T55)</f>
        <v>130</v>
      </c>
      <c r="C55" s="36">
        <f t="shared" ref="C55:K55" si="41">M36-L55</f>
        <v>0</v>
      </c>
      <c r="D55" s="36">
        <f t="shared" si="41"/>
        <v>0</v>
      </c>
      <c r="E55" s="36">
        <f t="shared" si="41"/>
        <v>0</v>
      </c>
      <c r="F55" s="36">
        <f t="shared" si="41"/>
        <v>100</v>
      </c>
      <c r="G55" s="36">
        <f t="shared" si="41"/>
        <v>0</v>
      </c>
      <c r="H55" s="36">
        <f t="shared" si="41"/>
        <v>30</v>
      </c>
      <c r="I55" s="36">
        <f t="shared" si="41"/>
        <v>0</v>
      </c>
      <c r="J55" s="36">
        <f t="shared" si="41"/>
        <v>30</v>
      </c>
      <c r="K55" s="40">
        <f t="shared" si="41"/>
        <v>0</v>
      </c>
      <c r="L55" s="33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40"/>
      <c r="V55" s="36"/>
      <c r="W55" s="36"/>
      <c r="X55" s="36"/>
      <c r="Y55" s="36"/>
      <c r="Z55" s="36"/>
      <c r="AA55" s="36"/>
      <c r="AB55" s="40"/>
      <c r="AC55" s="6"/>
      <c r="AD55" s="6"/>
    </row>
    <row r="56" spans="1:30" x14ac:dyDescent="0.3">
      <c r="A56" s="33"/>
      <c r="B56" s="36"/>
      <c r="C56" s="36"/>
      <c r="D56" s="36"/>
      <c r="E56" s="36"/>
      <c r="F56" s="36"/>
      <c r="G56" s="36"/>
      <c r="H56" s="36"/>
      <c r="I56" s="36"/>
      <c r="J56" s="36"/>
      <c r="K56" s="40"/>
      <c r="L56" s="33"/>
      <c r="M56" s="36"/>
      <c r="N56" s="36"/>
      <c r="O56" s="36"/>
      <c r="P56" s="36"/>
      <c r="Q56" s="36"/>
      <c r="R56" s="36"/>
      <c r="S56" s="36"/>
      <c r="T56" s="36"/>
      <c r="U56" s="40"/>
      <c r="V56" s="36"/>
      <c r="W56" s="36"/>
      <c r="X56" s="36"/>
      <c r="Y56" s="36"/>
      <c r="Z56" s="36"/>
      <c r="AA56" s="36"/>
      <c r="AB56" s="40"/>
      <c r="AC56" s="6"/>
      <c r="AD56" s="6"/>
    </row>
    <row r="57" spans="1:30" ht="15" thickBot="1" x14ac:dyDescent="0.35">
      <c r="A57" s="89" t="s">
        <v>87</v>
      </c>
      <c r="B57" s="36">
        <f>L39-SUM(L57:T57)</f>
        <v>434</v>
      </c>
      <c r="C57" s="36">
        <f t="shared" ref="C57:K57" si="42">M39-L57</f>
        <v>26</v>
      </c>
      <c r="D57" s="36">
        <f t="shared" si="42"/>
        <v>26</v>
      </c>
      <c r="E57" s="36">
        <f t="shared" si="42"/>
        <v>0</v>
      </c>
      <c r="F57" s="36">
        <f t="shared" si="42"/>
        <v>0</v>
      </c>
      <c r="G57" s="36">
        <f t="shared" si="42"/>
        <v>0</v>
      </c>
      <c r="H57" s="36">
        <f t="shared" si="42"/>
        <v>0</v>
      </c>
      <c r="I57" s="36">
        <f t="shared" si="42"/>
        <v>160</v>
      </c>
      <c r="J57" s="36">
        <f t="shared" si="42"/>
        <v>0</v>
      </c>
      <c r="K57" s="40">
        <f t="shared" si="42"/>
        <v>160</v>
      </c>
      <c r="L57" s="33">
        <v>0</v>
      </c>
      <c r="M57" s="36">
        <v>0</v>
      </c>
      <c r="N57" s="36">
        <v>0</v>
      </c>
      <c r="O57" s="36">
        <v>0</v>
      </c>
      <c r="P57" s="36">
        <v>26</v>
      </c>
      <c r="Q57" s="36">
        <v>0</v>
      </c>
      <c r="R57" s="36">
        <v>0</v>
      </c>
      <c r="S57" s="36">
        <v>0</v>
      </c>
      <c r="T57" s="36">
        <v>0</v>
      </c>
      <c r="U57" s="40"/>
      <c r="V57" s="36"/>
      <c r="W57" s="36"/>
      <c r="X57" s="36"/>
      <c r="Y57" s="36"/>
      <c r="Z57" s="36"/>
      <c r="AA57" s="36"/>
      <c r="AB57" s="40"/>
      <c r="AC57" s="6"/>
      <c r="AD57" s="6"/>
    </row>
    <row r="58" spans="1:30" x14ac:dyDescent="0.3">
      <c r="A58" s="33"/>
      <c r="B58" s="36"/>
      <c r="C58" s="36"/>
      <c r="D58" s="36"/>
      <c r="E58" s="36"/>
      <c r="F58" s="36"/>
      <c r="G58" s="36"/>
      <c r="H58" s="36"/>
      <c r="I58" s="36"/>
      <c r="J58" s="36"/>
      <c r="K58" s="40"/>
      <c r="L58" s="33"/>
      <c r="M58" s="36"/>
      <c r="N58" s="36"/>
      <c r="O58" s="36"/>
      <c r="P58" s="36"/>
      <c r="Q58" s="36"/>
      <c r="R58" s="36"/>
      <c r="S58" s="36"/>
      <c r="T58" s="36"/>
      <c r="U58" s="40"/>
      <c r="V58" s="44" t="s">
        <v>43</v>
      </c>
      <c r="W58" s="45"/>
      <c r="X58" s="45"/>
      <c r="Y58" s="31"/>
      <c r="Z58" s="32"/>
      <c r="AA58" s="36"/>
      <c r="AB58" s="40"/>
      <c r="AC58" s="6"/>
      <c r="AD58" s="6"/>
    </row>
    <row r="59" spans="1:30" ht="24.6" x14ac:dyDescent="0.3">
      <c r="A59" s="33"/>
      <c r="B59" s="36"/>
      <c r="C59" s="36"/>
      <c r="D59" s="36"/>
      <c r="E59" s="36"/>
      <c r="F59" s="36"/>
      <c r="G59" s="36"/>
      <c r="H59" s="36"/>
      <c r="I59" s="36"/>
      <c r="J59" s="36"/>
      <c r="K59" s="40"/>
      <c r="L59" s="33"/>
      <c r="M59" s="36"/>
      <c r="N59" s="36"/>
      <c r="O59" s="36"/>
      <c r="P59" s="36"/>
      <c r="Q59" s="36"/>
      <c r="R59" s="36"/>
      <c r="S59" s="36"/>
      <c r="T59" s="36"/>
      <c r="U59" s="40" t="s">
        <v>44</v>
      </c>
      <c r="V59" s="46" t="s">
        <v>47</v>
      </c>
      <c r="W59" s="42" t="s">
        <v>48</v>
      </c>
      <c r="X59" s="42" t="s">
        <v>46</v>
      </c>
      <c r="Y59" s="42" t="s">
        <v>49</v>
      </c>
      <c r="Z59" s="43" t="s">
        <v>50</v>
      </c>
      <c r="AA59" s="36"/>
      <c r="AB59" s="40"/>
      <c r="AC59" s="6"/>
      <c r="AD59" s="6"/>
    </row>
    <row r="60" spans="1:30" ht="15" thickBot="1" x14ac:dyDescent="0.35">
      <c r="A60" s="37" t="s">
        <v>88</v>
      </c>
      <c r="B60" s="38">
        <f>L42-SUM(L60:T60)</f>
        <v>146</v>
      </c>
      <c r="C60" s="38">
        <f t="shared" ref="C60:K60" si="43">M42-L60</f>
        <v>220</v>
      </c>
      <c r="D60" s="38">
        <f t="shared" si="43"/>
        <v>220</v>
      </c>
      <c r="E60" s="38">
        <f t="shared" si="43"/>
        <v>220</v>
      </c>
      <c r="F60" s="38">
        <f t="shared" si="43"/>
        <v>0</v>
      </c>
      <c r="G60" s="38">
        <f t="shared" si="43"/>
        <v>146</v>
      </c>
      <c r="H60" s="38">
        <f t="shared" si="43"/>
        <v>0</v>
      </c>
      <c r="I60" s="38">
        <f t="shared" si="43"/>
        <v>105</v>
      </c>
      <c r="J60" s="38">
        <f t="shared" si="43"/>
        <v>0</v>
      </c>
      <c r="K60" s="39">
        <f t="shared" si="43"/>
        <v>52.5</v>
      </c>
      <c r="L60" s="37">
        <v>0</v>
      </c>
      <c r="M60" s="38">
        <v>0</v>
      </c>
      <c r="N60" s="38">
        <v>0</v>
      </c>
      <c r="O60" s="38">
        <v>0</v>
      </c>
      <c r="P60" s="38">
        <v>74</v>
      </c>
      <c r="Q60" s="38">
        <v>0</v>
      </c>
      <c r="R60" s="38">
        <v>0</v>
      </c>
      <c r="S60" s="38">
        <v>0</v>
      </c>
      <c r="T60" s="38">
        <v>0</v>
      </c>
      <c r="U60" s="39">
        <v>-29</v>
      </c>
      <c r="V60" s="37">
        <f>H42-G42-U60*D2-L60*E2-N60*G2-P60*I2-R60*J2-T60*K2</f>
        <v>60</v>
      </c>
      <c r="W60" s="38">
        <f>F42-H42+U60*D2-M60*F2</f>
        <v>76</v>
      </c>
      <c r="X60" s="38">
        <f>H42-I42-U60*D3-L60*E3*E4+M60*F3*F4-N60*G3*G4-P60*I3*I4-R60*J3*J4-T60*K3*K4</f>
        <v>0</v>
      </c>
      <c r="Y60" s="38">
        <f>J42-U60</f>
        <v>139</v>
      </c>
      <c r="Z60" s="39">
        <f>U60-K42</f>
        <v>81</v>
      </c>
      <c r="AA60" s="36"/>
      <c r="AB60" s="40"/>
      <c r="AC60" s="6"/>
      <c r="AD60" s="6"/>
    </row>
    <row r="61" spans="1:30" ht="15" thickBot="1" x14ac:dyDescent="0.35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9"/>
      <c r="AC61" s="6"/>
      <c r="AD61" s="6"/>
    </row>
    <row r="62" spans="1:30" x14ac:dyDescent="0.3">
      <c r="K62" s="11"/>
      <c r="L62" s="6"/>
      <c r="M62" s="6"/>
      <c r="N62" s="11"/>
      <c r="O62" s="11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</sheetData>
  <pageMargins left="0.7" right="0.7" top="0.75" bottom="0.75" header="0.3" footer="0.3"/>
  <pageSetup orientation="portrait" r:id="rId1"/>
  <ignoredErrors>
    <ignoredError sqref="F45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E9C04-23AC-4A4B-9CCB-E5646F63643F}">
  <dimension ref="A1:AL62"/>
  <sheetViews>
    <sheetView workbookViewId="0">
      <selection activeCell="F17" sqref="F17"/>
    </sheetView>
  </sheetViews>
  <sheetFormatPr defaultRowHeight="14.4" x14ac:dyDescent="0.3"/>
  <cols>
    <col min="2" max="2" width="18.6640625" customWidth="1"/>
    <col min="3" max="8" width="8.88671875" customWidth="1"/>
  </cols>
  <sheetData>
    <row r="1" spans="1:34" x14ac:dyDescent="0.3">
      <c r="D1" t="s">
        <v>0</v>
      </c>
      <c r="E1" t="s">
        <v>11</v>
      </c>
      <c r="F1" t="s">
        <v>12</v>
      </c>
      <c r="G1" t="s">
        <v>2</v>
      </c>
      <c r="H1" t="s">
        <v>3</v>
      </c>
      <c r="I1" t="s">
        <v>1</v>
      </c>
      <c r="J1" t="s">
        <v>4</v>
      </c>
      <c r="K1" t="s">
        <v>5</v>
      </c>
    </row>
    <row r="2" spans="1:34" x14ac:dyDescent="0.3">
      <c r="A2" t="s">
        <v>7</v>
      </c>
      <c r="D2" s="20">
        <v>1</v>
      </c>
      <c r="E2" s="20">
        <v>1</v>
      </c>
      <c r="F2" s="20">
        <v>1</v>
      </c>
      <c r="G2" s="20">
        <v>0.25</v>
      </c>
      <c r="H2" s="20">
        <v>1</v>
      </c>
      <c r="I2" s="20">
        <v>1</v>
      </c>
      <c r="J2" s="20">
        <v>1</v>
      </c>
      <c r="K2" s="20">
        <v>1</v>
      </c>
    </row>
    <row r="3" spans="1:34" x14ac:dyDescent="0.3">
      <c r="A3" t="s">
        <v>8</v>
      </c>
      <c r="D3" s="20">
        <v>1</v>
      </c>
      <c r="E3" s="20">
        <v>1</v>
      </c>
      <c r="F3" s="20">
        <v>1</v>
      </c>
      <c r="G3" s="20">
        <v>0.25</v>
      </c>
      <c r="H3" s="20">
        <v>1</v>
      </c>
      <c r="I3" s="20">
        <v>1</v>
      </c>
      <c r="J3" s="20">
        <v>1</v>
      </c>
      <c r="K3" s="20">
        <v>1</v>
      </c>
    </row>
    <row r="4" spans="1:34" x14ac:dyDescent="0.3">
      <c r="A4" t="s">
        <v>6</v>
      </c>
      <c r="D4" t="s">
        <v>24</v>
      </c>
      <c r="E4" s="20">
        <v>1</v>
      </c>
      <c r="F4" s="20">
        <v>1</v>
      </c>
      <c r="G4" s="20">
        <v>1</v>
      </c>
      <c r="H4" s="20">
        <v>1</v>
      </c>
      <c r="I4" s="20">
        <v>1</v>
      </c>
      <c r="J4" s="20">
        <v>1</v>
      </c>
      <c r="K4" s="20">
        <v>1</v>
      </c>
    </row>
    <row r="6" spans="1:34" ht="57.6" x14ac:dyDescent="0.3">
      <c r="D6" s="17" t="s">
        <v>41</v>
      </c>
      <c r="E6" s="1" t="s">
        <v>28</v>
      </c>
      <c r="F6" s="14" t="s">
        <v>29</v>
      </c>
      <c r="G6" s="14" t="s">
        <v>30</v>
      </c>
      <c r="H6" s="14" t="s">
        <v>31</v>
      </c>
      <c r="I6" s="14" t="s">
        <v>32</v>
      </c>
      <c r="J6" s="14" t="s">
        <v>33</v>
      </c>
      <c r="K6" s="14" t="s">
        <v>34</v>
      </c>
      <c r="L6" s="14" t="s">
        <v>35</v>
      </c>
      <c r="M6" s="14" t="s">
        <v>36</v>
      </c>
      <c r="O6" s="19" t="s">
        <v>57</v>
      </c>
    </row>
    <row r="7" spans="1:34" x14ac:dyDescent="0.3">
      <c r="A7" t="s">
        <v>40</v>
      </c>
      <c r="D7" s="20">
        <v>0</v>
      </c>
      <c r="E7" s="20">
        <v>0</v>
      </c>
      <c r="F7" s="20">
        <v>10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/>
      <c r="O7" s="20">
        <v>0</v>
      </c>
    </row>
    <row r="8" spans="1:34" ht="15" thickBot="1" x14ac:dyDescent="0.35"/>
    <row r="9" spans="1:34" x14ac:dyDescent="0.3">
      <c r="B9" s="52" t="s">
        <v>10</v>
      </c>
      <c r="L9" s="2" t="s">
        <v>23</v>
      </c>
      <c r="M9" s="3"/>
      <c r="N9" s="3"/>
      <c r="O9" s="3"/>
      <c r="P9" s="3"/>
      <c r="Q9" s="3"/>
      <c r="R9" s="3"/>
      <c r="S9" s="3"/>
      <c r="T9" s="4"/>
      <c r="U9" s="6"/>
      <c r="V9" s="18" t="s">
        <v>98</v>
      </c>
      <c r="W9" s="3"/>
      <c r="X9" s="3"/>
      <c r="Y9" s="3"/>
      <c r="Z9" s="3"/>
      <c r="AA9" s="3"/>
      <c r="AB9" s="3"/>
      <c r="AC9" s="3"/>
      <c r="AD9" s="4"/>
      <c r="AF9" s="2" t="s">
        <v>99</v>
      </c>
      <c r="AG9" s="4"/>
      <c r="AH9" s="6"/>
    </row>
    <row r="10" spans="1:34" ht="15" thickBot="1" x14ac:dyDescent="0.35">
      <c r="B10" s="84"/>
      <c r="L10" s="85"/>
      <c r="M10" s="6"/>
      <c r="N10" s="6"/>
      <c r="O10" s="6"/>
      <c r="P10" s="6"/>
      <c r="Q10" s="6"/>
      <c r="R10" s="6"/>
      <c r="S10" s="6"/>
      <c r="T10" s="7"/>
      <c r="U10" s="6"/>
      <c r="V10" s="86"/>
      <c r="W10" s="6"/>
      <c r="X10" s="6"/>
      <c r="Y10" s="6"/>
      <c r="Z10" s="6"/>
      <c r="AA10" s="6"/>
      <c r="AB10" s="6"/>
      <c r="AC10" s="6"/>
      <c r="AD10" s="7"/>
      <c r="AF10" s="85"/>
      <c r="AG10" s="7"/>
      <c r="AH10" s="6"/>
    </row>
    <row r="11" spans="1:34" ht="82.8" x14ac:dyDescent="0.3">
      <c r="B11" s="53" t="s">
        <v>25</v>
      </c>
      <c r="C11" s="1"/>
      <c r="D11" s="1"/>
      <c r="E11" s="1"/>
      <c r="F11" s="1"/>
      <c r="G11" s="1"/>
      <c r="H11" s="1"/>
      <c r="J11" s="21" t="s">
        <v>26</v>
      </c>
      <c r="K11" s="22" t="s">
        <v>27</v>
      </c>
      <c r="L11" s="15" t="s">
        <v>28</v>
      </c>
      <c r="M11" s="14" t="s">
        <v>29</v>
      </c>
      <c r="N11" s="14" t="s">
        <v>30</v>
      </c>
      <c r="O11" s="14" t="s">
        <v>31</v>
      </c>
      <c r="P11" s="14" t="s">
        <v>32</v>
      </c>
      <c r="Q11" s="14" t="s">
        <v>33</v>
      </c>
      <c r="R11" s="14" t="s">
        <v>34</v>
      </c>
      <c r="S11" s="14" t="s">
        <v>35</v>
      </c>
      <c r="T11" s="16" t="s">
        <v>36</v>
      </c>
      <c r="U11" s="71" t="s">
        <v>81</v>
      </c>
      <c r="V11" s="15" t="s">
        <v>28</v>
      </c>
      <c r="W11" s="14" t="s">
        <v>29</v>
      </c>
      <c r="X11" s="14" t="s">
        <v>30</v>
      </c>
      <c r="Y11" s="14" t="s">
        <v>31</v>
      </c>
      <c r="Z11" s="14" t="s">
        <v>32</v>
      </c>
      <c r="AA11" s="14" t="s">
        <v>33</v>
      </c>
      <c r="AB11" s="14" t="s">
        <v>34</v>
      </c>
      <c r="AC11" s="14" t="s">
        <v>35</v>
      </c>
      <c r="AD11" s="16" t="s">
        <v>36</v>
      </c>
      <c r="AF11" s="61" t="s">
        <v>63</v>
      </c>
      <c r="AG11" s="65" t="s">
        <v>73</v>
      </c>
      <c r="AH11" s="6"/>
    </row>
    <row r="12" spans="1:34" x14ac:dyDescent="0.3">
      <c r="B12" s="87" t="s">
        <v>89</v>
      </c>
      <c r="C12" s="1"/>
      <c r="D12" s="1"/>
      <c r="E12" s="1"/>
      <c r="F12" s="1"/>
      <c r="G12" s="1"/>
      <c r="H12" s="1"/>
      <c r="J12" s="14"/>
      <c r="K12" s="14"/>
      <c r="L12" s="15"/>
      <c r="M12" s="14"/>
      <c r="N12" s="14"/>
      <c r="O12" s="14"/>
      <c r="P12" s="14"/>
      <c r="Q12" s="14"/>
      <c r="R12" s="14"/>
      <c r="S12" s="14"/>
      <c r="T12" s="16"/>
      <c r="U12" s="88"/>
      <c r="V12" s="15"/>
      <c r="W12" s="14"/>
      <c r="X12" s="14"/>
      <c r="Y12" s="14"/>
      <c r="Z12" s="14"/>
      <c r="AA12" s="14"/>
      <c r="AB12" s="14"/>
      <c r="AC12" s="14"/>
      <c r="AD12" s="16"/>
      <c r="AF12" s="61"/>
      <c r="AG12" s="65"/>
      <c r="AH12" s="6"/>
    </row>
    <row r="13" spans="1:34" x14ac:dyDescent="0.3">
      <c r="A13" t="s">
        <v>9</v>
      </c>
      <c r="B13" s="25">
        <v>0</v>
      </c>
      <c r="C13" s="23"/>
      <c r="D13" s="23"/>
      <c r="E13" s="23"/>
      <c r="F13" s="23"/>
      <c r="G13" s="23"/>
      <c r="H13" s="23"/>
      <c r="I13" s="23"/>
      <c r="J13" s="20">
        <v>40</v>
      </c>
      <c r="K13" s="26">
        <v>10</v>
      </c>
      <c r="L13" s="5" t="s">
        <v>24</v>
      </c>
      <c r="M13" s="6" t="s">
        <v>24</v>
      </c>
      <c r="N13" s="26">
        <v>0</v>
      </c>
      <c r="O13" s="26">
        <v>0</v>
      </c>
      <c r="P13" s="6" t="s">
        <v>24</v>
      </c>
      <c r="Q13" s="26">
        <v>30</v>
      </c>
      <c r="R13" s="6" t="s">
        <v>24</v>
      </c>
      <c r="S13" s="26">
        <v>30</v>
      </c>
      <c r="T13" s="7" t="s">
        <v>24</v>
      </c>
      <c r="U13" s="72">
        <f>IF(B13=1,J13-K13,0)</f>
        <v>0</v>
      </c>
      <c r="V13" s="5">
        <f>0</f>
        <v>0</v>
      </c>
      <c r="W13" s="6">
        <f>0</f>
        <v>0</v>
      </c>
      <c r="X13" s="6">
        <f>IF(B13=1,MIN((J13-K13),N13),0)</f>
        <v>0</v>
      </c>
      <c r="Y13" s="6">
        <f>IF(B13=1,MIN((J13-K13),O13),0)</f>
        <v>0</v>
      </c>
      <c r="Z13" s="6">
        <f>0</f>
        <v>0</v>
      </c>
      <c r="AA13" s="6">
        <f>IF(B13=1,MIN((J13-K13),Q13),0)</f>
        <v>0</v>
      </c>
      <c r="AB13" s="6">
        <f>0</f>
        <v>0</v>
      </c>
      <c r="AC13" s="6">
        <f>IF(B13=1,MIN((J13-K13),S13),0)</f>
        <v>0</v>
      </c>
      <c r="AD13" s="7">
        <f>0</f>
        <v>0</v>
      </c>
      <c r="AF13" s="5">
        <f>MIN(U13,X13+Y13+AA13)</f>
        <v>0</v>
      </c>
      <c r="AG13" s="7">
        <f>MIN(U13,X13+Y13+AA13+AB13)</f>
        <v>0</v>
      </c>
      <c r="AH13" s="6"/>
    </row>
    <row r="14" spans="1:34" x14ac:dyDescent="0.3">
      <c r="A14" t="s">
        <v>76</v>
      </c>
      <c r="B14" s="25">
        <v>0</v>
      </c>
      <c r="C14" s="6"/>
      <c r="D14" s="6"/>
      <c r="E14" s="6"/>
      <c r="F14" s="6"/>
      <c r="G14" s="6"/>
      <c r="H14" s="6"/>
      <c r="I14" s="6"/>
      <c r="J14" s="20">
        <v>50</v>
      </c>
      <c r="K14" s="26">
        <v>0</v>
      </c>
      <c r="L14" s="5" t="s">
        <v>24</v>
      </c>
      <c r="M14" s="6" t="s">
        <v>24</v>
      </c>
      <c r="N14" s="26">
        <v>50</v>
      </c>
      <c r="O14" s="26">
        <v>0</v>
      </c>
      <c r="P14" s="6" t="s">
        <v>24</v>
      </c>
      <c r="Q14" s="26">
        <v>0</v>
      </c>
      <c r="R14" s="6" t="s">
        <v>24</v>
      </c>
      <c r="S14" s="26">
        <v>0</v>
      </c>
      <c r="T14" s="7" t="s">
        <v>24</v>
      </c>
      <c r="U14" s="72">
        <f t="shared" ref="U14:U15" si="0">IF(B14=1,J14-K14,0)</f>
        <v>0</v>
      </c>
      <c r="V14" s="5">
        <f>0</f>
        <v>0</v>
      </c>
      <c r="W14" s="6">
        <f>0</f>
        <v>0</v>
      </c>
      <c r="X14" s="6">
        <f t="shared" ref="X14:X15" si="1">IF(B14=1,MIN((J14-K14),N14),0)</f>
        <v>0</v>
      </c>
      <c r="Y14" s="6">
        <f t="shared" ref="Y14:Y15" si="2">IF(B14=1,MIN((J14-K14),O14),0)</f>
        <v>0</v>
      </c>
      <c r="Z14" s="6">
        <f>0</f>
        <v>0</v>
      </c>
      <c r="AA14" s="6">
        <f t="shared" ref="AA14:AA15" si="3">IF(B14=1,MIN((J14-K14),Q14),0)</f>
        <v>0</v>
      </c>
      <c r="AB14" s="6">
        <f>0</f>
        <v>0</v>
      </c>
      <c r="AC14" s="6">
        <f t="shared" ref="AC14:AC15" si="4">IF(B14=1,MIN((J14-K14),S14),0)</f>
        <v>0</v>
      </c>
      <c r="AD14" s="7">
        <f>0</f>
        <v>0</v>
      </c>
      <c r="AF14" s="5">
        <f t="shared" ref="AF14:AF15" si="5">MIN(U14,X14+Y14+AA14)</f>
        <v>0</v>
      </c>
      <c r="AG14" s="7">
        <f t="shared" ref="AG14:AG15" si="6">MIN(U14,X14+Y14+AA14+AB14)</f>
        <v>0</v>
      </c>
      <c r="AH14" s="6"/>
    </row>
    <row r="15" spans="1:34" ht="15" thickBot="1" x14ac:dyDescent="0.35">
      <c r="A15" t="s">
        <v>77</v>
      </c>
      <c r="B15" s="25">
        <v>0</v>
      </c>
      <c r="C15" s="6"/>
      <c r="D15" s="6"/>
      <c r="E15" s="6"/>
      <c r="F15" s="6"/>
      <c r="G15" s="6"/>
      <c r="H15" s="6"/>
      <c r="I15" s="6"/>
      <c r="J15" s="20">
        <v>100</v>
      </c>
      <c r="K15" s="26">
        <v>0</v>
      </c>
      <c r="L15" s="5" t="s">
        <v>24</v>
      </c>
      <c r="M15" s="6" t="s">
        <v>24</v>
      </c>
      <c r="N15" s="26">
        <v>0</v>
      </c>
      <c r="O15" s="26">
        <v>100</v>
      </c>
      <c r="P15" s="6" t="s">
        <v>24</v>
      </c>
      <c r="Q15" s="26">
        <v>0</v>
      </c>
      <c r="R15" s="6" t="s">
        <v>24</v>
      </c>
      <c r="S15" s="26">
        <v>0</v>
      </c>
      <c r="T15" s="7" t="s">
        <v>24</v>
      </c>
      <c r="U15" s="72">
        <f t="shared" si="0"/>
        <v>0</v>
      </c>
      <c r="V15" s="5">
        <f>0</f>
        <v>0</v>
      </c>
      <c r="W15" s="6">
        <f>0</f>
        <v>0</v>
      </c>
      <c r="X15" s="6">
        <f t="shared" si="1"/>
        <v>0</v>
      </c>
      <c r="Y15" s="6">
        <f t="shared" si="2"/>
        <v>0</v>
      </c>
      <c r="Z15" s="6">
        <f>0</f>
        <v>0</v>
      </c>
      <c r="AA15" s="6">
        <f t="shared" si="3"/>
        <v>0</v>
      </c>
      <c r="AB15" s="6">
        <f>0</f>
        <v>0</v>
      </c>
      <c r="AC15" s="6">
        <f t="shared" si="4"/>
        <v>0</v>
      </c>
      <c r="AD15" s="7">
        <f>0</f>
        <v>0</v>
      </c>
      <c r="AF15" s="8">
        <f t="shared" si="5"/>
        <v>0</v>
      </c>
      <c r="AG15" s="10">
        <f t="shared" si="6"/>
        <v>0</v>
      </c>
      <c r="AH15" s="6"/>
    </row>
    <row r="16" spans="1:34" s="66" customFormat="1" ht="32.4" thickBot="1" x14ac:dyDescent="0.35">
      <c r="B16" s="59"/>
      <c r="C16" s="11"/>
      <c r="D16" s="11"/>
      <c r="E16" s="11"/>
      <c r="F16" s="11"/>
      <c r="G16" s="11"/>
      <c r="H16" s="11"/>
      <c r="I16" s="11" t="s">
        <v>86</v>
      </c>
      <c r="J16" s="66">
        <f>SUM(IF(B13=1,J13,0),IF(B14=1,J14,0),IF(B15=1,J15,0))</f>
        <v>0</v>
      </c>
      <c r="K16" s="66">
        <f>SUM(IF(B13=1,K13,0),IF(B14=1,K14,0),IF(B15=1,K15,0))</f>
        <v>0</v>
      </c>
      <c r="L16" s="67"/>
      <c r="M16" s="11"/>
      <c r="N16" s="11"/>
      <c r="O16" s="11"/>
      <c r="P16" s="11"/>
      <c r="Q16" s="11"/>
      <c r="R16" s="11"/>
      <c r="S16" s="11"/>
      <c r="T16" s="68"/>
      <c r="U16" s="73"/>
      <c r="V16" s="67"/>
      <c r="W16" s="11"/>
      <c r="X16" s="11"/>
      <c r="Y16" s="11"/>
      <c r="Z16" s="11"/>
      <c r="AA16" s="11"/>
      <c r="AB16" s="11"/>
      <c r="AC16" s="11"/>
      <c r="AD16" s="68"/>
      <c r="AE16" s="92" t="s">
        <v>93</v>
      </c>
      <c r="AF16" s="11"/>
      <c r="AG16" s="91">
        <f>SUM(AG13:AG15)</f>
        <v>0</v>
      </c>
      <c r="AH16" s="11"/>
    </row>
    <row r="17" spans="1:38" ht="72" x14ac:dyDescent="0.3">
      <c r="B17" s="87" t="s">
        <v>91</v>
      </c>
      <c r="K17" s="6"/>
      <c r="L17" s="5"/>
      <c r="M17" s="6"/>
      <c r="N17" s="6"/>
      <c r="O17" s="6"/>
      <c r="P17" s="6"/>
      <c r="Q17" s="6"/>
      <c r="R17" s="6"/>
      <c r="S17" s="6"/>
      <c r="T17" s="7"/>
      <c r="U17" s="72"/>
      <c r="V17" s="5"/>
      <c r="W17" s="6"/>
      <c r="X17" s="6"/>
      <c r="Y17" s="6"/>
      <c r="Z17" s="6"/>
      <c r="AA17" s="6"/>
      <c r="AB17" s="6"/>
      <c r="AC17" s="6"/>
      <c r="AD17" s="7"/>
      <c r="AF17" s="62" t="s">
        <v>64</v>
      </c>
      <c r="AG17" s="63" t="s">
        <v>65</v>
      </c>
      <c r="AH17" s="63" t="s">
        <v>66</v>
      </c>
      <c r="AI17" s="64" t="s">
        <v>67</v>
      </c>
    </row>
    <row r="18" spans="1:38" x14ac:dyDescent="0.3">
      <c r="A18" t="s">
        <v>17</v>
      </c>
      <c r="B18" s="25">
        <v>0</v>
      </c>
      <c r="J18" s="20">
        <v>100</v>
      </c>
      <c r="K18" s="26">
        <v>60</v>
      </c>
      <c r="L18" s="47">
        <v>8</v>
      </c>
      <c r="M18" s="26">
        <v>8</v>
      </c>
      <c r="N18" s="6" t="s">
        <v>24</v>
      </c>
      <c r="O18" s="6" t="s">
        <v>24</v>
      </c>
      <c r="P18" s="26">
        <v>8</v>
      </c>
      <c r="Q18" s="6" t="s">
        <v>24</v>
      </c>
      <c r="R18" s="26">
        <v>40</v>
      </c>
      <c r="S18" s="6" t="s">
        <v>24</v>
      </c>
      <c r="T18" s="48">
        <v>40</v>
      </c>
      <c r="U18" s="72">
        <f t="shared" ref="U18:U20" si="7">IF(B18=1,J18-K18,0)</f>
        <v>0</v>
      </c>
      <c r="V18" s="5">
        <f>IF(B18=1,MIN((J18-K18),L18),0)</f>
        <v>0</v>
      </c>
      <c r="W18" s="6">
        <f>IF(B18=1,MIN((J18-K18),M18),0)</f>
        <v>0</v>
      </c>
      <c r="X18" s="6">
        <f>0</f>
        <v>0</v>
      </c>
      <c r="Y18" s="6">
        <f>0</f>
        <v>0</v>
      </c>
      <c r="Z18" s="6">
        <f>IF(B18=1,MIN((J18-K18),P18),0)</f>
        <v>0</v>
      </c>
      <c r="AA18" s="6">
        <f>0</f>
        <v>0</v>
      </c>
      <c r="AB18" s="6">
        <f>IF(B18=1,MIN((J18-K18),R18),0)</f>
        <v>0</v>
      </c>
      <c r="AC18" s="6">
        <f>0</f>
        <v>0</v>
      </c>
      <c r="AD18" s="7">
        <f>IF(B18=1,MIN((J18-K18),T18),0)</f>
        <v>0</v>
      </c>
      <c r="AF18" s="5">
        <f>MIN(U18,V18+Z18)</f>
        <v>0</v>
      </c>
      <c r="AG18" s="6">
        <f>MIN(U18,V18+Z18+AB18)</f>
        <v>0</v>
      </c>
      <c r="AH18" s="6">
        <f>MIN(U18,V18+Z18+AB18+AD18)</f>
        <v>0</v>
      </c>
      <c r="AI18" s="7">
        <f>MIN(U18,V18+Z18+AB18+AD18+W18)</f>
        <v>0</v>
      </c>
    </row>
    <row r="19" spans="1:38" x14ac:dyDescent="0.3">
      <c r="A19" t="s">
        <v>78</v>
      </c>
      <c r="B19" s="25">
        <v>0</v>
      </c>
      <c r="J19" s="20">
        <v>50</v>
      </c>
      <c r="K19" s="26">
        <v>0</v>
      </c>
      <c r="L19" s="47">
        <v>4</v>
      </c>
      <c r="M19" s="26">
        <v>4</v>
      </c>
      <c r="N19" s="6" t="s">
        <v>24</v>
      </c>
      <c r="O19" s="6" t="s">
        <v>24</v>
      </c>
      <c r="P19" s="26">
        <v>4</v>
      </c>
      <c r="Q19" s="6" t="s">
        <v>24</v>
      </c>
      <c r="R19" s="26">
        <v>50</v>
      </c>
      <c r="S19" s="6" t="s">
        <v>24</v>
      </c>
      <c r="T19" s="48">
        <v>50</v>
      </c>
      <c r="U19" s="72">
        <f t="shared" si="7"/>
        <v>0</v>
      </c>
      <c r="V19" s="5">
        <f t="shared" ref="V19:V20" si="8">IF(B19=1,MIN((J19-K19),L19),0)</f>
        <v>0</v>
      </c>
      <c r="W19" s="6">
        <f t="shared" ref="W19:W20" si="9">IF(B19=1,MIN((J19-K19),M19),0)</f>
        <v>0</v>
      </c>
      <c r="X19" s="6">
        <f>0</f>
        <v>0</v>
      </c>
      <c r="Y19" s="6">
        <f>0</f>
        <v>0</v>
      </c>
      <c r="Z19" s="6">
        <f t="shared" ref="Z19:Z20" si="10">IF(B19=1,MIN((J19-K19),P19),0)</f>
        <v>0</v>
      </c>
      <c r="AA19" s="6">
        <f>0</f>
        <v>0</v>
      </c>
      <c r="AB19" s="6">
        <f t="shared" ref="AB19:AB20" si="11">IF(B19=1,MIN((J19-K19),R19),0)</f>
        <v>0</v>
      </c>
      <c r="AC19" s="6">
        <f>0</f>
        <v>0</v>
      </c>
      <c r="AD19" s="7">
        <f t="shared" ref="AD19:AD20" si="12">IF(B19=1,MIN((J19-K19),T19),0)</f>
        <v>0</v>
      </c>
      <c r="AF19" s="5">
        <f t="shared" ref="AF19:AF20" si="13">MIN(U19,V19+Z19)</f>
        <v>0</v>
      </c>
      <c r="AG19" s="6">
        <f t="shared" ref="AG19:AG20" si="14">MIN(U19,V19+Z19+AB19)</f>
        <v>0</v>
      </c>
      <c r="AH19" s="6">
        <f t="shared" ref="AH19:AH20" si="15">MIN(U19,V19+Z19+AB19+AD19)</f>
        <v>0</v>
      </c>
      <c r="AI19" s="7">
        <f t="shared" ref="AI19:AI20" si="16">MIN(U19,V19+Z19+AB19+AD19+W19)</f>
        <v>0</v>
      </c>
    </row>
    <row r="20" spans="1:38" x14ac:dyDescent="0.3">
      <c r="A20" t="s">
        <v>79</v>
      </c>
      <c r="B20" s="25">
        <v>0</v>
      </c>
      <c r="J20" s="20">
        <v>100</v>
      </c>
      <c r="K20" s="26">
        <v>30</v>
      </c>
      <c r="L20" s="47">
        <v>8</v>
      </c>
      <c r="M20" s="26">
        <v>8</v>
      </c>
      <c r="N20" s="6" t="s">
        <v>24</v>
      </c>
      <c r="O20" s="6" t="s">
        <v>24</v>
      </c>
      <c r="P20" s="26">
        <v>8</v>
      </c>
      <c r="Q20" s="6" t="s">
        <v>24</v>
      </c>
      <c r="R20" s="26">
        <v>70</v>
      </c>
      <c r="S20" s="6" t="s">
        <v>24</v>
      </c>
      <c r="T20" s="48">
        <v>70</v>
      </c>
      <c r="U20" s="72">
        <f t="shared" si="7"/>
        <v>0</v>
      </c>
      <c r="V20" s="5">
        <f t="shared" si="8"/>
        <v>0</v>
      </c>
      <c r="W20" s="6">
        <f t="shared" si="9"/>
        <v>0</v>
      </c>
      <c r="X20" s="6">
        <f>0</f>
        <v>0</v>
      </c>
      <c r="Y20" s="6">
        <f>0</f>
        <v>0</v>
      </c>
      <c r="Z20" s="6">
        <f t="shared" si="10"/>
        <v>0</v>
      </c>
      <c r="AA20" s="6">
        <f>0</f>
        <v>0</v>
      </c>
      <c r="AB20" s="6">
        <f t="shared" si="11"/>
        <v>0</v>
      </c>
      <c r="AC20" s="6">
        <f>0</f>
        <v>0</v>
      </c>
      <c r="AD20" s="7">
        <f t="shared" si="12"/>
        <v>0</v>
      </c>
      <c r="AF20" s="5">
        <f t="shared" si="13"/>
        <v>0</v>
      </c>
      <c r="AG20" s="6">
        <f t="shared" si="14"/>
        <v>0</v>
      </c>
      <c r="AH20" s="6">
        <f t="shared" si="15"/>
        <v>0</v>
      </c>
      <c r="AI20" s="7">
        <f t="shared" si="16"/>
        <v>0</v>
      </c>
    </row>
    <row r="21" spans="1:38" s="66" customFormat="1" ht="31.8" x14ac:dyDescent="0.3">
      <c r="B21" s="59"/>
      <c r="I21" s="66" t="s">
        <v>86</v>
      </c>
      <c r="J21" s="66">
        <f>SUM(IF(B18=1,J18,0),IF(B19=1,J19,0),IF(B20=1,J20,0))</f>
        <v>0</v>
      </c>
      <c r="K21" s="66">
        <f>SUM(IF(B18=1,K18,0),IF(B19=1,K19,0),IF(B20=1,B20,0))</f>
        <v>0</v>
      </c>
      <c r="L21" s="67"/>
      <c r="M21" s="11"/>
      <c r="N21" s="11"/>
      <c r="O21" s="11"/>
      <c r="P21" s="11"/>
      <c r="Q21" s="11"/>
      <c r="R21" s="11"/>
      <c r="S21" s="11"/>
      <c r="T21" s="68"/>
      <c r="U21" s="73"/>
      <c r="V21" s="67"/>
      <c r="W21" s="11"/>
      <c r="X21" s="11"/>
      <c r="Y21" s="11"/>
      <c r="Z21" s="11"/>
      <c r="AA21" s="11"/>
      <c r="AB21" s="11"/>
      <c r="AC21" s="11"/>
      <c r="AD21" s="68"/>
      <c r="AE21" s="92" t="s">
        <v>94</v>
      </c>
      <c r="AF21" s="67"/>
      <c r="AG21" s="11"/>
      <c r="AH21" s="91">
        <f>SUM(AH18:AH20)</f>
        <v>0</v>
      </c>
      <c r="AI21" s="68"/>
    </row>
    <row r="22" spans="1:38" x14ac:dyDescent="0.3">
      <c r="B22" s="87" t="s">
        <v>90</v>
      </c>
      <c r="K22" s="6"/>
      <c r="L22" s="5"/>
      <c r="M22" s="6"/>
      <c r="N22" s="6"/>
      <c r="O22" s="6"/>
      <c r="P22" s="6"/>
      <c r="Q22" s="6"/>
      <c r="R22" s="6"/>
      <c r="S22" s="6"/>
      <c r="T22" s="7"/>
      <c r="U22" s="72"/>
      <c r="V22" s="5"/>
      <c r="W22" s="6"/>
      <c r="X22" s="6"/>
      <c r="Y22" s="6"/>
      <c r="Z22" s="6"/>
      <c r="AA22" s="6"/>
      <c r="AB22" s="6"/>
      <c r="AC22" s="6"/>
      <c r="AD22" s="7"/>
      <c r="AF22" s="5"/>
      <c r="AG22" s="6"/>
      <c r="AH22" s="6"/>
      <c r="AI22" s="7"/>
    </row>
    <row r="23" spans="1:38" x14ac:dyDescent="0.3">
      <c r="A23" t="s">
        <v>18</v>
      </c>
      <c r="B23" s="25">
        <v>0</v>
      </c>
      <c r="J23" s="20">
        <v>100</v>
      </c>
      <c r="K23" s="26">
        <v>30</v>
      </c>
      <c r="L23" s="47">
        <v>14</v>
      </c>
      <c r="M23" s="26">
        <v>14</v>
      </c>
      <c r="N23" s="11" t="s">
        <v>24</v>
      </c>
      <c r="O23" s="11" t="s">
        <v>24</v>
      </c>
      <c r="P23" s="26">
        <v>14</v>
      </c>
      <c r="Q23" s="11" t="s">
        <v>24</v>
      </c>
      <c r="R23" s="26">
        <v>70</v>
      </c>
      <c r="S23" s="11" t="s">
        <v>24</v>
      </c>
      <c r="T23" s="48">
        <v>70</v>
      </c>
      <c r="U23" s="72">
        <f>IF(B23=1,J23-K23,IF(B23=-1,J23,0))</f>
        <v>0</v>
      </c>
      <c r="V23" s="5">
        <f>IF(B23=1,MIN((J23-K23),L23),0)</f>
        <v>0</v>
      </c>
      <c r="W23" s="6">
        <f>IF(B23=1,MIN((J23-K23),M23),0)</f>
        <v>0</v>
      </c>
      <c r="X23" s="6">
        <f>0</f>
        <v>0</v>
      </c>
      <c r="Y23" s="6">
        <f>0</f>
        <v>0</v>
      </c>
      <c r="Z23" s="6">
        <f>IF(B23=1,MIN((J23-K23),P23),0)</f>
        <v>0</v>
      </c>
      <c r="AA23" s="6">
        <f>0</f>
        <v>0</v>
      </c>
      <c r="AB23" s="6">
        <f>IF(B23=1,MIN((J23-K23),R23),0)</f>
        <v>0</v>
      </c>
      <c r="AC23" s="6">
        <f>0</f>
        <v>0</v>
      </c>
      <c r="AD23" s="7">
        <f>IF(OR(B23=1,B23=-1),MIN((J23-K23),T23),0)</f>
        <v>0</v>
      </c>
      <c r="AF23" s="5">
        <f>MIN(U23,V23+Z23)</f>
        <v>0</v>
      </c>
      <c r="AG23" s="6">
        <f>MIN(U23,V23+Z23+AB23)</f>
        <v>0</v>
      </c>
      <c r="AH23" s="6">
        <f>MIN(U23,V23+Z23+AB23+AD23)</f>
        <v>0</v>
      </c>
      <c r="AI23" s="7">
        <f>MIN(U23,V23+Z23+AB23+AD23+W23)</f>
        <v>0</v>
      </c>
    </row>
    <row r="24" spans="1:38" x14ac:dyDescent="0.3">
      <c r="A24" t="s">
        <v>80</v>
      </c>
      <c r="B24" s="25">
        <v>0</v>
      </c>
      <c r="J24" s="20">
        <v>300</v>
      </c>
      <c r="K24" s="26">
        <v>200</v>
      </c>
      <c r="L24" s="47">
        <v>100</v>
      </c>
      <c r="M24" s="26">
        <v>100</v>
      </c>
      <c r="N24" s="11" t="s">
        <v>24</v>
      </c>
      <c r="O24" s="11" t="s">
        <v>24</v>
      </c>
      <c r="P24" s="26">
        <v>100</v>
      </c>
      <c r="Q24" s="11"/>
      <c r="R24" s="26">
        <v>0</v>
      </c>
      <c r="S24" s="11" t="s">
        <v>24</v>
      </c>
      <c r="T24" s="48">
        <v>0</v>
      </c>
      <c r="U24" s="72">
        <f>IF(B24=1,J24-K24,IF(B24=-1,J24,0))</f>
        <v>0</v>
      </c>
      <c r="V24" s="5">
        <f>IF(B24=1,MIN((J24-K24),L24),0)</f>
        <v>0</v>
      </c>
      <c r="W24" s="6">
        <f>IF(B24=1,MIN((J24-K24),M24),0)</f>
        <v>0</v>
      </c>
      <c r="X24" s="6">
        <f>0</f>
        <v>0</v>
      </c>
      <c r="Y24" s="6">
        <f>0</f>
        <v>0</v>
      </c>
      <c r="Z24" s="6">
        <f>IF(B24=1,MIN((J24-K24),P24),0)</f>
        <v>0</v>
      </c>
      <c r="AA24" s="6">
        <f>0</f>
        <v>0</v>
      </c>
      <c r="AB24" s="6">
        <f>IF(B24=1,MIN((J24-K24),R24),0)</f>
        <v>0</v>
      </c>
      <c r="AC24" s="6">
        <f>0</f>
        <v>0</v>
      </c>
      <c r="AD24" s="7">
        <f>IF(OR(B24=1,B24=-1),MIN((J24-K24),T24),0)</f>
        <v>0</v>
      </c>
      <c r="AF24" s="5">
        <f>MIN(U24,V24+Z24)</f>
        <v>0</v>
      </c>
      <c r="AG24" s="6">
        <f>MIN(U24,V24+Z24+AB24)</f>
        <v>0</v>
      </c>
      <c r="AH24" s="6">
        <f>MIN(U24,V24+Z24+AB24+AD24)</f>
        <v>0</v>
      </c>
      <c r="AI24" s="7">
        <f>MIN(U24,V24+Z24+AB24+AD24+W24)</f>
        <v>0</v>
      </c>
    </row>
    <row r="25" spans="1:38" ht="15" thickBot="1" x14ac:dyDescent="0.35">
      <c r="A25" t="s">
        <v>19</v>
      </c>
      <c r="B25" s="25">
        <v>0</v>
      </c>
      <c r="J25" s="20">
        <v>120</v>
      </c>
      <c r="K25" s="26">
        <v>40</v>
      </c>
      <c r="L25" s="47">
        <v>16</v>
      </c>
      <c r="M25" s="26">
        <v>16</v>
      </c>
      <c r="N25" s="11" t="s">
        <v>24</v>
      </c>
      <c r="O25" s="11" t="s">
        <v>24</v>
      </c>
      <c r="P25" s="26">
        <v>16</v>
      </c>
      <c r="Q25" s="11" t="s">
        <v>24</v>
      </c>
      <c r="R25" s="26">
        <v>40</v>
      </c>
      <c r="S25" s="11" t="s">
        <v>24</v>
      </c>
      <c r="T25" s="48">
        <v>120</v>
      </c>
      <c r="U25" s="72">
        <f>IF(B25=1,J25-K25,IF(B25=-1,J25,0))</f>
        <v>0</v>
      </c>
      <c r="V25" s="5">
        <f t="shared" ref="V25" si="17">IF(B25=1,MIN((J25-K25),L25),0)</f>
        <v>0</v>
      </c>
      <c r="W25" s="6">
        <f t="shared" ref="W25" si="18">IF(B25=1,MIN((J25-K25),M25),0)</f>
        <v>0</v>
      </c>
      <c r="X25" s="6">
        <f>0</f>
        <v>0</v>
      </c>
      <c r="Y25" s="6">
        <f>0</f>
        <v>0</v>
      </c>
      <c r="Z25" s="6">
        <f t="shared" ref="Z25" si="19">IF(B25=1,MIN((J25-K25),P25),0)</f>
        <v>0</v>
      </c>
      <c r="AA25" s="6">
        <f>0</f>
        <v>0</v>
      </c>
      <c r="AB25" s="6">
        <f t="shared" ref="AB25" si="20">IF(B25=1,MIN((J25-K25),R25),0)</f>
        <v>0</v>
      </c>
      <c r="AC25" s="6">
        <f>0</f>
        <v>0</v>
      </c>
      <c r="AD25" s="7">
        <f>IF(OR(B25=1,B25=-1),MIN(J25,T25),0)</f>
        <v>0</v>
      </c>
      <c r="AF25" s="8">
        <f>MIN(U25,V25+Z25)</f>
        <v>0</v>
      </c>
      <c r="AG25" s="9">
        <f>MIN(U25,V25+Z25+AB25)</f>
        <v>0</v>
      </c>
      <c r="AH25" s="9">
        <f>MIN(U25,V25+Z25+AB25+AD25)</f>
        <v>0</v>
      </c>
      <c r="AI25" s="10">
        <f>MIN(U25,V25+Z25+AB25+AD25+W25)</f>
        <v>0</v>
      </c>
    </row>
    <row r="26" spans="1:38" ht="15" thickBot="1" x14ac:dyDescent="0.35">
      <c r="B26" s="12"/>
      <c r="F26" s="90" t="s">
        <v>97</v>
      </c>
      <c r="H26" s="90">
        <f>SUM(IF(B23=1,J23,0),IF(B24=1,J24,0),IF(B25=1,J25,0))</f>
        <v>0</v>
      </c>
      <c r="I26" t="s">
        <v>86</v>
      </c>
      <c r="J26" s="66">
        <f>SUM(IF(OR(B23=1,B23=-1),J23,0),IF(OR(B24=1,B24=-1),J24,0),IF(OR(B25=1,B25=-1),J25,0))</f>
        <v>0</v>
      </c>
      <c r="K26" s="66">
        <f>SUM(IF(B23=1,K23,0),IF(B24=1,K24,0),IF(B25=1,K25,0))</f>
        <v>0</v>
      </c>
      <c r="L26" s="5"/>
      <c r="M26" s="6"/>
      <c r="N26" s="11"/>
      <c r="O26" s="11"/>
      <c r="P26" s="6"/>
      <c r="Q26" s="11"/>
      <c r="R26" s="11"/>
      <c r="S26" s="11"/>
      <c r="T26" s="7"/>
      <c r="U26" s="72"/>
      <c r="V26" s="5"/>
      <c r="W26" s="6"/>
      <c r="X26" s="6"/>
      <c r="Y26" s="6"/>
      <c r="Z26" s="6"/>
      <c r="AA26" s="6"/>
      <c r="AB26" s="6"/>
      <c r="AC26" s="93" t="s">
        <v>95</v>
      </c>
      <c r="AD26" s="94">
        <f>SUM(IF(B23=-1,AD23,0),IF(B24=-1,AD24,0),IF(B25=-1,AD25,0))</f>
        <v>0</v>
      </c>
      <c r="AK26" s="75"/>
    </row>
    <row r="27" spans="1:38" ht="86.4" x14ac:dyDescent="0.3">
      <c r="B27" s="87" t="s">
        <v>92</v>
      </c>
      <c r="F27" s="1" t="s">
        <v>37</v>
      </c>
      <c r="G27" s="1" t="s">
        <v>45</v>
      </c>
      <c r="H27" s="1" t="s">
        <v>38</v>
      </c>
      <c r="I27" s="1" t="s">
        <v>39</v>
      </c>
      <c r="K27" s="6"/>
      <c r="L27" s="5"/>
      <c r="M27" s="6"/>
      <c r="N27" s="6"/>
      <c r="O27" s="6"/>
      <c r="P27" s="6"/>
      <c r="Q27" s="6"/>
      <c r="R27" s="6"/>
      <c r="S27" s="6"/>
      <c r="T27" s="7"/>
      <c r="U27" s="72"/>
      <c r="V27" s="5"/>
      <c r="W27" s="6"/>
      <c r="X27" s="6"/>
      <c r="Y27" s="6"/>
      <c r="Z27" s="6"/>
      <c r="AA27" s="6"/>
      <c r="AB27" s="6"/>
      <c r="AC27" s="6"/>
      <c r="AD27" s="7"/>
      <c r="AF27" s="62" t="s">
        <v>68</v>
      </c>
      <c r="AG27" s="63" t="s">
        <v>69</v>
      </c>
      <c r="AH27" s="63" t="s">
        <v>70</v>
      </c>
      <c r="AI27" s="63" t="s">
        <v>71</v>
      </c>
      <c r="AJ27" s="64" t="s">
        <v>72</v>
      </c>
      <c r="AK27" s="19"/>
      <c r="AL27" s="19"/>
    </row>
    <row r="28" spans="1:38" x14ac:dyDescent="0.3">
      <c r="A28" t="s">
        <v>20</v>
      </c>
      <c r="B28" s="59">
        <v>0</v>
      </c>
      <c r="F28" s="20">
        <v>200</v>
      </c>
      <c r="G28" s="20">
        <v>0</v>
      </c>
      <c r="H28" s="20">
        <v>100</v>
      </c>
      <c r="I28" s="20">
        <v>50</v>
      </c>
      <c r="J28" s="20">
        <v>100</v>
      </c>
      <c r="K28" s="26">
        <v>-100</v>
      </c>
      <c r="L28" s="47">
        <f>200</f>
        <v>200</v>
      </c>
      <c r="M28" s="26">
        <f>200</f>
        <v>200</v>
      </c>
      <c r="N28" s="26">
        <v>200</v>
      </c>
      <c r="O28" s="11" t="s">
        <v>24</v>
      </c>
      <c r="P28" s="26">
        <v>200</v>
      </c>
      <c r="Q28" s="11" t="s">
        <v>24</v>
      </c>
      <c r="R28" s="26">
        <v>100</v>
      </c>
      <c r="S28" s="11" t="s">
        <v>24</v>
      </c>
      <c r="T28" s="48">
        <v>50</v>
      </c>
      <c r="U28" s="72">
        <f>IF(B28=1,J28-K28,0)</f>
        <v>0</v>
      </c>
      <c r="V28" s="5">
        <f>IF(B28=1,MIN((J28-K28),L28),0)</f>
        <v>0</v>
      </c>
      <c r="W28" s="6">
        <f>IF(B28=1,MIN((J28-K28),M28),0)</f>
        <v>0</v>
      </c>
      <c r="X28" s="6">
        <f>IF(B28=1,MIN((J28-K28),N28),0)</f>
        <v>0</v>
      </c>
      <c r="Y28" s="6">
        <f>0</f>
        <v>0</v>
      </c>
      <c r="Z28" s="6">
        <f>IF(B28=1,MIN((J28-K28),P28),0)</f>
        <v>0</v>
      </c>
      <c r="AA28" s="6">
        <f>0</f>
        <v>0</v>
      </c>
      <c r="AB28" s="6">
        <f>IF(B28=1,MIN((J28-K28),R28),0)</f>
        <v>0</v>
      </c>
      <c r="AC28" s="6">
        <f>0</f>
        <v>0</v>
      </c>
      <c r="AD28" s="7">
        <f>IF(B28=1,MIN((J28-K28),T28),0)</f>
        <v>0</v>
      </c>
      <c r="AF28" s="5">
        <f>MIN(U28,V28+X28)</f>
        <v>0</v>
      </c>
      <c r="AG28" s="6">
        <f>MIN(U28,V28+Z28+AB28)</f>
        <v>0</v>
      </c>
      <c r="AH28" s="6">
        <f>MIN(U28,V28+X28+Z28+AB28)</f>
        <v>0</v>
      </c>
      <c r="AI28" s="6">
        <f>MIN(U28,V28+X28+Z28+AB28+AD28)</f>
        <v>0</v>
      </c>
      <c r="AJ28" s="7">
        <f>MIN(U28,V28+X28+Z28+AB28+AD28+W28)</f>
        <v>0</v>
      </c>
    </row>
    <row r="29" spans="1:38" x14ac:dyDescent="0.3">
      <c r="A29" t="s">
        <v>21</v>
      </c>
      <c r="B29" s="59">
        <v>1</v>
      </c>
      <c r="F29" s="20">
        <v>10</v>
      </c>
      <c r="G29" s="20">
        <v>0</v>
      </c>
      <c r="H29" s="20">
        <v>0</v>
      </c>
      <c r="I29" s="20">
        <v>10</v>
      </c>
      <c r="J29" s="20">
        <v>10</v>
      </c>
      <c r="K29" s="26">
        <v>-10</v>
      </c>
      <c r="L29" s="47">
        <v>20</v>
      </c>
      <c r="M29" s="26">
        <f>20</f>
        <v>20</v>
      </c>
      <c r="N29" s="26">
        <v>20</v>
      </c>
      <c r="O29" s="11" t="s">
        <v>24</v>
      </c>
      <c r="P29" s="26">
        <v>20</v>
      </c>
      <c r="Q29" s="11" t="s">
        <v>24</v>
      </c>
      <c r="R29" s="26">
        <v>5</v>
      </c>
      <c r="S29" s="11" t="s">
        <v>24</v>
      </c>
      <c r="T29" s="48">
        <v>2.5</v>
      </c>
      <c r="U29" s="72">
        <f t="shared" ref="U29:U30" si="21">IF(B29=1,J29-K29,0)</f>
        <v>20</v>
      </c>
      <c r="V29" s="5">
        <f t="shared" ref="V29:V30" si="22">IF(B29=1,MIN((J29-K29),L29),0)</f>
        <v>20</v>
      </c>
      <c r="W29" s="6">
        <f t="shared" ref="W29:W30" si="23">IF(B29=1,MIN((J29-K29),M29),0)</f>
        <v>20</v>
      </c>
      <c r="X29" s="6">
        <f t="shared" ref="X29:X30" si="24">IF(B29=1,MIN((J29-K29),N29),0)</f>
        <v>20</v>
      </c>
      <c r="Y29" s="6">
        <f>0</f>
        <v>0</v>
      </c>
      <c r="Z29" s="6">
        <f t="shared" ref="Z29:Z30" si="25">IF(B29=1,MIN((J29-K29),P29),0)</f>
        <v>20</v>
      </c>
      <c r="AA29" s="6">
        <f>0</f>
        <v>0</v>
      </c>
      <c r="AB29" s="6">
        <f t="shared" ref="AB29:AB30" si="26">IF(B29=1,MIN((J29-K29),R29),0)</f>
        <v>5</v>
      </c>
      <c r="AC29" s="6">
        <f>0</f>
        <v>0</v>
      </c>
      <c r="AD29" s="7">
        <f t="shared" ref="AD29:AD30" si="27">IF(B29=1,MIN((J29-K29),T29),0)</f>
        <v>2.5</v>
      </c>
      <c r="AF29" s="5">
        <f t="shared" ref="AF29:AF30" si="28">MIN(U29,V29+X29)</f>
        <v>20</v>
      </c>
      <c r="AG29" s="6">
        <f t="shared" ref="AG29:AG30" si="29">MIN(U29,V29+Z29+AB29)</f>
        <v>20</v>
      </c>
      <c r="AH29" s="6">
        <f t="shared" ref="AH29:AH30" si="30">MIN(U29,V29+X29+Z29+AB29)</f>
        <v>20</v>
      </c>
      <c r="AI29" s="6">
        <f t="shared" ref="AI29:AI30" si="31">MIN(U29,V29+X29+Z29+AB29+AD29)</f>
        <v>20</v>
      </c>
      <c r="AJ29" s="7">
        <f t="shared" ref="AJ29:AJ30" si="32">MIN(U29,V29+X29+Z29+AB29+AD29+W29)</f>
        <v>20</v>
      </c>
    </row>
    <row r="30" spans="1:38" ht="15" thickBot="1" x14ac:dyDescent="0.35">
      <c r="A30" t="s">
        <v>22</v>
      </c>
      <c r="B30" s="60">
        <v>0</v>
      </c>
      <c r="C30" s="24"/>
      <c r="D30" s="24"/>
      <c r="E30" s="24"/>
      <c r="F30" s="27">
        <v>100</v>
      </c>
      <c r="G30" s="27">
        <v>0</v>
      </c>
      <c r="H30" s="27">
        <v>100</v>
      </c>
      <c r="I30" s="27">
        <v>70</v>
      </c>
      <c r="J30" s="27">
        <v>100</v>
      </c>
      <c r="K30" s="27">
        <v>-100</v>
      </c>
      <c r="L30" s="49">
        <v>200</v>
      </c>
      <c r="M30" s="50">
        <v>200</v>
      </c>
      <c r="N30" s="50">
        <v>200</v>
      </c>
      <c r="O30" s="13" t="s">
        <v>24</v>
      </c>
      <c r="P30" s="50">
        <v>200</v>
      </c>
      <c r="Q30" s="9" t="s">
        <v>24</v>
      </c>
      <c r="R30" s="50">
        <v>100</v>
      </c>
      <c r="S30" s="9" t="s">
        <v>24</v>
      </c>
      <c r="T30" s="51">
        <v>0</v>
      </c>
      <c r="U30" s="74">
        <f t="shared" si="21"/>
        <v>0</v>
      </c>
      <c r="V30" s="8">
        <f t="shared" si="22"/>
        <v>0</v>
      </c>
      <c r="W30" s="9">
        <f t="shared" si="23"/>
        <v>0</v>
      </c>
      <c r="X30" s="9">
        <f t="shared" si="24"/>
        <v>0</v>
      </c>
      <c r="Y30" s="9">
        <f>0</f>
        <v>0</v>
      </c>
      <c r="Z30" s="9">
        <f t="shared" si="25"/>
        <v>0</v>
      </c>
      <c r="AA30" s="9">
        <f>0</f>
        <v>0</v>
      </c>
      <c r="AB30" s="9">
        <f t="shared" si="26"/>
        <v>0</v>
      </c>
      <c r="AC30" s="9">
        <f>0</f>
        <v>0</v>
      </c>
      <c r="AD30" s="10">
        <f t="shared" si="27"/>
        <v>0</v>
      </c>
      <c r="AF30" s="8">
        <f t="shared" si="28"/>
        <v>0</v>
      </c>
      <c r="AG30" s="9">
        <f t="shared" si="29"/>
        <v>0</v>
      </c>
      <c r="AH30" s="9">
        <f t="shared" si="30"/>
        <v>0</v>
      </c>
      <c r="AI30" s="9">
        <f t="shared" si="31"/>
        <v>0</v>
      </c>
      <c r="AJ30" s="10">
        <f t="shared" si="32"/>
        <v>0</v>
      </c>
    </row>
    <row r="31" spans="1:38" s="66" customFormat="1" x14ac:dyDescent="0.3">
      <c r="B31" s="11"/>
      <c r="C31" s="11"/>
      <c r="D31" s="11"/>
      <c r="E31" s="11" t="s">
        <v>86</v>
      </c>
      <c r="F31" s="11">
        <f>SUM(IF(B28=1,F28,0),IF(B29=1,F29,0),IF(B30=1,F30,0))</f>
        <v>10</v>
      </c>
      <c r="G31" s="11">
        <f>SUM(IF(B28=1,G28,0),IF(B29=1,G29,0),IF(B30=1,G30,0))</f>
        <v>0</v>
      </c>
      <c r="H31" s="11">
        <f>SUM(IF(B28=1,H28,0),IF(B29=1,H29,0),IF(B30=1,H30,0))</f>
        <v>0</v>
      </c>
      <c r="I31" s="11">
        <f>SUM(IF(B28=1,I28,0),IF(B29=1,I29,0),IF(B30=1,I30,0))</f>
        <v>10</v>
      </c>
      <c r="J31" s="66">
        <f>SUM(IF(B28=1,J28,0),IF(B29=1,J29,0),IF(B30=1,J30,0))</f>
        <v>10</v>
      </c>
      <c r="K31" s="66">
        <f>SUM(IF(B28=1,K28,0),IF(B29=1,K29,0),IF(B30=1,K30,0))</f>
        <v>-10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F31" s="11"/>
      <c r="AG31" s="11"/>
      <c r="AH31" s="11"/>
      <c r="AI31" s="11"/>
      <c r="AJ31" s="11"/>
    </row>
    <row r="32" spans="1:38" s="66" customFormat="1" ht="15" thickBot="1" x14ac:dyDescent="0.3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F32" s="11"/>
      <c r="AG32" s="11"/>
      <c r="AH32" s="11"/>
      <c r="AI32" s="11"/>
      <c r="AJ32" s="11"/>
    </row>
    <row r="33" spans="1:36" s="66" customFormat="1" ht="15" thickBot="1" x14ac:dyDescent="0.35">
      <c r="A33" s="81" t="s">
        <v>82</v>
      </c>
      <c r="B33" s="82"/>
      <c r="C33" s="82"/>
      <c r="D33" s="83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11"/>
      <c r="AC33" s="11"/>
      <c r="AD33" s="11"/>
      <c r="AF33" s="11"/>
      <c r="AG33" s="11"/>
      <c r="AH33" s="11"/>
      <c r="AI33" s="11"/>
      <c r="AJ33" s="11"/>
    </row>
    <row r="34" spans="1:36" s="66" customFormat="1" x14ac:dyDescent="0.3">
      <c r="A34" s="6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76" t="s">
        <v>98</v>
      </c>
      <c r="N34" s="6"/>
      <c r="O34" s="6"/>
      <c r="P34" s="6"/>
      <c r="Q34" s="6"/>
      <c r="R34" s="6"/>
      <c r="S34" s="6"/>
      <c r="T34" s="6"/>
      <c r="U34" s="6"/>
      <c r="V34" s="11"/>
      <c r="W34" s="69" t="s">
        <v>99</v>
      </c>
      <c r="X34" s="6"/>
      <c r="Y34" s="11"/>
      <c r="Z34" s="11"/>
      <c r="AA34" s="68"/>
      <c r="AB34" s="11"/>
      <c r="AC34" s="11"/>
      <c r="AD34" s="11"/>
      <c r="AF34" s="11"/>
      <c r="AG34" s="11"/>
      <c r="AH34" s="11"/>
      <c r="AI34" s="11"/>
      <c r="AJ34" s="11"/>
    </row>
    <row r="35" spans="1:36" s="66" customFormat="1" ht="57.6" x14ac:dyDescent="0.3">
      <c r="A35" s="67"/>
      <c r="B35" s="11"/>
      <c r="C35" s="11"/>
      <c r="D35" s="11"/>
      <c r="E35" s="11"/>
      <c r="F35" s="11"/>
      <c r="G35" s="11"/>
      <c r="H35" s="11"/>
      <c r="I35" s="11"/>
      <c r="J35" s="14" t="s">
        <v>26</v>
      </c>
      <c r="K35" s="14" t="s">
        <v>27</v>
      </c>
      <c r="L35" s="70" t="s">
        <v>85</v>
      </c>
      <c r="M35" s="14" t="s">
        <v>28</v>
      </c>
      <c r="N35" s="14" t="s">
        <v>29</v>
      </c>
      <c r="O35" s="14" t="s">
        <v>30</v>
      </c>
      <c r="P35" s="14" t="s">
        <v>31</v>
      </c>
      <c r="Q35" s="14" t="s">
        <v>32</v>
      </c>
      <c r="R35" s="14" t="s">
        <v>33</v>
      </c>
      <c r="S35" s="14" t="s">
        <v>34</v>
      </c>
      <c r="T35" s="14" t="s">
        <v>35</v>
      </c>
      <c r="U35" s="14" t="s">
        <v>36</v>
      </c>
      <c r="V35" s="11"/>
      <c r="W35" s="19" t="s">
        <v>63</v>
      </c>
      <c r="X35" s="19" t="s">
        <v>73</v>
      </c>
      <c r="Y35" s="11"/>
      <c r="Z35" s="11"/>
      <c r="AA35" s="68"/>
      <c r="AB35" s="11"/>
      <c r="AC35" s="11"/>
      <c r="AD35" s="11"/>
      <c r="AF35" s="11"/>
      <c r="AG35" s="11"/>
      <c r="AH35" s="11"/>
      <c r="AI35" s="11"/>
      <c r="AJ35" s="11"/>
    </row>
    <row r="36" spans="1:36" s="66" customFormat="1" x14ac:dyDescent="0.3">
      <c r="A36" s="67" t="s">
        <v>75</v>
      </c>
      <c r="B36" s="11"/>
      <c r="C36" s="11"/>
      <c r="D36" s="11"/>
      <c r="E36" s="11"/>
      <c r="F36" s="11"/>
      <c r="G36" s="11"/>
      <c r="H36" s="11"/>
      <c r="I36" s="11"/>
      <c r="J36" s="11">
        <f>J16</f>
        <v>0</v>
      </c>
      <c r="K36" s="11">
        <f>K16</f>
        <v>0</v>
      </c>
      <c r="L36" s="11">
        <f t="shared" ref="L36:U36" si="33">SUM(U13:U15)</f>
        <v>0</v>
      </c>
      <c r="M36" s="11">
        <f t="shared" si="33"/>
        <v>0</v>
      </c>
      <c r="N36" s="11">
        <f t="shared" si="33"/>
        <v>0</v>
      </c>
      <c r="O36" s="11">
        <f t="shared" si="33"/>
        <v>0</v>
      </c>
      <c r="P36" s="11">
        <f t="shared" si="33"/>
        <v>0</v>
      </c>
      <c r="Q36" s="11">
        <f t="shared" si="33"/>
        <v>0</v>
      </c>
      <c r="R36" s="11">
        <f t="shared" si="33"/>
        <v>0</v>
      </c>
      <c r="S36" s="11">
        <f t="shared" si="33"/>
        <v>0</v>
      </c>
      <c r="T36" s="11">
        <f t="shared" si="33"/>
        <v>0</v>
      </c>
      <c r="U36" s="11">
        <f t="shared" si="33"/>
        <v>0</v>
      </c>
      <c r="V36" s="11"/>
      <c r="W36" s="11">
        <f>SUM(AF13:AF15)</f>
        <v>0</v>
      </c>
      <c r="X36" s="11">
        <f>SUM(AG13:AG15)</f>
        <v>0</v>
      </c>
      <c r="Y36" s="11"/>
      <c r="Z36" s="11"/>
      <c r="AA36" s="68"/>
      <c r="AB36" s="11"/>
      <c r="AC36" s="11"/>
      <c r="AD36" s="11"/>
      <c r="AF36" s="11"/>
      <c r="AG36" s="11"/>
      <c r="AH36" s="11"/>
      <c r="AI36" s="11"/>
      <c r="AJ36" s="11"/>
    </row>
    <row r="37" spans="1:36" s="66" customFormat="1" x14ac:dyDescent="0.3">
      <c r="A37" s="6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68"/>
      <c r="AB37" s="11"/>
      <c r="AC37" s="11"/>
      <c r="AD37" s="11"/>
      <c r="AF37" s="11"/>
      <c r="AG37" s="11"/>
      <c r="AH37" s="11"/>
      <c r="AI37" s="11"/>
      <c r="AJ37" s="11"/>
    </row>
    <row r="38" spans="1:36" s="66" customFormat="1" ht="72" x14ac:dyDescent="0.3">
      <c r="A38" s="6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4" t="s">
        <v>64</v>
      </c>
      <c r="X38" s="14" t="s">
        <v>65</v>
      </c>
      <c r="Y38" s="14" t="s">
        <v>66</v>
      </c>
      <c r="Z38" s="14" t="s">
        <v>67</v>
      </c>
      <c r="AA38" s="68"/>
      <c r="AB38" s="11"/>
      <c r="AC38" s="11"/>
      <c r="AD38" s="11"/>
      <c r="AF38" s="11"/>
      <c r="AG38" s="11"/>
      <c r="AH38" s="11"/>
      <c r="AI38" s="11"/>
      <c r="AJ38" s="11"/>
    </row>
    <row r="39" spans="1:36" s="66" customFormat="1" x14ac:dyDescent="0.3">
      <c r="A39" s="67" t="s">
        <v>84</v>
      </c>
      <c r="B39" s="11"/>
      <c r="C39" s="11"/>
      <c r="D39" s="11"/>
      <c r="E39" s="11"/>
      <c r="F39" s="11"/>
      <c r="G39" s="11"/>
      <c r="H39" s="11"/>
      <c r="I39" s="11"/>
      <c r="J39" s="11">
        <f>J21+J26</f>
        <v>0</v>
      </c>
      <c r="K39" s="11">
        <f>K21+K26</f>
        <v>0</v>
      </c>
      <c r="L39" s="11">
        <f t="shared" ref="L39:U39" si="34">SUM(U18:U20,U23:U25)</f>
        <v>0</v>
      </c>
      <c r="M39" s="11">
        <f t="shared" si="34"/>
        <v>0</v>
      </c>
      <c r="N39" s="11">
        <f t="shared" si="34"/>
        <v>0</v>
      </c>
      <c r="O39" s="11">
        <f t="shared" si="34"/>
        <v>0</v>
      </c>
      <c r="P39" s="11">
        <f t="shared" si="34"/>
        <v>0</v>
      </c>
      <c r="Q39" s="11">
        <f t="shared" si="34"/>
        <v>0</v>
      </c>
      <c r="R39" s="11">
        <f t="shared" si="34"/>
        <v>0</v>
      </c>
      <c r="S39" s="11">
        <f t="shared" si="34"/>
        <v>0</v>
      </c>
      <c r="T39" s="11">
        <f t="shared" si="34"/>
        <v>0</v>
      </c>
      <c r="U39" s="11">
        <f t="shared" si="34"/>
        <v>0</v>
      </c>
      <c r="V39" s="11"/>
      <c r="W39" s="11">
        <f>SUM(AF18:AF20,AF23:AF25)</f>
        <v>0</v>
      </c>
      <c r="X39" s="11">
        <f>SUM(AG18:AG20,AG23:AG25)</f>
        <v>0</v>
      </c>
      <c r="Y39" s="11">
        <f>SUM(AH18:AH20,AH23:AH25)</f>
        <v>0</v>
      </c>
      <c r="Z39" s="11">
        <f>SUM(AI18:AI20,AI23:AI25)</f>
        <v>0</v>
      </c>
      <c r="AA39" s="68"/>
      <c r="AB39" s="11"/>
      <c r="AC39" s="11"/>
      <c r="AD39" s="11"/>
      <c r="AF39" s="11"/>
      <c r="AG39" s="11"/>
      <c r="AH39" s="11"/>
      <c r="AI39" s="11"/>
      <c r="AJ39" s="11"/>
    </row>
    <row r="40" spans="1:36" s="66" customFormat="1" x14ac:dyDescent="0.3">
      <c r="A40" s="6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68"/>
      <c r="AB40" s="11"/>
      <c r="AC40" s="11"/>
      <c r="AD40" s="11"/>
      <c r="AF40" s="11"/>
      <c r="AG40" s="11"/>
      <c r="AH40" s="11"/>
      <c r="AI40" s="11"/>
      <c r="AJ40" s="11"/>
    </row>
    <row r="41" spans="1:36" s="66" customFormat="1" ht="86.4" x14ac:dyDescent="0.3">
      <c r="A41" s="67"/>
      <c r="B41" s="11"/>
      <c r="C41" s="11"/>
      <c r="D41" s="11"/>
      <c r="E41" s="11"/>
      <c r="F41" s="14" t="s">
        <v>37</v>
      </c>
      <c r="G41" s="14" t="s">
        <v>45</v>
      </c>
      <c r="H41" s="14" t="s">
        <v>38</v>
      </c>
      <c r="I41" s="14" t="s">
        <v>39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4" t="s">
        <v>68</v>
      </c>
      <c r="X41" s="14" t="s">
        <v>69</v>
      </c>
      <c r="Y41" s="14" t="s">
        <v>70</v>
      </c>
      <c r="Z41" s="14" t="s">
        <v>71</v>
      </c>
      <c r="AA41" s="16" t="s">
        <v>72</v>
      </c>
      <c r="AB41" s="11"/>
      <c r="AC41" s="11"/>
      <c r="AD41" s="11"/>
      <c r="AF41" s="11"/>
      <c r="AG41" s="11"/>
      <c r="AH41" s="11"/>
      <c r="AI41" s="11"/>
      <c r="AJ41" s="11"/>
    </row>
    <row r="42" spans="1:36" s="66" customFormat="1" ht="15" thickBot="1" x14ac:dyDescent="0.35">
      <c r="A42" s="79" t="s">
        <v>83</v>
      </c>
      <c r="B42" s="13"/>
      <c r="C42" s="13"/>
      <c r="D42" s="13"/>
      <c r="E42" s="13"/>
      <c r="F42" s="13">
        <f>F31</f>
        <v>10</v>
      </c>
      <c r="G42" s="13">
        <f t="shared" ref="G42:I42" si="35">G31</f>
        <v>0</v>
      </c>
      <c r="H42" s="13">
        <f t="shared" si="35"/>
        <v>0</v>
      </c>
      <c r="I42" s="13">
        <f t="shared" si="35"/>
        <v>10</v>
      </c>
      <c r="J42" s="13">
        <f>J31</f>
        <v>10</v>
      </c>
      <c r="K42" s="13">
        <f>K31</f>
        <v>-10</v>
      </c>
      <c r="L42" s="13">
        <f>SUM(U28:U30)</f>
        <v>20</v>
      </c>
      <c r="M42" s="13">
        <f t="shared" ref="M42:AA42" si="36">SUM(V28:V30)</f>
        <v>20</v>
      </c>
      <c r="N42" s="13">
        <f t="shared" si="36"/>
        <v>20</v>
      </c>
      <c r="O42" s="13">
        <f t="shared" si="36"/>
        <v>20</v>
      </c>
      <c r="P42" s="13">
        <f t="shared" si="36"/>
        <v>0</v>
      </c>
      <c r="Q42" s="13">
        <f t="shared" si="36"/>
        <v>20</v>
      </c>
      <c r="R42" s="13">
        <f t="shared" si="36"/>
        <v>0</v>
      </c>
      <c r="S42" s="13">
        <f t="shared" si="36"/>
        <v>5</v>
      </c>
      <c r="T42" s="13">
        <f t="shared" si="36"/>
        <v>0</v>
      </c>
      <c r="U42" s="13">
        <f t="shared" si="36"/>
        <v>2.5</v>
      </c>
      <c r="V42" s="13"/>
      <c r="W42" s="13">
        <f t="shared" si="36"/>
        <v>20</v>
      </c>
      <c r="X42" s="13">
        <f t="shared" si="36"/>
        <v>20</v>
      </c>
      <c r="Y42" s="13">
        <f t="shared" si="36"/>
        <v>20</v>
      </c>
      <c r="Z42" s="13">
        <f t="shared" si="36"/>
        <v>20</v>
      </c>
      <c r="AA42" s="80">
        <f t="shared" si="36"/>
        <v>20</v>
      </c>
      <c r="AB42" s="11"/>
      <c r="AC42" s="11"/>
      <c r="AD42" s="11"/>
      <c r="AF42" s="11"/>
      <c r="AG42" s="11"/>
      <c r="AH42" s="11"/>
      <c r="AI42" s="11"/>
      <c r="AJ42" s="11"/>
    </row>
    <row r="43" spans="1:36" ht="15" thickBot="1" x14ac:dyDescent="0.35">
      <c r="K43" s="11"/>
      <c r="L43" s="6"/>
      <c r="M43" s="6"/>
      <c r="N43" s="11"/>
      <c r="O43" s="11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6" ht="15" thickBot="1" x14ac:dyDescent="0.35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55" t="s">
        <v>103</v>
      </c>
      <c r="M44" s="31"/>
      <c r="N44" s="31"/>
      <c r="O44" s="55" t="s">
        <v>103</v>
      </c>
      <c r="P44" s="31"/>
      <c r="Q44" s="55" t="s">
        <v>104</v>
      </c>
      <c r="R44" s="31"/>
      <c r="S44" s="55" t="s">
        <v>104</v>
      </c>
      <c r="T44" s="31"/>
      <c r="U44" s="31"/>
      <c r="V44" s="31"/>
      <c r="W44" s="31"/>
      <c r="X44" s="31"/>
      <c r="Y44" s="31"/>
      <c r="Z44" s="31"/>
      <c r="AA44" s="31"/>
      <c r="AB44" s="32"/>
      <c r="AC44" s="6"/>
      <c r="AD44" s="6"/>
    </row>
    <row r="45" spans="1:36" ht="15" thickBot="1" x14ac:dyDescent="0.35">
      <c r="A45" s="33"/>
      <c r="B45" s="34" t="s">
        <v>51</v>
      </c>
      <c r="C45" s="35"/>
      <c r="D45" s="35"/>
      <c r="E45" s="35"/>
      <c r="F45" s="58">
        <f>SUM(E7:M7) - SUM(L55:T55,L57:T57,L60:T60)</f>
        <v>0</v>
      </c>
      <c r="G45" s="36"/>
      <c r="H45" s="36"/>
      <c r="I45" s="36"/>
      <c r="J45" s="36"/>
      <c r="K45" s="36"/>
      <c r="L45" s="54" t="s">
        <v>106</v>
      </c>
      <c r="M45" s="55"/>
      <c r="N45" s="55"/>
      <c r="O45" s="56" t="s">
        <v>107</v>
      </c>
      <c r="P45" s="55"/>
      <c r="Q45" s="57" t="s">
        <v>58</v>
      </c>
      <c r="R45" s="57" t="s">
        <v>61</v>
      </c>
      <c r="S45" s="57" t="s">
        <v>59</v>
      </c>
      <c r="T45" s="57"/>
      <c r="U45" s="57" t="s">
        <v>60</v>
      </c>
      <c r="V45" s="57"/>
      <c r="W45" s="57" t="s">
        <v>74</v>
      </c>
      <c r="X45" s="57"/>
      <c r="Y45" s="57" t="s">
        <v>105</v>
      </c>
      <c r="Z45" s="57"/>
      <c r="AA45" s="57" t="s">
        <v>62</v>
      </c>
      <c r="AB45" s="32"/>
      <c r="AC45" s="6"/>
      <c r="AD45" s="6"/>
    </row>
    <row r="46" spans="1:36" ht="15" thickBot="1" x14ac:dyDescent="0.35">
      <c r="A46" s="33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28">
        <f>U60</f>
        <v>0</v>
      </c>
      <c r="M46" s="29"/>
      <c r="N46" s="29"/>
      <c r="O46" s="29">
        <f>SUM(L60,N60:T60)</f>
        <v>0</v>
      </c>
      <c r="P46" s="29"/>
      <c r="Q46" s="29">
        <f>H26</f>
        <v>0</v>
      </c>
      <c r="R46" s="29">
        <f>AG16+AH21</f>
        <v>0</v>
      </c>
      <c r="S46" s="29">
        <f>D7+Q46+R46+L46+O46</f>
        <v>0</v>
      </c>
      <c r="T46" s="29"/>
      <c r="U46" s="29">
        <f>SUM(E7,G7:M7)-AD26</f>
        <v>0</v>
      </c>
      <c r="V46" s="29"/>
      <c r="W46" s="29">
        <f>MAX(0,(O7*4+U46-S46))</f>
        <v>0</v>
      </c>
      <c r="X46" s="29"/>
      <c r="Y46" s="29">
        <f>SUM(E7:M7)-SUM(L55:T55,L57:T57,L60:T60)</f>
        <v>0</v>
      </c>
      <c r="Z46" s="29"/>
      <c r="AA46" s="29">
        <f>MAX(W46,Y46)</f>
        <v>0</v>
      </c>
      <c r="AB46" s="39"/>
      <c r="AC46" s="6"/>
      <c r="AD46" s="6"/>
    </row>
    <row r="47" spans="1:36" ht="15" thickBot="1" x14ac:dyDescent="0.35">
      <c r="A47" s="33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40"/>
      <c r="AC47" s="6"/>
      <c r="AD47" s="6"/>
    </row>
    <row r="48" spans="1:36" x14ac:dyDescent="0.3">
      <c r="A48" s="33"/>
      <c r="B48" s="30" t="s">
        <v>52</v>
      </c>
      <c r="C48" s="31"/>
      <c r="D48" s="31"/>
      <c r="E48" s="31"/>
      <c r="F48" s="31"/>
      <c r="G48" s="31"/>
      <c r="H48" s="31"/>
      <c r="I48" s="31"/>
      <c r="J48" s="31"/>
      <c r="K48" s="32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40"/>
      <c r="AC48" s="6"/>
      <c r="AD48" s="6"/>
    </row>
    <row r="49" spans="1:30" ht="36.6" x14ac:dyDescent="0.3">
      <c r="A49" s="33"/>
      <c r="B49" s="33"/>
      <c r="C49" s="41" t="s">
        <v>11</v>
      </c>
      <c r="D49" s="41" t="s">
        <v>12</v>
      </c>
      <c r="E49" s="41" t="s">
        <v>2</v>
      </c>
      <c r="F49" s="41" t="s">
        <v>53</v>
      </c>
      <c r="G49" s="42" t="s">
        <v>54</v>
      </c>
      <c r="H49" s="41" t="s">
        <v>13</v>
      </c>
      <c r="I49" s="42" t="s">
        <v>55</v>
      </c>
      <c r="J49" s="41" t="s">
        <v>15</v>
      </c>
      <c r="K49" s="43" t="s">
        <v>56</v>
      </c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40"/>
      <c r="AC49" s="6"/>
      <c r="AD49" s="6"/>
    </row>
    <row r="50" spans="1:30" ht="15" thickBot="1" x14ac:dyDescent="0.35">
      <c r="A50" s="33"/>
      <c r="B50" s="37"/>
      <c r="C50" s="38">
        <f>E7-SUM(L55,L57,L60)</f>
        <v>0</v>
      </c>
      <c r="D50" s="38">
        <f>F7-SUM(M55,M57,M60)</f>
        <v>0</v>
      </c>
      <c r="E50" s="38">
        <f>G7-SUM(N55,N57,N60)</f>
        <v>0</v>
      </c>
      <c r="F50" s="38">
        <f>G7+H7-SUM(N55:O55,N57:O57,N60:O60)</f>
        <v>0</v>
      </c>
      <c r="G50" s="38">
        <f>G7+H7+I7-SUM(N55:P55,N57:P57,N60:P60)</f>
        <v>0</v>
      </c>
      <c r="H50" s="38">
        <f>J7-SUM(Q55,Q57,Q60)</f>
        <v>0</v>
      </c>
      <c r="I50" s="38">
        <f>J7+K7-SUM(Q55,Q57,Q60,R55,R57,R60)</f>
        <v>0</v>
      </c>
      <c r="J50" s="38">
        <f>L7-SUM(S55,S57,S60)</f>
        <v>0</v>
      </c>
      <c r="K50" s="39">
        <f>L7+M7-SUM(S55,S57,S60,T55,T57,T60)</f>
        <v>0</v>
      </c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40"/>
      <c r="AC50" s="6"/>
      <c r="AD50" s="6"/>
    </row>
    <row r="51" spans="1:30" ht="15" thickBot="1" x14ac:dyDescent="0.35">
      <c r="A51" s="33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40"/>
      <c r="AC51" s="6"/>
      <c r="AD51" s="6"/>
    </row>
    <row r="52" spans="1:30" ht="15" thickBot="1" x14ac:dyDescent="0.35">
      <c r="A52" s="30"/>
      <c r="B52" s="31" t="s">
        <v>42</v>
      </c>
      <c r="C52" s="31"/>
      <c r="D52" s="31"/>
      <c r="E52" s="31"/>
      <c r="F52" s="31"/>
      <c r="G52" s="31"/>
      <c r="H52" s="31"/>
      <c r="I52" s="31"/>
      <c r="J52" s="31"/>
      <c r="K52" s="32"/>
      <c r="L52" s="36" t="s">
        <v>96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40"/>
      <c r="AC52" s="6"/>
      <c r="AD52" s="6"/>
    </row>
    <row r="53" spans="1:30" ht="24.6" x14ac:dyDescent="0.3">
      <c r="A53" s="33"/>
      <c r="B53" s="42" t="s">
        <v>101</v>
      </c>
      <c r="C53" s="41" t="s">
        <v>102</v>
      </c>
      <c r="D53" s="36"/>
      <c r="E53" s="36"/>
      <c r="F53" s="36"/>
      <c r="G53" s="36"/>
      <c r="H53" s="36"/>
      <c r="I53" s="36"/>
      <c r="J53" s="36"/>
      <c r="K53" s="40"/>
      <c r="L53" s="44" t="s">
        <v>100</v>
      </c>
      <c r="M53" s="45"/>
      <c r="N53" s="45"/>
      <c r="O53" s="45"/>
      <c r="P53" s="45"/>
      <c r="Q53" s="45"/>
      <c r="R53" s="45"/>
      <c r="S53" s="45"/>
      <c r="T53" s="45"/>
      <c r="U53" s="32"/>
      <c r="V53" s="36"/>
      <c r="W53" s="36"/>
      <c r="X53" s="36"/>
      <c r="Y53" s="36"/>
      <c r="Z53" s="36"/>
      <c r="AA53" s="36"/>
      <c r="AB53" s="40"/>
      <c r="AC53" s="6"/>
      <c r="AD53" s="6"/>
    </row>
    <row r="54" spans="1:30" ht="24.6" x14ac:dyDescent="0.3">
      <c r="A54" s="33"/>
      <c r="B54" s="42"/>
      <c r="C54" s="42" t="s">
        <v>11</v>
      </c>
      <c r="D54" s="36" t="s">
        <v>12</v>
      </c>
      <c r="E54" s="36" t="s">
        <v>2</v>
      </c>
      <c r="F54" s="36" t="s">
        <v>3</v>
      </c>
      <c r="G54" s="36" t="s">
        <v>1</v>
      </c>
      <c r="H54" s="36" t="s">
        <v>13</v>
      </c>
      <c r="I54" s="36" t="s">
        <v>14</v>
      </c>
      <c r="J54" s="36" t="s">
        <v>15</v>
      </c>
      <c r="K54" s="40" t="s">
        <v>16</v>
      </c>
      <c r="L54" s="46" t="s">
        <v>28</v>
      </c>
      <c r="M54" s="42" t="s">
        <v>29</v>
      </c>
      <c r="N54" s="42" t="s">
        <v>30</v>
      </c>
      <c r="O54" s="42" t="s">
        <v>31</v>
      </c>
      <c r="P54" s="42" t="s">
        <v>32</v>
      </c>
      <c r="Q54" s="42" t="s">
        <v>33</v>
      </c>
      <c r="R54" s="42" t="s">
        <v>34</v>
      </c>
      <c r="S54" s="42" t="s">
        <v>35</v>
      </c>
      <c r="T54" s="42" t="s">
        <v>36</v>
      </c>
      <c r="U54" s="40"/>
      <c r="V54" s="36"/>
      <c r="W54" s="36"/>
      <c r="X54" s="36"/>
      <c r="Y54" s="36"/>
      <c r="Z54" s="36"/>
      <c r="AA54" s="36"/>
      <c r="AB54" s="40"/>
      <c r="AC54" s="6"/>
      <c r="AD54" s="6"/>
    </row>
    <row r="55" spans="1:30" x14ac:dyDescent="0.3">
      <c r="A55" s="33" t="s">
        <v>75</v>
      </c>
      <c r="B55" s="36">
        <f>L36-SUM(L55:T55)</f>
        <v>0</v>
      </c>
      <c r="C55" s="36">
        <f t="shared" ref="C55:K55" si="37">M36-L55</f>
        <v>0</v>
      </c>
      <c r="D55" s="36">
        <f t="shared" si="37"/>
        <v>0</v>
      </c>
      <c r="E55" s="36">
        <f t="shared" si="37"/>
        <v>0</v>
      </c>
      <c r="F55" s="36">
        <f t="shared" si="37"/>
        <v>0</v>
      </c>
      <c r="G55" s="36">
        <f t="shared" si="37"/>
        <v>0</v>
      </c>
      <c r="H55" s="36">
        <f t="shared" si="37"/>
        <v>0</v>
      </c>
      <c r="I55" s="36">
        <f t="shared" si="37"/>
        <v>0</v>
      </c>
      <c r="J55" s="36">
        <f t="shared" si="37"/>
        <v>0</v>
      </c>
      <c r="K55" s="40">
        <f t="shared" si="37"/>
        <v>0</v>
      </c>
      <c r="L55" s="33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40"/>
      <c r="V55" s="36"/>
      <c r="W55" s="36"/>
      <c r="X55" s="36"/>
      <c r="Y55" s="36"/>
      <c r="Z55" s="36"/>
      <c r="AA55" s="36"/>
      <c r="AB55" s="40"/>
      <c r="AC55" s="6"/>
      <c r="AD55" s="6"/>
    </row>
    <row r="56" spans="1:30" x14ac:dyDescent="0.3">
      <c r="A56" s="33"/>
      <c r="B56" s="36"/>
      <c r="C56" s="36"/>
      <c r="D56" s="36"/>
      <c r="E56" s="36"/>
      <c r="F56" s="36"/>
      <c r="G56" s="36"/>
      <c r="H56" s="36"/>
      <c r="I56" s="36"/>
      <c r="J56" s="36"/>
      <c r="K56" s="40"/>
      <c r="L56" s="33"/>
      <c r="M56" s="36"/>
      <c r="N56" s="36"/>
      <c r="O56" s="36"/>
      <c r="P56" s="36"/>
      <c r="Q56" s="36"/>
      <c r="R56" s="36"/>
      <c r="S56" s="36"/>
      <c r="T56" s="36"/>
      <c r="U56" s="40"/>
      <c r="V56" s="36"/>
      <c r="W56" s="36"/>
      <c r="X56" s="36"/>
      <c r="Y56" s="36"/>
      <c r="Z56" s="36"/>
      <c r="AA56" s="36"/>
      <c r="AB56" s="40"/>
      <c r="AC56" s="6"/>
      <c r="AD56" s="6"/>
    </row>
    <row r="57" spans="1:30" ht="15" thickBot="1" x14ac:dyDescent="0.35">
      <c r="A57" s="89" t="s">
        <v>87</v>
      </c>
      <c r="B57" s="36">
        <f>L39-SUM(L57:T57)</f>
        <v>0</v>
      </c>
      <c r="C57" s="36">
        <f t="shared" ref="C57:K57" si="38">M39-L57</f>
        <v>0</v>
      </c>
      <c r="D57" s="36">
        <f t="shared" si="38"/>
        <v>0</v>
      </c>
      <c r="E57" s="36">
        <f t="shared" si="38"/>
        <v>0</v>
      </c>
      <c r="F57" s="36">
        <f t="shared" si="38"/>
        <v>0</v>
      </c>
      <c r="G57" s="36">
        <f t="shared" si="38"/>
        <v>0</v>
      </c>
      <c r="H57" s="36">
        <f t="shared" si="38"/>
        <v>0</v>
      </c>
      <c r="I57" s="36">
        <f t="shared" si="38"/>
        <v>0</v>
      </c>
      <c r="J57" s="36">
        <f t="shared" si="38"/>
        <v>0</v>
      </c>
      <c r="K57" s="40">
        <f t="shared" si="38"/>
        <v>0</v>
      </c>
      <c r="L57" s="33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40"/>
      <c r="V57" s="36"/>
      <c r="W57" s="36"/>
      <c r="X57" s="36"/>
      <c r="Y57" s="36"/>
      <c r="Z57" s="36"/>
      <c r="AA57" s="36"/>
      <c r="AB57" s="40"/>
      <c r="AC57" s="6"/>
      <c r="AD57" s="6"/>
    </row>
    <row r="58" spans="1:30" x14ac:dyDescent="0.3">
      <c r="A58" s="33"/>
      <c r="B58" s="36"/>
      <c r="C58" s="36"/>
      <c r="D58" s="36"/>
      <c r="E58" s="36"/>
      <c r="F58" s="36"/>
      <c r="G58" s="36"/>
      <c r="H58" s="36"/>
      <c r="I58" s="36"/>
      <c r="J58" s="36"/>
      <c r="K58" s="40"/>
      <c r="L58" s="33"/>
      <c r="M58" s="36"/>
      <c r="N58" s="36"/>
      <c r="O58" s="36"/>
      <c r="P58" s="36"/>
      <c r="Q58" s="36"/>
      <c r="R58" s="36"/>
      <c r="S58" s="36"/>
      <c r="T58" s="36"/>
      <c r="U58" s="40"/>
      <c r="V58" s="44" t="s">
        <v>43</v>
      </c>
      <c r="W58" s="45"/>
      <c r="X58" s="45"/>
      <c r="Y58" s="31"/>
      <c r="Z58" s="32"/>
      <c r="AA58" s="36"/>
      <c r="AB58" s="40"/>
      <c r="AC58" s="6"/>
      <c r="AD58" s="6"/>
    </row>
    <row r="59" spans="1:30" ht="24.6" x14ac:dyDescent="0.3">
      <c r="A59" s="33"/>
      <c r="B59" s="36"/>
      <c r="C59" s="36"/>
      <c r="D59" s="36"/>
      <c r="E59" s="36"/>
      <c r="F59" s="36"/>
      <c r="G59" s="36"/>
      <c r="H59" s="36"/>
      <c r="I59" s="36"/>
      <c r="J59" s="36"/>
      <c r="K59" s="40"/>
      <c r="L59" s="33"/>
      <c r="M59" s="36"/>
      <c r="N59" s="36"/>
      <c r="O59" s="36"/>
      <c r="P59" s="36"/>
      <c r="Q59" s="36"/>
      <c r="R59" s="36"/>
      <c r="S59" s="36"/>
      <c r="T59" s="36"/>
      <c r="U59" s="40" t="s">
        <v>44</v>
      </c>
      <c r="V59" s="46" t="s">
        <v>47</v>
      </c>
      <c r="W59" s="42" t="s">
        <v>48</v>
      </c>
      <c r="X59" s="42" t="s">
        <v>46</v>
      </c>
      <c r="Y59" s="42" t="s">
        <v>49</v>
      </c>
      <c r="Z59" s="43" t="s">
        <v>50</v>
      </c>
      <c r="AA59" s="36"/>
      <c r="AB59" s="40"/>
      <c r="AC59" s="6"/>
      <c r="AD59" s="6"/>
    </row>
    <row r="60" spans="1:30" ht="15" thickBot="1" x14ac:dyDescent="0.35">
      <c r="A60" s="37" t="s">
        <v>88</v>
      </c>
      <c r="B60" s="38">
        <f>L42-SUM(L60:T60)</f>
        <v>10</v>
      </c>
      <c r="C60" s="38">
        <f t="shared" ref="C60:K60" si="39">M42-L60</f>
        <v>20</v>
      </c>
      <c r="D60" s="38">
        <f t="shared" si="39"/>
        <v>10</v>
      </c>
      <c r="E60" s="38">
        <f t="shared" si="39"/>
        <v>20</v>
      </c>
      <c r="F60" s="38">
        <f t="shared" si="39"/>
        <v>0</v>
      </c>
      <c r="G60" s="38">
        <f t="shared" si="39"/>
        <v>20</v>
      </c>
      <c r="H60" s="38">
        <f t="shared" si="39"/>
        <v>0</v>
      </c>
      <c r="I60" s="38">
        <f t="shared" si="39"/>
        <v>5</v>
      </c>
      <c r="J60" s="38">
        <f t="shared" si="39"/>
        <v>0</v>
      </c>
      <c r="K60" s="39">
        <f t="shared" si="39"/>
        <v>2.5</v>
      </c>
      <c r="L60" s="37">
        <v>0</v>
      </c>
      <c r="M60" s="38">
        <v>10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9">
        <v>0</v>
      </c>
      <c r="V60" s="37">
        <f>H42-G42-U60*D2-L60*E2-N60*G2-P60*I2-R60*J2-T60*K2</f>
        <v>0</v>
      </c>
      <c r="W60" s="38">
        <f>F42-H42+U60*D2-M60*F2</f>
        <v>0</v>
      </c>
      <c r="X60" s="38">
        <f>H42-I42-U60*D3-L60*E3*E4+M60*F3*F4-N60*G3*G4-P60*I3*I4-R60*J3*J4-T60*K3*K4</f>
        <v>0</v>
      </c>
      <c r="Y60" s="38">
        <f>J42-U60</f>
        <v>10</v>
      </c>
      <c r="Z60" s="39">
        <f>U60-K42</f>
        <v>10</v>
      </c>
      <c r="AA60" s="36"/>
      <c r="AB60" s="40"/>
      <c r="AC60" s="6"/>
      <c r="AD60" s="6"/>
    </row>
    <row r="61" spans="1:30" ht="15" thickBot="1" x14ac:dyDescent="0.35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9"/>
      <c r="AC61" s="6"/>
      <c r="AD61" s="6"/>
    </row>
    <row r="62" spans="1:30" x14ac:dyDescent="0.3">
      <c r="K62" s="11"/>
      <c r="L62" s="6"/>
      <c r="M62" s="6"/>
      <c r="N62" s="11"/>
      <c r="O62" s="11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17BB9-9BFA-4E85-A435-A37032A21B1B}">
  <dimension ref="A1:AL62"/>
  <sheetViews>
    <sheetView tabSelected="1" topLeftCell="A17" workbookViewId="0">
      <selection activeCell="L46" sqref="L46"/>
    </sheetView>
  </sheetViews>
  <sheetFormatPr defaultRowHeight="14.4" x14ac:dyDescent="0.3"/>
  <cols>
    <col min="2" max="2" width="18.6640625" customWidth="1"/>
    <col min="3" max="8" width="8.88671875" customWidth="1"/>
  </cols>
  <sheetData>
    <row r="1" spans="1:34" x14ac:dyDescent="0.3">
      <c r="D1" t="s">
        <v>0</v>
      </c>
      <c r="E1" t="s">
        <v>11</v>
      </c>
      <c r="F1" t="s">
        <v>12</v>
      </c>
      <c r="G1" t="s">
        <v>2</v>
      </c>
      <c r="H1" t="s">
        <v>3</v>
      </c>
      <c r="I1" t="s">
        <v>1</v>
      </c>
      <c r="J1" t="s">
        <v>4</v>
      </c>
      <c r="K1" t="s">
        <v>5</v>
      </c>
    </row>
    <row r="2" spans="1:34" x14ac:dyDescent="0.3">
      <c r="A2" t="s">
        <v>7</v>
      </c>
      <c r="D2" s="20">
        <v>1</v>
      </c>
      <c r="E2" s="20">
        <v>1</v>
      </c>
      <c r="F2" s="20">
        <v>1</v>
      </c>
      <c r="G2" s="20">
        <v>0.25</v>
      </c>
      <c r="H2" s="20">
        <v>1</v>
      </c>
      <c r="I2" s="20">
        <v>1</v>
      </c>
      <c r="J2" s="20">
        <v>1</v>
      </c>
      <c r="K2" s="20">
        <v>1</v>
      </c>
    </row>
    <row r="3" spans="1:34" x14ac:dyDescent="0.3">
      <c r="A3" t="s">
        <v>8</v>
      </c>
      <c r="D3" s="20">
        <v>1</v>
      </c>
      <c r="E3" s="20">
        <v>1</v>
      </c>
      <c r="F3" s="20">
        <v>1</v>
      </c>
      <c r="G3" s="20">
        <v>0.25</v>
      </c>
      <c r="H3" s="20">
        <v>1</v>
      </c>
      <c r="I3" s="20">
        <v>1</v>
      </c>
      <c r="J3" s="20">
        <v>1</v>
      </c>
      <c r="K3" s="20">
        <v>1</v>
      </c>
    </row>
    <row r="4" spans="1:34" x14ac:dyDescent="0.3">
      <c r="A4" t="s">
        <v>6</v>
      </c>
      <c r="D4" t="s">
        <v>24</v>
      </c>
      <c r="E4" s="20">
        <v>1</v>
      </c>
      <c r="F4" s="20">
        <v>1</v>
      </c>
      <c r="G4" s="20">
        <v>1</v>
      </c>
      <c r="H4" s="20">
        <v>1</v>
      </c>
      <c r="I4" s="20">
        <v>1</v>
      </c>
      <c r="J4" s="20">
        <v>1</v>
      </c>
      <c r="K4" s="20">
        <v>1</v>
      </c>
    </row>
    <row r="6" spans="1:34" ht="57.6" x14ac:dyDescent="0.3">
      <c r="D6" s="17" t="s">
        <v>41</v>
      </c>
      <c r="E6" s="1" t="s">
        <v>28</v>
      </c>
      <c r="F6" s="14" t="s">
        <v>29</v>
      </c>
      <c r="G6" s="14" t="s">
        <v>30</v>
      </c>
      <c r="H6" s="14" t="s">
        <v>31</v>
      </c>
      <c r="I6" s="14" t="s">
        <v>32</v>
      </c>
      <c r="J6" s="14" t="s">
        <v>33</v>
      </c>
      <c r="K6" s="14" t="s">
        <v>34</v>
      </c>
      <c r="L6" s="14" t="s">
        <v>35</v>
      </c>
      <c r="M6" s="14" t="s">
        <v>36</v>
      </c>
      <c r="O6" s="19" t="s">
        <v>57</v>
      </c>
    </row>
    <row r="7" spans="1:34" x14ac:dyDescent="0.3">
      <c r="A7" t="s">
        <v>40</v>
      </c>
      <c r="D7" s="20">
        <v>4</v>
      </c>
      <c r="E7" s="20">
        <v>10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/>
      <c r="O7" s="20">
        <v>0</v>
      </c>
    </row>
    <row r="8" spans="1:34" ht="15" thickBot="1" x14ac:dyDescent="0.35"/>
    <row r="9" spans="1:34" x14ac:dyDescent="0.3">
      <c r="B9" s="52" t="s">
        <v>10</v>
      </c>
      <c r="L9" s="2" t="s">
        <v>23</v>
      </c>
      <c r="M9" s="3"/>
      <c r="N9" s="3"/>
      <c r="O9" s="3"/>
      <c r="P9" s="3"/>
      <c r="Q9" s="3"/>
      <c r="R9" s="3"/>
      <c r="S9" s="3"/>
      <c r="T9" s="4"/>
      <c r="U9" s="6"/>
      <c r="V9" s="18" t="s">
        <v>98</v>
      </c>
      <c r="W9" s="3"/>
      <c r="X9" s="3"/>
      <c r="Y9" s="3"/>
      <c r="Z9" s="3"/>
      <c r="AA9" s="3"/>
      <c r="AB9" s="3"/>
      <c r="AC9" s="3"/>
      <c r="AD9" s="4"/>
      <c r="AF9" s="2" t="s">
        <v>99</v>
      </c>
      <c r="AG9" s="4"/>
      <c r="AH9" s="6"/>
    </row>
    <row r="10" spans="1:34" ht="15" thickBot="1" x14ac:dyDescent="0.35">
      <c r="B10" s="84"/>
      <c r="L10" s="85"/>
      <c r="M10" s="6"/>
      <c r="N10" s="6"/>
      <c r="O10" s="6"/>
      <c r="P10" s="6"/>
      <c r="Q10" s="6"/>
      <c r="R10" s="6"/>
      <c r="S10" s="6"/>
      <c r="T10" s="7"/>
      <c r="U10" s="6"/>
      <c r="V10" s="86"/>
      <c r="W10" s="6"/>
      <c r="X10" s="6"/>
      <c r="Y10" s="6"/>
      <c r="Z10" s="6"/>
      <c r="AA10" s="6"/>
      <c r="AB10" s="6"/>
      <c r="AC10" s="6"/>
      <c r="AD10" s="7"/>
      <c r="AF10" s="85"/>
      <c r="AG10" s="7"/>
      <c r="AH10" s="6"/>
    </row>
    <row r="11" spans="1:34" ht="82.8" x14ac:dyDescent="0.3">
      <c r="B11" s="53" t="s">
        <v>25</v>
      </c>
      <c r="C11" s="1"/>
      <c r="D11" s="1"/>
      <c r="E11" s="1"/>
      <c r="F11" s="1"/>
      <c r="G11" s="1"/>
      <c r="H11" s="1"/>
      <c r="J11" s="21" t="s">
        <v>26</v>
      </c>
      <c r="K11" s="22" t="s">
        <v>27</v>
      </c>
      <c r="L11" s="15" t="s">
        <v>28</v>
      </c>
      <c r="M11" s="14" t="s">
        <v>29</v>
      </c>
      <c r="N11" s="14" t="s">
        <v>30</v>
      </c>
      <c r="O11" s="14" t="s">
        <v>31</v>
      </c>
      <c r="P11" s="14" t="s">
        <v>32</v>
      </c>
      <c r="Q11" s="14" t="s">
        <v>33</v>
      </c>
      <c r="R11" s="14" t="s">
        <v>34</v>
      </c>
      <c r="S11" s="14" t="s">
        <v>35</v>
      </c>
      <c r="T11" s="16" t="s">
        <v>36</v>
      </c>
      <c r="U11" s="71" t="s">
        <v>81</v>
      </c>
      <c r="V11" s="15" t="s">
        <v>28</v>
      </c>
      <c r="W11" s="14" t="s">
        <v>29</v>
      </c>
      <c r="X11" s="14" t="s">
        <v>30</v>
      </c>
      <c r="Y11" s="14" t="s">
        <v>31</v>
      </c>
      <c r="Z11" s="14" t="s">
        <v>32</v>
      </c>
      <c r="AA11" s="14" t="s">
        <v>33</v>
      </c>
      <c r="AB11" s="14" t="s">
        <v>34</v>
      </c>
      <c r="AC11" s="14" t="s">
        <v>35</v>
      </c>
      <c r="AD11" s="16" t="s">
        <v>36</v>
      </c>
      <c r="AF11" s="61" t="s">
        <v>63</v>
      </c>
      <c r="AG11" s="65" t="s">
        <v>73</v>
      </c>
      <c r="AH11" s="6"/>
    </row>
    <row r="12" spans="1:34" x14ac:dyDescent="0.3">
      <c r="B12" s="87" t="s">
        <v>89</v>
      </c>
      <c r="C12" s="1"/>
      <c r="D12" s="1"/>
      <c r="E12" s="1"/>
      <c r="F12" s="1"/>
      <c r="G12" s="1"/>
      <c r="H12" s="1"/>
      <c r="J12" s="14"/>
      <c r="K12" s="14"/>
      <c r="L12" s="15"/>
      <c r="M12" s="14"/>
      <c r="N12" s="14"/>
      <c r="O12" s="14"/>
      <c r="P12" s="14"/>
      <c r="Q12" s="14"/>
      <c r="R12" s="14"/>
      <c r="S12" s="14"/>
      <c r="T12" s="16"/>
      <c r="U12" s="88"/>
      <c r="V12" s="15"/>
      <c r="W12" s="14"/>
      <c r="X12" s="14"/>
      <c r="Y12" s="14"/>
      <c r="Z12" s="14"/>
      <c r="AA12" s="14"/>
      <c r="AB12" s="14"/>
      <c r="AC12" s="14"/>
      <c r="AD12" s="16"/>
      <c r="AF12" s="61"/>
      <c r="AG12" s="65"/>
      <c r="AH12" s="6"/>
    </row>
    <row r="13" spans="1:34" x14ac:dyDescent="0.3">
      <c r="A13" t="s">
        <v>9</v>
      </c>
      <c r="B13" s="25">
        <v>0</v>
      </c>
      <c r="C13" s="23"/>
      <c r="D13" s="23"/>
      <c r="E13" s="23"/>
      <c r="F13" s="23"/>
      <c r="G13" s="23"/>
      <c r="H13" s="23"/>
      <c r="I13" s="23"/>
      <c r="J13" s="20">
        <v>40</v>
      </c>
      <c r="K13" s="26">
        <v>10</v>
      </c>
      <c r="L13" s="5" t="s">
        <v>24</v>
      </c>
      <c r="M13" s="6" t="s">
        <v>24</v>
      </c>
      <c r="N13" s="26">
        <v>0</v>
      </c>
      <c r="O13" s="26">
        <v>0</v>
      </c>
      <c r="P13" s="6" t="s">
        <v>24</v>
      </c>
      <c r="Q13" s="26">
        <v>30</v>
      </c>
      <c r="R13" s="6" t="s">
        <v>24</v>
      </c>
      <c r="S13" s="26">
        <v>30</v>
      </c>
      <c r="T13" s="7" t="s">
        <v>24</v>
      </c>
      <c r="U13" s="72">
        <f>IF(B13=1,J13-K13,0)</f>
        <v>0</v>
      </c>
      <c r="V13" s="5">
        <f>0</f>
        <v>0</v>
      </c>
      <c r="W13" s="6">
        <f>0</f>
        <v>0</v>
      </c>
      <c r="X13" s="6">
        <f>IF(B13=1,MIN((J13-K13),N13),0)</f>
        <v>0</v>
      </c>
      <c r="Y13" s="6">
        <f>IF(B13=1,MIN((J13-K13),O13),0)</f>
        <v>0</v>
      </c>
      <c r="Z13" s="6">
        <f>0</f>
        <v>0</v>
      </c>
      <c r="AA13" s="6">
        <f>IF(B13=1,MIN((J13-K13),Q13),0)</f>
        <v>0</v>
      </c>
      <c r="AB13" s="6">
        <f>0</f>
        <v>0</v>
      </c>
      <c r="AC13" s="6">
        <f>IF(B13=1,MIN((J13-K13),S13),0)</f>
        <v>0</v>
      </c>
      <c r="AD13" s="7">
        <f>0</f>
        <v>0</v>
      </c>
      <c r="AF13" s="5">
        <f>MIN(U13,X13+Y13+AA13)</f>
        <v>0</v>
      </c>
      <c r="AG13" s="7">
        <f>MIN(U13,X13+Y13+AA13+AB13)</f>
        <v>0</v>
      </c>
      <c r="AH13" s="6"/>
    </row>
    <row r="14" spans="1:34" x14ac:dyDescent="0.3">
      <c r="A14" t="s">
        <v>76</v>
      </c>
      <c r="B14" s="25">
        <v>0</v>
      </c>
      <c r="C14" s="6"/>
      <c r="D14" s="6"/>
      <c r="E14" s="6"/>
      <c r="F14" s="6"/>
      <c r="G14" s="6"/>
      <c r="H14" s="6"/>
      <c r="I14" s="6"/>
      <c r="J14" s="20">
        <v>50</v>
      </c>
      <c r="K14" s="26">
        <v>0</v>
      </c>
      <c r="L14" s="5" t="s">
        <v>24</v>
      </c>
      <c r="M14" s="6" t="s">
        <v>24</v>
      </c>
      <c r="N14" s="26">
        <v>50</v>
      </c>
      <c r="O14" s="26">
        <v>0</v>
      </c>
      <c r="P14" s="6" t="s">
        <v>24</v>
      </c>
      <c r="Q14" s="26">
        <v>0</v>
      </c>
      <c r="R14" s="6" t="s">
        <v>24</v>
      </c>
      <c r="S14" s="26">
        <v>0</v>
      </c>
      <c r="T14" s="7" t="s">
        <v>24</v>
      </c>
      <c r="U14" s="72">
        <f t="shared" ref="U14:U15" si="0">IF(B14=1,J14-K14,0)</f>
        <v>0</v>
      </c>
      <c r="V14" s="5">
        <f>0</f>
        <v>0</v>
      </c>
      <c r="W14" s="6">
        <f>0</f>
        <v>0</v>
      </c>
      <c r="X14" s="6">
        <f t="shared" ref="X14:X15" si="1">IF(B14=1,MIN((J14-K14),N14),0)</f>
        <v>0</v>
      </c>
      <c r="Y14" s="6">
        <f t="shared" ref="Y14:Y15" si="2">IF(B14=1,MIN((J14-K14),O14),0)</f>
        <v>0</v>
      </c>
      <c r="Z14" s="6">
        <f>0</f>
        <v>0</v>
      </c>
      <c r="AA14" s="6">
        <f t="shared" ref="AA14:AA15" si="3">IF(B14=1,MIN((J14-K14),Q14),0)</f>
        <v>0</v>
      </c>
      <c r="AB14" s="6">
        <f>0</f>
        <v>0</v>
      </c>
      <c r="AC14" s="6">
        <f t="shared" ref="AC14:AC15" si="4">IF(B14=1,MIN((J14-K14),S14),0)</f>
        <v>0</v>
      </c>
      <c r="AD14" s="7">
        <f>0</f>
        <v>0</v>
      </c>
      <c r="AF14" s="5">
        <f t="shared" ref="AF14:AF15" si="5">MIN(U14,X14+Y14+AA14)</f>
        <v>0</v>
      </c>
      <c r="AG14" s="7">
        <f t="shared" ref="AG14:AG15" si="6">MIN(U14,X14+Y14+AA14+AB14)</f>
        <v>0</v>
      </c>
      <c r="AH14" s="6"/>
    </row>
    <row r="15" spans="1:34" ht="15" thickBot="1" x14ac:dyDescent="0.35">
      <c r="A15" t="s">
        <v>77</v>
      </c>
      <c r="B15" s="25">
        <v>0</v>
      </c>
      <c r="C15" s="6"/>
      <c r="D15" s="6"/>
      <c r="E15" s="6"/>
      <c r="F15" s="6"/>
      <c r="G15" s="6"/>
      <c r="H15" s="6"/>
      <c r="I15" s="6"/>
      <c r="J15" s="20">
        <v>100</v>
      </c>
      <c r="K15" s="26">
        <v>0</v>
      </c>
      <c r="L15" s="5" t="s">
        <v>24</v>
      </c>
      <c r="M15" s="6" t="s">
        <v>24</v>
      </c>
      <c r="N15" s="26">
        <v>0</v>
      </c>
      <c r="O15" s="26">
        <v>100</v>
      </c>
      <c r="P15" s="6" t="s">
        <v>24</v>
      </c>
      <c r="Q15" s="26">
        <v>0</v>
      </c>
      <c r="R15" s="6" t="s">
        <v>24</v>
      </c>
      <c r="S15" s="26">
        <v>0</v>
      </c>
      <c r="T15" s="7" t="s">
        <v>24</v>
      </c>
      <c r="U15" s="72">
        <f t="shared" si="0"/>
        <v>0</v>
      </c>
      <c r="V15" s="5">
        <f>0</f>
        <v>0</v>
      </c>
      <c r="W15" s="6">
        <f>0</f>
        <v>0</v>
      </c>
      <c r="X15" s="6">
        <f t="shared" si="1"/>
        <v>0</v>
      </c>
      <c r="Y15" s="6">
        <f t="shared" si="2"/>
        <v>0</v>
      </c>
      <c r="Z15" s="6">
        <f>0</f>
        <v>0</v>
      </c>
      <c r="AA15" s="6">
        <f t="shared" si="3"/>
        <v>0</v>
      </c>
      <c r="AB15" s="6">
        <f>0</f>
        <v>0</v>
      </c>
      <c r="AC15" s="6">
        <f t="shared" si="4"/>
        <v>0</v>
      </c>
      <c r="AD15" s="7">
        <f>0</f>
        <v>0</v>
      </c>
      <c r="AF15" s="8">
        <f t="shared" si="5"/>
        <v>0</v>
      </c>
      <c r="AG15" s="10">
        <f t="shared" si="6"/>
        <v>0</v>
      </c>
      <c r="AH15" s="6"/>
    </row>
    <row r="16" spans="1:34" s="66" customFormat="1" ht="32.4" thickBot="1" x14ac:dyDescent="0.35">
      <c r="B16" s="59"/>
      <c r="C16" s="11"/>
      <c r="D16" s="11"/>
      <c r="E16" s="11"/>
      <c r="F16" s="11"/>
      <c r="G16" s="11"/>
      <c r="H16" s="11"/>
      <c r="I16" s="11" t="s">
        <v>86</v>
      </c>
      <c r="J16" s="66">
        <f>SUM(IF(B13=1,J13,0),IF(B14=1,J14,0),IF(B15=1,J15,0))</f>
        <v>0</v>
      </c>
      <c r="K16" s="66">
        <f>SUM(IF(B13=1,K13,0),IF(B14=1,K14,0),IF(B15=1,K15,0))</f>
        <v>0</v>
      </c>
      <c r="L16" s="67"/>
      <c r="M16" s="11"/>
      <c r="N16" s="11"/>
      <c r="O16" s="11"/>
      <c r="P16" s="11"/>
      <c r="Q16" s="11"/>
      <c r="R16" s="11"/>
      <c r="S16" s="11"/>
      <c r="T16" s="68"/>
      <c r="U16" s="73"/>
      <c r="V16" s="67"/>
      <c r="W16" s="11"/>
      <c r="X16" s="11"/>
      <c r="Y16" s="11"/>
      <c r="Z16" s="11"/>
      <c r="AA16" s="11"/>
      <c r="AB16" s="11"/>
      <c r="AC16" s="11"/>
      <c r="AD16" s="68"/>
      <c r="AE16" s="92" t="s">
        <v>93</v>
      </c>
      <c r="AF16" s="11"/>
      <c r="AG16" s="91">
        <f>SUM(AG13:AG15)</f>
        <v>0</v>
      </c>
      <c r="AH16" s="11"/>
    </row>
    <row r="17" spans="1:38" ht="72" x14ac:dyDescent="0.3">
      <c r="B17" s="87" t="s">
        <v>91</v>
      </c>
      <c r="K17" s="6"/>
      <c r="L17" s="5"/>
      <c r="M17" s="6"/>
      <c r="N17" s="6"/>
      <c r="O17" s="6"/>
      <c r="P17" s="6"/>
      <c r="Q17" s="6"/>
      <c r="R17" s="6"/>
      <c r="S17" s="6"/>
      <c r="T17" s="7"/>
      <c r="U17" s="72"/>
      <c r="V17" s="5"/>
      <c r="W17" s="6"/>
      <c r="X17" s="6"/>
      <c r="Y17" s="6"/>
      <c r="Z17" s="6"/>
      <c r="AA17" s="6"/>
      <c r="AB17" s="6"/>
      <c r="AC17" s="6"/>
      <c r="AD17" s="7"/>
      <c r="AF17" s="62" t="s">
        <v>64</v>
      </c>
      <c r="AG17" s="63" t="s">
        <v>65</v>
      </c>
      <c r="AH17" s="63" t="s">
        <v>66</v>
      </c>
      <c r="AI17" s="64" t="s">
        <v>67</v>
      </c>
    </row>
    <row r="18" spans="1:38" x14ac:dyDescent="0.3">
      <c r="A18" t="s">
        <v>17</v>
      </c>
      <c r="B18" s="25">
        <v>0</v>
      </c>
      <c r="J18" s="20">
        <v>100</v>
      </c>
      <c r="K18" s="26">
        <v>60</v>
      </c>
      <c r="L18" s="47">
        <v>8</v>
      </c>
      <c r="M18" s="26">
        <v>8</v>
      </c>
      <c r="N18" s="6" t="s">
        <v>24</v>
      </c>
      <c r="O18" s="6" t="s">
        <v>24</v>
      </c>
      <c r="P18" s="26">
        <v>8</v>
      </c>
      <c r="Q18" s="6" t="s">
        <v>24</v>
      </c>
      <c r="R18" s="26">
        <v>40</v>
      </c>
      <c r="S18" s="6" t="s">
        <v>24</v>
      </c>
      <c r="T18" s="48">
        <v>40</v>
      </c>
      <c r="U18" s="72">
        <f t="shared" ref="U18:U20" si="7">IF(B18=1,J18-K18,0)</f>
        <v>0</v>
      </c>
      <c r="V18" s="5">
        <f>IF(B18=1,MIN((J18-K18),L18),0)</f>
        <v>0</v>
      </c>
      <c r="W18" s="6">
        <f>IF(B18=1,MIN((J18-K18),M18),0)</f>
        <v>0</v>
      </c>
      <c r="X18" s="6">
        <f>0</f>
        <v>0</v>
      </c>
      <c r="Y18" s="6">
        <f>0</f>
        <v>0</v>
      </c>
      <c r="Z18" s="6">
        <f>IF(B18=1,MIN((J18-K18),P18),0)</f>
        <v>0</v>
      </c>
      <c r="AA18" s="6">
        <f>0</f>
        <v>0</v>
      </c>
      <c r="AB18" s="6">
        <f>IF(B18=1,MIN((J18-K18),R18),0)</f>
        <v>0</v>
      </c>
      <c r="AC18" s="6">
        <f>0</f>
        <v>0</v>
      </c>
      <c r="AD18" s="7">
        <f>IF(B18=1,MIN((J18-K18),T18),0)</f>
        <v>0</v>
      </c>
      <c r="AF18" s="5">
        <f>MIN(U18,V18+Z18)</f>
        <v>0</v>
      </c>
      <c r="AG18" s="6">
        <f>MIN(U18,V18+Z18+AB18)</f>
        <v>0</v>
      </c>
      <c r="AH18" s="6">
        <f>MIN(U18,V18+Z18+AB18+AD18)</f>
        <v>0</v>
      </c>
      <c r="AI18" s="7">
        <f>MIN(U18,V18+Z18+AB18+AD18+W18)</f>
        <v>0</v>
      </c>
    </row>
    <row r="19" spans="1:38" x14ac:dyDescent="0.3">
      <c r="A19" t="s">
        <v>78</v>
      </c>
      <c r="B19" s="25">
        <v>0</v>
      </c>
      <c r="J19" s="20">
        <v>50</v>
      </c>
      <c r="K19" s="26">
        <v>0</v>
      </c>
      <c r="L19" s="47">
        <v>4</v>
      </c>
      <c r="M19" s="26">
        <v>4</v>
      </c>
      <c r="N19" s="6" t="s">
        <v>24</v>
      </c>
      <c r="O19" s="6" t="s">
        <v>24</v>
      </c>
      <c r="P19" s="26">
        <v>4</v>
      </c>
      <c r="Q19" s="6" t="s">
        <v>24</v>
      </c>
      <c r="R19" s="26">
        <v>50</v>
      </c>
      <c r="S19" s="6" t="s">
        <v>24</v>
      </c>
      <c r="T19" s="48">
        <v>50</v>
      </c>
      <c r="U19" s="72">
        <f t="shared" si="7"/>
        <v>0</v>
      </c>
      <c r="V19" s="5">
        <f t="shared" ref="V19:V20" si="8">IF(B19=1,MIN((J19-K19),L19),0)</f>
        <v>0</v>
      </c>
      <c r="W19" s="6">
        <f t="shared" ref="W19:W20" si="9">IF(B19=1,MIN((J19-K19),M19),0)</f>
        <v>0</v>
      </c>
      <c r="X19" s="6">
        <f>0</f>
        <v>0</v>
      </c>
      <c r="Y19" s="6">
        <f>0</f>
        <v>0</v>
      </c>
      <c r="Z19" s="6">
        <f t="shared" ref="Z19:Z20" si="10">IF(B19=1,MIN((J19-K19),P19),0)</f>
        <v>0</v>
      </c>
      <c r="AA19" s="6">
        <f>0</f>
        <v>0</v>
      </c>
      <c r="AB19" s="6">
        <f t="shared" ref="AB19:AB20" si="11">IF(B19=1,MIN((J19-K19),R19),0)</f>
        <v>0</v>
      </c>
      <c r="AC19" s="6">
        <f>0</f>
        <v>0</v>
      </c>
      <c r="AD19" s="7">
        <f t="shared" ref="AD19:AD20" si="12">IF(B19=1,MIN((J19-K19),T19),0)</f>
        <v>0</v>
      </c>
      <c r="AF19" s="5">
        <f t="shared" ref="AF19:AF20" si="13">MIN(U19,V19+Z19)</f>
        <v>0</v>
      </c>
      <c r="AG19" s="6">
        <f t="shared" ref="AG19:AG20" si="14">MIN(U19,V19+Z19+AB19)</f>
        <v>0</v>
      </c>
      <c r="AH19" s="6">
        <f t="shared" ref="AH19:AH20" si="15">MIN(U19,V19+Z19+AB19+AD19)</f>
        <v>0</v>
      </c>
      <c r="AI19" s="7">
        <f t="shared" ref="AI19:AI20" si="16">MIN(U19,V19+Z19+AB19+AD19+W19)</f>
        <v>0</v>
      </c>
    </row>
    <row r="20" spans="1:38" x14ac:dyDescent="0.3">
      <c r="A20" t="s">
        <v>79</v>
      </c>
      <c r="B20" s="25">
        <v>0</v>
      </c>
      <c r="J20" s="20">
        <v>100</v>
      </c>
      <c r="K20" s="26">
        <v>30</v>
      </c>
      <c r="L20" s="47">
        <v>8</v>
      </c>
      <c r="M20" s="26">
        <v>8</v>
      </c>
      <c r="N20" s="6" t="s">
        <v>24</v>
      </c>
      <c r="O20" s="6" t="s">
        <v>24</v>
      </c>
      <c r="P20" s="26">
        <v>8</v>
      </c>
      <c r="Q20" s="6" t="s">
        <v>24</v>
      </c>
      <c r="R20" s="26">
        <v>70</v>
      </c>
      <c r="S20" s="6" t="s">
        <v>24</v>
      </c>
      <c r="T20" s="48">
        <v>70</v>
      </c>
      <c r="U20" s="72">
        <f t="shared" si="7"/>
        <v>0</v>
      </c>
      <c r="V20" s="5">
        <f t="shared" si="8"/>
        <v>0</v>
      </c>
      <c r="W20" s="6">
        <f t="shared" si="9"/>
        <v>0</v>
      </c>
      <c r="X20" s="6">
        <f>0</f>
        <v>0</v>
      </c>
      <c r="Y20" s="6">
        <f>0</f>
        <v>0</v>
      </c>
      <c r="Z20" s="6">
        <f t="shared" si="10"/>
        <v>0</v>
      </c>
      <c r="AA20" s="6">
        <f>0</f>
        <v>0</v>
      </c>
      <c r="AB20" s="6">
        <f t="shared" si="11"/>
        <v>0</v>
      </c>
      <c r="AC20" s="6">
        <f>0</f>
        <v>0</v>
      </c>
      <c r="AD20" s="7">
        <f t="shared" si="12"/>
        <v>0</v>
      </c>
      <c r="AF20" s="5">
        <f t="shared" si="13"/>
        <v>0</v>
      </c>
      <c r="AG20" s="6">
        <f t="shared" si="14"/>
        <v>0</v>
      </c>
      <c r="AH20" s="6">
        <f t="shared" si="15"/>
        <v>0</v>
      </c>
      <c r="AI20" s="7">
        <f t="shared" si="16"/>
        <v>0</v>
      </c>
    </row>
    <row r="21" spans="1:38" s="66" customFormat="1" ht="31.8" x14ac:dyDescent="0.3">
      <c r="B21" s="59"/>
      <c r="I21" s="66" t="s">
        <v>86</v>
      </c>
      <c r="J21" s="66">
        <f>SUM(IF(B18=1,J18,0),IF(B19=1,J19,0),IF(B20=1,J20,0))</f>
        <v>0</v>
      </c>
      <c r="K21" s="66">
        <f>SUM(IF(B18=1,K18,0),IF(B19=1,K19,0),IF(B20=1,B20,0))</f>
        <v>0</v>
      </c>
      <c r="L21" s="67"/>
      <c r="M21" s="11"/>
      <c r="N21" s="11"/>
      <c r="O21" s="11"/>
      <c r="P21" s="11"/>
      <c r="Q21" s="11"/>
      <c r="R21" s="11"/>
      <c r="S21" s="11"/>
      <c r="T21" s="68"/>
      <c r="U21" s="73"/>
      <c r="V21" s="67"/>
      <c r="W21" s="11"/>
      <c r="X21" s="11"/>
      <c r="Y21" s="11"/>
      <c r="Z21" s="11"/>
      <c r="AA21" s="11"/>
      <c r="AB21" s="11"/>
      <c r="AC21" s="11"/>
      <c r="AD21" s="68"/>
      <c r="AE21" s="92" t="s">
        <v>94</v>
      </c>
      <c r="AF21" s="67"/>
      <c r="AG21" s="11"/>
      <c r="AH21" s="91">
        <f>SUM(AH18:AH20)</f>
        <v>0</v>
      </c>
      <c r="AI21" s="68"/>
    </row>
    <row r="22" spans="1:38" x14ac:dyDescent="0.3">
      <c r="B22" s="87" t="s">
        <v>90</v>
      </c>
      <c r="K22" s="6"/>
      <c r="L22" s="5"/>
      <c r="M22" s="6"/>
      <c r="N22" s="6"/>
      <c r="O22" s="6"/>
      <c r="P22" s="6"/>
      <c r="Q22" s="6"/>
      <c r="R22" s="6"/>
      <c r="S22" s="6"/>
      <c r="T22" s="7"/>
      <c r="U22" s="72"/>
      <c r="V22" s="5"/>
      <c r="W22" s="6"/>
      <c r="X22" s="6"/>
      <c r="Y22" s="6"/>
      <c r="Z22" s="6"/>
      <c r="AA22" s="6"/>
      <c r="AB22" s="6"/>
      <c r="AC22" s="6"/>
      <c r="AD22" s="7"/>
      <c r="AF22" s="5"/>
      <c r="AG22" s="6"/>
      <c r="AH22" s="6"/>
      <c r="AI22" s="7"/>
    </row>
    <row r="23" spans="1:38" x14ac:dyDescent="0.3">
      <c r="A23" t="s">
        <v>18</v>
      </c>
      <c r="B23" s="25">
        <v>0</v>
      </c>
      <c r="J23" s="20">
        <v>100</v>
      </c>
      <c r="K23" s="26">
        <v>30</v>
      </c>
      <c r="L23" s="47">
        <v>14</v>
      </c>
      <c r="M23" s="26">
        <v>14</v>
      </c>
      <c r="N23" s="11" t="s">
        <v>24</v>
      </c>
      <c r="O23" s="11" t="s">
        <v>24</v>
      </c>
      <c r="P23" s="26">
        <v>14</v>
      </c>
      <c r="Q23" s="11" t="s">
        <v>24</v>
      </c>
      <c r="R23" s="26">
        <v>70</v>
      </c>
      <c r="S23" s="11" t="s">
        <v>24</v>
      </c>
      <c r="T23" s="48">
        <v>70</v>
      </c>
      <c r="U23" s="72">
        <f>IF(B23=1,J23-K23,IF(B23=-1,J23,0))</f>
        <v>0</v>
      </c>
      <c r="V23" s="5">
        <f>IF(B23=1,MIN((J23-K23),L23),0)</f>
        <v>0</v>
      </c>
      <c r="W23" s="6">
        <f>IF(B23=1,MIN((J23-K23),M23),0)</f>
        <v>0</v>
      </c>
      <c r="X23" s="6">
        <f>0</f>
        <v>0</v>
      </c>
      <c r="Y23" s="6">
        <f>0</f>
        <v>0</v>
      </c>
      <c r="Z23" s="6">
        <f>IF(B23=1,MIN((J23-K23),P23),0)</f>
        <v>0</v>
      </c>
      <c r="AA23" s="6">
        <f>0</f>
        <v>0</v>
      </c>
      <c r="AB23" s="6">
        <f>IF(B23=1,MIN((J23-K23),R23),0)</f>
        <v>0</v>
      </c>
      <c r="AC23" s="6">
        <f>0</f>
        <v>0</v>
      </c>
      <c r="AD23" s="7">
        <f>IF(OR(B23=1,B23=-1),MIN((J23-K23),T23),0)</f>
        <v>0</v>
      </c>
      <c r="AF23" s="5">
        <f>MIN(U23,V23+Z23)</f>
        <v>0</v>
      </c>
      <c r="AG23" s="6">
        <f>MIN(U23,V23+Z23+AB23)</f>
        <v>0</v>
      </c>
      <c r="AH23" s="6">
        <f>MIN(U23,V23+Z23+AB23+AD23)</f>
        <v>0</v>
      </c>
      <c r="AI23" s="7">
        <f>MIN(U23,V23+Z23+AB23+AD23+W23)</f>
        <v>0</v>
      </c>
    </row>
    <row r="24" spans="1:38" x14ac:dyDescent="0.3">
      <c r="A24" t="s">
        <v>80</v>
      </c>
      <c r="B24" s="25">
        <v>0</v>
      </c>
      <c r="J24" s="20">
        <v>300</v>
      </c>
      <c r="K24" s="26">
        <v>200</v>
      </c>
      <c r="L24" s="47">
        <v>100</v>
      </c>
      <c r="M24" s="26">
        <v>100</v>
      </c>
      <c r="N24" s="11" t="s">
        <v>24</v>
      </c>
      <c r="O24" s="11" t="s">
        <v>24</v>
      </c>
      <c r="P24" s="26">
        <v>100</v>
      </c>
      <c r="Q24" s="11"/>
      <c r="R24" s="26">
        <v>0</v>
      </c>
      <c r="S24" s="11" t="s">
        <v>24</v>
      </c>
      <c r="T24" s="48">
        <v>0</v>
      </c>
      <c r="U24" s="72">
        <f>IF(B24=1,J24-K24,IF(B24=-1,J24,0))</f>
        <v>0</v>
      </c>
      <c r="V24" s="5">
        <f>IF(B24=1,MIN((J24-K24),L24),0)</f>
        <v>0</v>
      </c>
      <c r="W24" s="6">
        <f>IF(B24=1,MIN((J24-K24),M24),0)</f>
        <v>0</v>
      </c>
      <c r="X24" s="6">
        <f>0</f>
        <v>0</v>
      </c>
      <c r="Y24" s="6">
        <f>0</f>
        <v>0</v>
      </c>
      <c r="Z24" s="6">
        <f>IF(B24=1,MIN((J24-K24),P24),0)</f>
        <v>0</v>
      </c>
      <c r="AA24" s="6">
        <f>0</f>
        <v>0</v>
      </c>
      <c r="AB24" s="6">
        <f>IF(B24=1,MIN((J24-K24),R24),0)</f>
        <v>0</v>
      </c>
      <c r="AC24" s="6">
        <f>0</f>
        <v>0</v>
      </c>
      <c r="AD24" s="7">
        <f>IF(OR(B24=1,B24=-1),MIN((J24-K24),T24),0)</f>
        <v>0</v>
      </c>
      <c r="AF24" s="5">
        <f>MIN(U24,V24+Z24)</f>
        <v>0</v>
      </c>
      <c r="AG24" s="6">
        <f>MIN(U24,V24+Z24+AB24)</f>
        <v>0</v>
      </c>
      <c r="AH24" s="6">
        <f>MIN(U24,V24+Z24+AB24+AD24)</f>
        <v>0</v>
      </c>
      <c r="AI24" s="7">
        <f>MIN(U24,V24+Z24+AB24+AD24+W24)</f>
        <v>0</v>
      </c>
    </row>
    <row r="25" spans="1:38" ht="15" thickBot="1" x14ac:dyDescent="0.35">
      <c r="A25" t="s">
        <v>19</v>
      </c>
      <c r="B25" s="25">
        <v>0</v>
      </c>
      <c r="J25" s="20">
        <v>120</v>
      </c>
      <c r="K25" s="26">
        <v>40</v>
      </c>
      <c r="L25" s="47">
        <v>16</v>
      </c>
      <c r="M25" s="26">
        <v>16</v>
      </c>
      <c r="N25" s="11" t="s">
        <v>24</v>
      </c>
      <c r="O25" s="11" t="s">
        <v>24</v>
      </c>
      <c r="P25" s="26">
        <v>16</v>
      </c>
      <c r="Q25" s="11" t="s">
        <v>24</v>
      </c>
      <c r="R25" s="26">
        <v>40</v>
      </c>
      <c r="S25" s="11" t="s">
        <v>24</v>
      </c>
      <c r="T25" s="48">
        <v>120</v>
      </c>
      <c r="U25" s="72">
        <f>IF(B25=1,J25-K25,IF(B25=-1,J25,0))</f>
        <v>0</v>
      </c>
      <c r="V25" s="5">
        <f t="shared" ref="V25" si="17">IF(B25=1,MIN((J25-K25),L25),0)</f>
        <v>0</v>
      </c>
      <c r="W25" s="6">
        <f t="shared" ref="W25" si="18">IF(B25=1,MIN((J25-K25),M25),0)</f>
        <v>0</v>
      </c>
      <c r="X25" s="6">
        <f>0</f>
        <v>0</v>
      </c>
      <c r="Y25" s="6">
        <f>0</f>
        <v>0</v>
      </c>
      <c r="Z25" s="6">
        <f t="shared" ref="Z25" si="19">IF(B25=1,MIN((J25-K25),P25),0)</f>
        <v>0</v>
      </c>
      <c r="AA25" s="6">
        <f>0</f>
        <v>0</v>
      </c>
      <c r="AB25" s="6">
        <f t="shared" ref="AB25" si="20">IF(B25=1,MIN((J25-K25),R25),0)</f>
        <v>0</v>
      </c>
      <c r="AC25" s="6">
        <f>0</f>
        <v>0</v>
      </c>
      <c r="AD25" s="7">
        <f>IF(OR(B25=1,B25=-1),MIN(J25,T25),0)</f>
        <v>0</v>
      </c>
      <c r="AF25" s="8">
        <f>MIN(U25,V25+Z25)</f>
        <v>0</v>
      </c>
      <c r="AG25" s="9">
        <f>MIN(U25,V25+Z25+AB25)</f>
        <v>0</v>
      </c>
      <c r="AH25" s="9">
        <f>MIN(U25,V25+Z25+AB25+AD25)</f>
        <v>0</v>
      </c>
      <c r="AI25" s="10">
        <f>MIN(U25,V25+Z25+AB25+AD25+W25)</f>
        <v>0</v>
      </c>
    </row>
    <row r="26" spans="1:38" ht="15" thickBot="1" x14ac:dyDescent="0.35">
      <c r="B26" s="12"/>
      <c r="F26" s="90" t="s">
        <v>97</v>
      </c>
      <c r="H26" s="90">
        <f>SUM(IF(B23=1,J23,0),IF(B24=1,J24,0),IF(B25=1,J25,0))</f>
        <v>0</v>
      </c>
      <c r="I26" t="s">
        <v>86</v>
      </c>
      <c r="J26" s="66">
        <f>SUM(IF(OR(B23=1,B23=-1),J23,0),IF(OR(B24=1,B24=-1),J24,0),IF(OR(B25=1,B25=-1),J25,0))</f>
        <v>0</v>
      </c>
      <c r="K26" s="66">
        <f>SUM(IF(B23=1,K23,0),IF(B24=1,K24,0),IF(B25=1,K25,0))</f>
        <v>0</v>
      </c>
      <c r="L26" s="5"/>
      <c r="M26" s="6"/>
      <c r="N26" s="11"/>
      <c r="O26" s="11"/>
      <c r="P26" s="6"/>
      <c r="Q26" s="11"/>
      <c r="R26" s="11"/>
      <c r="S26" s="11"/>
      <c r="T26" s="7"/>
      <c r="U26" s="72"/>
      <c r="V26" s="5"/>
      <c r="W26" s="6"/>
      <c r="X26" s="6"/>
      <c r="Y26" s="6"/>
      <c r="Z26" s="6"/>
      <c r="AA26" s="6"/>
      <c r="AB26" s="6"/>
      <c r="AC26" s="93" t="s">
        <v>95</v>
      </c>
      <c r="AD26" s="94">
        <f>SUM(IF(B23=-1,AD23,0),IF(B24=-1,AD24,0),IF(B25=-1,AD25,0))</f>
        <v>0</v>
      </c>
      <c r="AK26" s="75"/>
    </row>
    <row r="27" spans="1:38" ht="86.4" x14ac:dyDescent="0.3">
      <c r="B27" s="87" t="s">
        <v>92</v>
      </c>
      <c r="F27" s="1" t="s">
        <v>37</v>
      </c>
      <c r="G27" s="1" t="s">
        <v>45</v>
      </c>
      <c r="H27" s="1" t="s">
        <v>38</v>
      </c>
      <c r="I27" s="1" t="s">
        <v>39</v>
      </c>
      <c r="K27" s="6"/>
      <c r="L27" s="5"/>
      <c r="M27" s="6"/>
      <c r="N27" s="6"/>
      <c r="O27" s="6"/>
      <c r="P27" s="6"/>
      <c r="Q27" s="6"/>
      <c r="R27" s="6"/>
      <c r="S27" s="6"/>
      <c r="T27" s="7"/>
      <c r="U27" s="72"/>
      <c r="V27" s="5"/>
      <c r="W27" s="6"/>
      <c r="X27" s="6"/>
      <c r="Y27" s="6"/>
      <c r="Z27" s="6"/>
      <c r="AA27" s="6"/>
      <c r="AB27" s="6"/>
      <c r="AC27" s="6"/>
      <c r="AD27" s="7"/>
      <c r="AF27" s="62" t="s">
        <v>68</v>
      </c>
      <c r="AG27" s="63" t="s">
        <v>69</v>
      </c>
      <c r="AH27" s="63" t="s">
        <v>70</v>
      </c>
      <c r="AI27" s="63" t="s">
        <v>71</v>
      </c>
      <c r="AJ27" s="64" t="s">
        <v>72</v>
      </c>
      <c r="AK27" s="19"/>
      <c r="AL27" s="19"/>
    </row>
    <row r="28" spans="1:38" x14ac:dyDescent="0.3">
      <c r="A28" t="s">
        <v>20</v>
      </c>
      <c r="B28" s="59">
        <v>0</v>
      </c>
      <c r="F28" s="20">
        <v>200</v>
      </c>
      <c r="G28" s="20">
        <v>0</v>
      </c>
      <c r="H28" s="20">
        <v>100</v>
      </c>
      <c r="I28" s="20">
        <v>50</v>
      </c>
      <c r="J28" s="20">
        <v>100</v>
      </c>
      <c r="K28" s="26">
        <v>-100</v>
      </c>
      <c r="L28" s="47">
        <f>200</f>
        <v>200</v>
      </c>
      <c r="M28" s="26">
        <f>200</f>
        <v>200</v>
      </c>
      <c r="N28" s="26">
        <v>200</v>
      </c>
      <c r="O28" s="11" t="s">
        <v>24</v>
      </c>
      <c r="P28" s="26">
        <v>200</v>
      </c>
      <c r="Q28" s="11" t="s">
        <v>24</v>
      </c>
      <c r="R28" s="26">
        <v>100</v>
      </c>
      <c r="S28" s="11" t="s">
        <v>24</v>
      </c>
      <c r="T28" s="48">
        <v>50</v>
      </c>
      <c r="U28" s="72">
        <f>IF(B28=1,J28-K28,0)</f>
        <v>0</v>
      </c>
      <c r="V28" s="5">
        <f>IF(B28=1,MIN((J28-K28),L28),0)</f>
        <v>0</v>
      </c>
      <c r="W28" s="6">
        <f>IF(B28=1,MIN((J28-K28),M28),0)</f>
        <v>0</v>
      </c>
      <c r="X28" s="6">
        <f>IF(B28=1,MIN((J28-K28),N28),0)</f>
        <v>0</v>
      </c>
      <c r="Y28" s="6">
        <f>0</f>
        <v>0</v>
      </c>
      <c r="Z28" s="6">
        <f>IF(B28=1,MIN((J28-K28),P28),0)</f>
        <v>0</v>
      </c>
      <c r="AA28" s="6">
        <f>0</f>
        <v>0</v>
      </c>
      <c r="AB28" s="6">
        <f>IF(B28=1,MIN((J28-K28),R28),0)</f>
        <v>0</v>
      </c>
      <c r="AC28" s="6">
        <f>0</f>
        <v>0</v>
      </c>
      <c r="AD28" s="7">
        <f>IF(B28=1,MIN((J28-K28),T28),0)</f>
        <v>0</v>
      </c>
      <c r="AF28" s="5">
        <f>MIN(U28,V28+X28)</f>
        <v>0</v>
      </c>
      <c r="AG28" s="6">
        <f>MIN(U28,V28+Z28+AB28)</f>
        <v>0</v>
      </c>
      <c r="AH28" s="6">
        <f>MIN(U28,V28+X28+Z28+AB28)</f>
        <v>0</v>
      </c>
      <c r="AI28" s="6">
        <f>MIN(U28,V28+X28+Z28+AB28+AD28)</f>
        <v>0</v>
      </c>
      <c r="AJ28" s="7">
        <f>MIN(U28,V28+X28+Z28+AB28+AD28+W28)</f>
        <v>0</v>
      </c>
    </row>
    <row r="29" spans="1:38" x14ac:dyDescent="0.3">
      <c r="A29" t="s">
        <v>21</v>
      </c>
      <c r="B29" s="59">
        <v>1</v>
      </c>
      <c r="F29" s="20">
        <v>10</v>
      </c>
      <c r="G29" s="20">
        <v>0</v>
      </c>
      <c r="H29" s="20">
        <v>6</v>
      </c>
      <c r="I29" s="20">
        <v>0</v>
      </c>
      <c r="J29" s="20">
        <v>10</v>
      </c>
      <c r="K29" s="26">
        <v>-10</v>
      </c>
      <c r="L29" s="47">
        <v>20</v>
      </c>
      <c r="M29" s="26">
        <f>20</f>
        <v>20</v>
      </c>
      <c r="N29" s="26">
        <v>20</v>
      </c>
      <c r="O29" s="11" t="s">
        <v>24</v>
      </c>
      <c r="P29" s="26">
        <v>20</v>
      </c>
      <c r="Q29" s="11" t="s">
        <v>24</v>
      </c>
      <c r="R29" s="26">
        <v>5</v>
      </c>
      <c r="S29" s="11" t="s">
        <v>24</v>
      </c>
      <c r="T29" s="48">
        <v>2.5</v>
      </c>
      <c r="U29" s="72">
        <f t="shared" ref="U29:U30" si="21">IF(B29=1,J29-K29,0)</f>
        <v>20</v>
      </c>
      <c r="V29" s="5">
        <f t="shared" ref="V29:V30" si="22">IF(B29=1,MIN((J29-K29),L29),0)</f>
        <v>20</v>
      </c>
      <c r="W29" s="6">
        <f t="shared" ref="W29:W30" si="23">IF(B29=1,MIN((J29-K29),M29),0)</f>
        <v>20</v>
      </c>
      <c r="X29" s="6">
        <f t="shared" ref="X29:X30" si="24">IF(B29=1,MIN((J29-K29),N29),0)</f>
        <v>20</v>
      </c>
      <c r="Y29" s="6">
        <f>0</f>
        <v>0</v>
      </c>
      <c r="Z29" s="6">
        <f t="shared" ref="Z29:Z30" si="25">IF(B29=1,MIN((J29-K29),P29),0)</f>
        <v>20</v>
      </c>
      <c r="AA29" s="6">
        <f>0</f>
        <v>0</v>
      </c>
      <c r="AB29" s="6">
        <f t="shared" ref="AB29:AB30" si="26">IF(B29=1,MIN((J29-K29),R29),0)</f>
        <v>5</v>
      </c>
      <c r="AC29" s="6">
        <f>0</f>
        <v>0</v>
      </c>
      <c r="AD29" s="7">
        <f t="shared" ref="AD29:AD30" si="27">IF(B29=1,MIN((J29-K29),T29),0)</f>
        <v>2.5</v>
      </c>
      <c r="AF29" s="5">
        <f t="shared" ref="AF29:AF30" si="28">MIN(U29,V29+X29)</f>
        <v>20</v>
      </c>
      <c r="AG29" s="6">
        <f t="shared" ref="AG29:AG30" si="29">MIN(U29,V29+Z29+AB29)</f>
        <v>20</v>
      </c>
      <c r="AH29" s="6">
        <f t="shared" ref="AH29:AH30" si="30">MIN(U29,V29+X29+Z29+AB29)</f>
        <v>20</v>
      </c>
      <c r="AI29" s="6">
        <f t="shared" ref="AI29:AI30" si="31">MIN(U29,V29+X29+Z29+AB29+AD29)</f>
        <v>20</v>
      </c>
      <c r="AJ29" s="7">
        <f t="shared" ref="AJ29:AJ30" si="32">MIN(U29,V29+X29+Z29+AB29+AD29+W29)</f>
        <v>20</v>
      </c>
    </row>
    <row r="30" spans="1:38" ht="15" thickBot="1" x14ac:dyDescent="0.35">
      <c r="A30" t="s">
        <v>22</v>
      </c>
      <c r="B30" s="60">
        <v>0</v>
      </c>
      <c r="C30" s="24"/>
      <c r="D30" s="24"/>
      <c r="E30" s="24"/>
      <c r="F30" s="27">
        <v>100</v>
      </c>
      <c r="G30" s="27">
        <v>0</v>
      </c>
      <c r="H30" s="27">
        <v>100</v>
      </c>
      <c r="I30" s="27">
        <v>70</v>
      </c>
      <c r="J30" s="27">
        <v>100</v>
      </c>
      <c r="K30" s="27">
        <v>-100</v>
      </c>
      <c r="L30" s="49">
        <v>200</v>
      </c>
      <c r="M30" s="50">
        <v>200</v>
      </c>
      <c r="N30" s="50">
        <v>200</v>
      </c>
      <c r="O30" s="13" t="s">
        <v>24</v>
      </c>
      <c r="P30" s="50">
        <v>200</v>
      </c>
      <c r="Q30" s="9" t="s">
        <v>24</v>
      </c>
      <c r="R30" s="50">
        <v>100</v>
      </c>
      <c r="S30" s="9" t="s">
        <v>24</v>
      </c>
      <c r="T30" s="51">
        <v>0</v>
      </c>
      <c r="U30" s="74">
        <f t="shared" si="21"/>
        <v>0</v>
      </c>
      <c r="V30" s="8">
        <f t="shared" si="22"/>
        <v>0</v>
      </c>
      <c r="W30" s="9">
        <f t="shared" si="23"/>
        <v>0</v>
      </c>
      <c r="X30" s="9">
        <f t="shared" si="24"/>
        <v>0</v>
      </c>
      <c r="Y30" s="9">
        <f>0</f>
        <v>0</v>
      </c>
      <c r="Z30" s="9">
        <f t="shared" si="25"/>
        <v>0</v>
      </c>
      <c r="AA30" s="9">
        <f>0</f>
        <v>0</v>
      </c>
      <c r="AB30" s="9">
        <f t="shared" si="26"/>
        <v>0</v>
      </c>
      <c r="AC30" s="9">
        <f>0</f>
        <v>0</v>
      </c>
      <c r="AD30" s="10">
        <f t="shared" si="27"/>
        <v>0</v>
      </c>
      <c r="AF30" s="8">
        <f t="shared" si="28"/>
        <v>0</v>
      </c>
      <c r="AG30" s="9">
        <f t="shared" si="29"/>
        <v>0</v>
      </c>
      <c r="AH30" s="9">
        <f t="shared" si="30"/>
        <v>0</v>
      </c>
      <c r="AI30" s="9">
        <f t="shared" si="31"/>
        <v>0</v>
      </c>
      <c r="AJ30" s="10">
        <f t="shared" si="32"/>
        <v>0</v>
      </c>
    </row>
    <row r="31" spans="1:38" s="66" customFormat="1" x14ac:dyDescent="0.3">
      <c r="B31" s="11"/>
      <c r="C31" s="11"/>
      <c r="D31" s="11"/>
      <c r="E31" s="11" t="s">
        <v>86</v>
      </c>
      <c r="F31" s="11">
        <f>SUM(IF(B28=1,F28,0),IF(B29=1,F29,0),IF(B30=1,F30,0))</f>
        <v>10</v>
      </c>
      <c r="G31" s="11">
        <f>SUM(IF(B28=1,G28,0),IF(B29=1,G29,0),IF(B30=1,G30,0))</f>
        <v>0</v>
      </c>
      <c r="H31" s="11">
        <f>SUM(IF(B28=1,H28,0),IF(B29=1,H29,0),IF(B30=1,H30,0))</f>
        <v>6</v>
      </c>
      <c r="I31" s="11">
        <f>SUM(IF(B28=1,I28,0),IF(B29=1,I29,0),IF(B30=1,I30,0))</f>
        <v>0</v>
      </c>
      <c r="J31" s="66">
        <f>SUM(IF(B28=1,J28,0),IF(B29=1,J29,0),IF(B30=1,J30,0))</f>
        <v>10</v>
      </c>
      <c r="K31" s="66">
        <f>SUM(IF(B28=1,K28,0),IF(B29=1,K29,0),IF(B30=1,K30,0))</f>
        <v>-10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F31" s="11"/>
      <c r="AG31" s="11"/>
      <c r="AH31" s="11"/>
      <c r="AI31" s="11"/>
      <c r="AJ31" s="11"/>
    </row>
    <row r="32" spans="1:38" s="66" customFormat="1" ht="15" thickBot="1" x14ac:dyDescent="0.3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F32" s="11"/>
      <c r="AG32" s="11"/>
      <c r="AH32" s="11"/>
      <c r="AI32" s="11"/>
      <c r="AJ32" s="11"/>
    </row>
    <row r="33" spans="1:36" s="66" customFormat="1" ht="15" thickBot="1" x14ac:dyDescent="0.35">
      <c r="A33" s="81" t="s">
        <v>82</v>
      </c>
      <c r="B33" s="82"/>
      <c r="C33" s="82"/>
      <c r="D33" s="83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11"/>
      <c r="AC33" s="11"/>
      <c r="AD33" s="11"/>
      <c r="AF33" s="11"/>
      <c r="AG33" s="11"/>
      <c r="AH33" s="11"/>
      <c r="AI33" s="11"/>
      <c r="AJ33" s="11"/>
    </row>
    <row r="34" spans="1:36" s="66" customFormat="1" x14ac:dyDescent="0.3">
      <c r="A34" s="6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76" t="s">
        <v>98</v>
      </c>
      <c r="N34" s="6"/>
      <c r="O34" s="6"/>
      <c r="P34" s="6"/>
      <c r="Q34" s="6"/>
      <c r="R34" s="6"/>
      <c r="S34" s="6"/>
      <c r="T34" s="6"/>
      <c r="U34" s="6"/>
      <c r="V34" s="11"/>
      <c r="W34" s="69" t="s">
        <v>99</v>
      </c>
      <c r="X34" s="6"/>
      <c r="Y34" s="11"/>
      <c r="Z34" s="11"/>
      <c r="AA34" s="68"/>
      <c r="AB34" s="11"/>
      <c r="AC34" s="11"/>
      <c r="AD34" s="11"/>
      <c r="AF34" s="11"/>
      <c r="AG34" s="11"/>
      <c r="AH34" s="11"/>
      <c r="AI34" s="11"/>
      <c r="AJ34" s="11"/>
    </row>
    <row r="35" spans="1:36" s="66" customFormat="1" ht="57.6" x14ac:dyDescent="0.3">
      <c r="A35" s="67"/>
      <c r="B35" s="11"/>
      <c r="C35" s="11"/>
      <c r="D35" s="11"/>
      <c r="E35" s="11"/>
      <c r="F35" s="11"/>
      <c r="G35" s="11"/>
      <c r="H35" s="11"/>
      <c r="I35" s="11"/>
      <c r="J35" s="14" t="s">
        <v>26</v>
      </c>
      <c r="K35" s="14" t="s">
        <v>27</v>
      </c>
      <c r="L35" s="70" t="s">
        <v>85</v>
      </c>
      <c r="M35" s="14" t="s">
        <v>28</v>
      </c>
      <c r="N35" s="14" t="s">
        <v>29</v>
      </c>
      <c r="O35" s="14" t="s">
        <v>30</v>
      </c>
      <c r="P35" s="14" t="s">
        <v>31</v>
      </c>
      <c r="Q35" s="14" t="s">
        <v>32</v>
      </c>
      <c r="R35" s="14" t="s">
        <v>33</v>
      </c>
      <c r="S35" s="14" t="s">
        <v>34</v>
      </c>
      <c r="T35" s="14" t="s">
        <v>35</v>
      </c>
      <c r="U35" s="14" t="s">
        <v>36</v>
      </c>
      <c r="V35" s="11"/>
      <c r="W35" s="19" t="s">
        <v>63</v>
      </c>
      <c r="X35" s="19" t="s">
        <v>73</v>
      </c>
      <c r="Y35" s="11"/>
      <c r="Z35" s="11"/>
      <c r="AA35" s="68"/>
      <c r="AB35" s="11"/>
      <c r="AC35" s="11"/>
      <c r="AD35" s="11"/>
      <c r="AF35" s="11"/>
      <c r="AG35" s="11"/>
      <c r="AH35" s="11"/>
      <c r="AI35" s="11"/>
      <c r="AJ35" s="11"/>
    </row>
    <row r="36" spans="1:36" s="66" customFormat="1" x14ac:dyDescent="0.3">
      <c r="A36" s="67" t="s">
        <v>75</v>
      </c>
      <c r="B36" s="11"/>
      <c r="C36" s="11"/>
      <c r="D36" s="11"/>
      <c r="E36" s="11"/>
      <c r="F36" s="11"/>
      <c r="G36" s="11"/>
      <c r="H36" s="11"/>
      <c r="I36" s="11"/>
      <c r="J36" s="11">
        <f>J16</f>
        <v>0</v>
      </c>
      <c r="K36" s="11">
        <f>K16</f>
        <v>0</v>
      </c>
      <c r="L36" s="11">
        <f t="shared" ref="L36:U36" si="33">SUM(U13:U15)</f>
        <v>0</v>
      </c>
      <c r="M36" s="11">
        <f t="shared" si="33"/>
        <v>0</v>
      </c>
      <c r="N36" s="11">
        <f t="shared" si="33"/>
        <v>0</v>
      </c>
      <c r="O36" s="11">
        <f t="shared" si="33"/>
        <v>0</v>
      </c>
      <c r="P36" s="11">
        <f t="shared" si="33"/>
        <v>0</v>
      </c>
      <c r="Q36" s="11">
        <f t="shared" si="33"/>
        <v>0</v>
      </c>
      <c r="R36" s="11">
        <f t="shared" si="33"/>
        <v>0</v>
      </c>
      <c r="S36" s="11">
        <f t="shared" si="33"/>
        <v>0</v>
      </c>
      <c r="T36" s="11">
        <f t="shared" si="33"/>
        <v>0</v>
      </c>
      <c r="U36" s="11">
        <f t="shared" si="33"/>
        <v>0</v>
      </c>
      <c r="V36" s="11"/>
      <c r="W36" s="11">
        <f>SUM(AF13:AF15)</f>
        <v>0</v>
      </c>
      <c r="X36" s="11">
        <f>SUM(AG13:AG15)</f>
        <v>0</v>
      </c>
      <c r="Y36" s="11"/>
      <c r="Z36" s="11"/>
      <c r="AA36" s="68"/>
      <c r="AB36" s="11"/>
      <c r="AC36" s="11"/>
      <c r="AD36" s="11"/>
      <c r="AF36" s="11"/>
      <c r="AG36" s="11"/>
      <c r="AH36" s="11"/>
      <c r="AI36" s="11"/>
      <c r="AJ36" s="11"/>
    </row>
    <row r="37" spans="1:36" s="66" customFormat="1" x14ac:dyDescent="0.3">
      <c r="A37" s="6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68"/>
      <c r="AB37" s="11"/>
      <c r="AC37" s="11"/>
      <c r="AD37" s="11"/>
      <c r="AF37" s="11"/>
      <c r="AG37" s="11"/>
      <c r="AH37" s="11"/>
      <c r="AI37" s="11"/>
      <c r="AJ37" s="11"/>
    </row>
    <row r="38" spans="1:36" s="66" customFormat="1" ht="72" x14ac:dyDescent="0.3">
      <c r="A38" s="6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4" t="s">
        <v>64</v>
      </c>
      <c r="X38" s="14" t="s">
        <v>65</v>
      </c>
      <c r="Y38" s="14" t="s">
        <v>66</v>
      </c>
      <c r="Z38" s="14" t="s">
        <v>67</v>
      </c>
      <c r="AA38" s="68"/>
      <c r="AB38" s="11"/>
      <c r="AC38" s="11"/>
      <c r="AD38" s="11"/>
      <c r="AF38" s="11"/>
      <c r="AG38" s="11"/>
      <c r="AH38" s="11"/>
      <c r="AI38" s="11"/>
      <c r="AJ38" s="11"/>
    </row>
    <row r="39" spans="1:36" s="66" customFormat="1" x14ac:dyDescent="0.3">
      <c r="A39" s="67" t="s">
        <v>84</v>
      </c>
      <c r="B39" s="11"/>
      <c r="C39" s="11"/>
      <c r="D39" s="11"/>
      <c r="E39" s="11"/>
      <c r="F39" s="11"/>
      <c r="G39" s="11"/>
      <c r="H39" s="11"/>
      <c r="I39" s="11"/>
      <c r="J39" s="11">
        <f>J21+J26</f>
        <v>0</v>
      </c>
      <c r="K39" s="11">
        <f>K21+K26</f>
        <v>0</v>
      </c>
      <c r="L39" s="11">
        <f t="shared" ref="L39:U39" si="34">SUM(U18:U20,U23:U25)</f>
        <v>0</v>
      </c>
      <c r="M39" s="11">
        <f t="shared" si="34"/>
        <v>0</v>
      </c>
      <c r="N39" s="11">
        <f t="shared" si="34"/>
        <v>0</v>
      </c>
      <c r="O39" s="11">
        <f t="shared" si="34"/>
        <v>0</v>
      </c>
      <c r="P39" s="11">
        <f t="shared" si="34"/>
        <v>0</v>
      </c>
      <c r="Q39" s="11">
        <f t="shared" si="34"/>
        <v>0</v>
      </c>
      <c r="R39" s="11">
        <f t="shared" si="34"/>
        <v>0</v>
      </c>
      <c r="S39" s="11">
        <f t="shared" si="34"/>
        <v>0</v>
      </c>
      <c r="T39" s="11">
        <f t="shared" si="34"/>
        <v>0</v>
      </c>
      <c r="U39" s="11">
        <f t="shared" si="34"/>
        <v>0</v>
      </c>
      <c r="V39" s="11"/>
      <c r="W39" s="11">
        <f>SUM(AF18:AF20,AF23:AF25)</f>
        <v>0</v>
      </c>
      <c r="X39" s="11">
        <f>SUM(AG18:AG20,AG23:AG25)</f>
        <v>0</v>
      </c>
      <c r="Y39" s="11">
        <f>SUM(AH18:AH20,AH23:AH25)</f>
        <v>0</v>
      </c>
      <c r="Z39" s="11">
        <f>SUM(AI18:AI20,AI23:AI25)</f>
        <v>0</v>
      </c>
      <c r="AA39" s="68"/>
      <c r="AB39" s="11"/>
      <c r="AC39" s="11"/>
      <c r="AD39" s="11"/>
      <c r="AF39" s="11"/>
      <c r="AG39" s="11"/>
      <c r="AH39" s="11"/>
      <c r="AI39" s="11"/>
      <c r="AJ39" s="11"/>
    </row>
    <row r="40" spans="1:36" s="66" customFormat="1" x14ac:dyDescent="0.3">
      <c r="A40" s="6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68"/>
      <c r="AB40" s="11"/>
      <c r="AC40" s="11"/>
      <c r="AD40" s="11"/>
      <c r="AF40" s="11"/>
      <c r="AG40" s="11"/>
      <c r="AH40" s="11"/>
      <c r="AI40" s="11"/>
      <c r="AJ40" s="11"/>
    </row>
    <row r="41" spans="1:36" s="66" customFormat="1" ht="86.4" x14ac:dyDescent="0.3">
      <c r="A41" s="67"/>
      <c r="B41" s="11"/>
      <c r="C41" s="11"/>
      <c r="D41" s="11"/>
      <c r="E41" s="11"/>
      <c r="F41" s="14" t="s">
        <v>37</v>
      </c>
      <c r="G41" s="14" t="s">
        <v>45</v>
      </c>
      <c r="H41" s="14" t="s">
        <v>38</v>
      </c>
      <c r="I41" s="14" t="s">
        <v>39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4" t="s">
        <v>68</v>
      </c>
      <c r="X41" s="14" t="s">
        <v>69</v>
      </c>
      <c r="Y41" s="14" t="s">
        <v>70</v>
      </c>
      <c r="Z41" s="14" t="s">
        <v>71</v>
      </c>
      <c r="AA41" s="16" t="s">
        <v>72</v>
      </c>
      <c r="AB41" s="11"/>
      <c r="AC41" s="11"/>
      <c r="AD41" s="11"/>
      <c r="AF41" s="11"/>
      <c r="AG41" s="11"/>
      <c r="AH41" s="11"/>
      <c r="AI41" s="11"/>
      <c r="AJ41" s="11"/>
    </row>
    <row r="42" spans="1:36" s="66" customFormat="1" ht="15" thickBot="1" x14ac:dyDescent="0.35">
      <c r="A42" s="79" t="s">
        <v>83</v>
      </c>
      <c r="B42" s="13"/>
      <c r="C42" s="13"/>
      <c r="D42" s="13"/>
      <c r="E42" s="13"/>
      <c r="F42" s="13">
        <f>F31</f>
        <v>10</v>
      </c>
      <c r="G42" s="13">
        <f t="shared" ref="G42:I42" si="35">G31</f>
        <v>0</v>
      </c>
      <c r="H42" s="13">
        <f t="shared" si="35"/>
        <v>6</v>
      </c>
      <c r="I42" s="13">
        <f t="shared" si="35"/>
        <v>0</v>
      </c>
      <c r="J42" s="13">
        <f>J31</f>
        <v>10</v>
      </c>
      <c r="K42" s="13">
        <f>K31</f>
        <v>-10</v>
      </c>
      <c r="L42" s="13">
        <f>SUM(U28:U30)</f>
        <v>20</v>
      </c>
      <c r="M42" s="13">
        <f t="shared" ref="M42:AA42" si="36">SUM(V28:V30)</f>
        <v>20</v>
      </c>
      <c r="N42" s="13">
        <f t="shared" si="36"/>
        <v>20</v>
      </c>
      <c r="O42" s="13">
        <f t="shared" si="36"/>
        <v>20</v>
      </c>
      <c r="P42" s="13">
        <f t="shared" si="36"/>
        <v>0</v>
      </c>
      <c r="Q42" s="13">
        <f t="shared" si="36"/>
        <v>20</v>
      </c>
      <c r="R42" s="13">
        <f t="shared" si="36"/>
        <v>0</v>
      </c>
      <c r="S42" s="13">
        <f t="shared" si="36"/>
        <v>5</v>
      </c>
      <c r="T42" s="13">
        <f t="shared" si="36"/>
        <v>0</v>
      </c>
      <c r="U42" s="13">
        <f t="shared" si="36"/>
        <v>2.5</v>
      </c>
      <c r="V42" s="13"/>
      <c r="W42" s="13">
        <f t="shared" si="36"/>
        <v>20</v>
      </c>
      <c r="X42" s="13">
        <f t="shared" si="36"/>
        <v>20</v>
      </c>
      <c r="Y42" s="13">
        <f t="shared" si="36"/>
        <v>20</v>
      </c>
      <c r="Z42" s="13">
        <f t="shared" si="36"/>
        <v>20</v>
      </c>
      <c r="AA42" s="80">
        <f t="shared" si="36"/>
        <v>20</v>
      </c>
      <c r="AB42" s="11"/>
      <c r="AC42" s="11"/>
      <c r="AD42" s="11"/>
      <c r="AF42" s="11"/>
      <c r="AG42" s="11"/>
      <c r="AH42" s="11"/>
      <c r="AI42" s="11"/>
      <c r="AJ42" s="11"/>
    </row>
    <row r="43" spans="1:36" ht="15" thickBot="1" x14ac:dyDescent="0.35">
      <c r="K43" s="11"/>
      <c r="L43" s="6"/>
      <c r="M43" s="6"/>
      <c r="N43" s="11"/>
      <c r="O43" s="11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6" ht="15" thickBot="1" x14ac:dyDescent="0.35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55" t="s">
        <v>103</v>
      </c>
      <c r="M44" s="31"/>
      <c r="N44" s="31"/>
      <c r="O44" s="55" t="s">
        <v>103</v>
      </c>
      <c r="P44" s="31"/>
      <c r="Q44" s="55" t="s">
        <v>104</v>
      </c>
      <c r="R44" s="31"/>
      <c r="S44" s="55" t="s">
        <v>104</v>
      </c>
      <c r="T44" s="31"/>
      <c r="U44" s="31"/>
      <c r="V44" s="31"/>
      <c r="W44" s="31"/>
      <c r="X44" s="31"/>
      <c r="Y44" s="31"/>
      <c r="Z44" s="31"/>
      <c r="AA44" s="31"/>
      <c r="AB44" s="32"/>
      <c r="AC44" s="6"/>
      <c r="AD44" s="6"/>
    </row>
    <row r="45" spans="1:36" ht="15" thickBot="1" x14ac:dyDescent="0.35">
      <c r="A45" s="33"/>
      <c r="B45" s="34" t="s">
        <v>51</v>
      </c>
      <c r="C45" s="35"/>
      <c r="D45" s="35"/>
      <c r="E45" s="35"/>
      <c r="F45" s="58">
        <f>SUM(E7:M7) - SUM(L55:T55,L57:T57,L60:T60)</f>
        <v>0</v>
      </c>
      <c r="G45" s="36"/>
      <c r="H45" s="36"/>
      <c r="I45" s="36"/>
      <c r="J45" s="36"/>
      <c r="K45" s="36"/>
      <c r="L45" s="54" t="s">
        <v>106</v>
      </c>
      <c r="M45" s="55"/>
      <c r="N45" s="55"/>
      <c r="O45" s="56" t="s">
        <v>107</v>
      </c>
      <c r="P45" s="55"/>
      <c r="Q45" s="57" t="s">
        <v>58</v>
      </c>
      <c r="R45" s="57" t="s">
        <v>61</v>
      </c>
      <c r="S45" s="57" t="s">
        <v>59</v>
      </c>
      <c r="T45" s="57"/>
      <c r="U45" s="57" t="s">
        <v>60</v>
      </c>
      <c r="V45" s="57"/>
      <c r="W45" s="57" t="s">
        <v>74</v>
      </c>
      <c r="X45" s="57"/>
      <c r="Y45" s="57" t="s">
        <v>105</v>
      </c>
      <c r="Z45" s="57"/>
      <c r="AA45" s="57" t="s">
        <v>62</v>
      </c>
      <c r="AB45" s="32"/>
      <c r="AC45" s="6"/>
      <c r="AD45" s="6"/>
    </row>
    <row r="46" spans="1:36" ht="15" thickBot="1" x14ac:dyDescent="0.35">
      <c r="A46" s="33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28">
        <f>U60</f>
        <v>-4</v>
      </c>
      <c r="M46" s="29"/>
      <c r="N46" s="29"/>
      <c r="O46" s="29">
        <f>SUM(L60,N60:T60)</f>
        <v>10</v>
      </c>
      <c r="P46" s="29"/>
      <c r="Q46" s="29">
        <f>H26</f>
        <v>0</v>
      </c>
      <c r="R46" s="29">
        <f>AG16+AH21</f>
        <v>0</v>
      </c>
      <c r="S46" s="29">
        <f>D7+Q46+R46+L46+O46</f>
        <v>10</v>
      </c>
      <c r="T46" s="29"/>
      <c r="U46" s="29">
        <f>SUM(E7,G7:M7)-AD26</f>
        <v>10</v>
      </c>
      <c r="V46" s="29"/>
      <c r="W46" s="29">
        <f>MAX(0,(O7*4+U46-S46))</f>
        <v>0</v>
      </c>
      <c r="X46" s="29"/>
      <c r="Y46" s="29">
        <f>SUM(E7:M7)-SUM(L55:T55,L57:T57,L60:T60)</f>
        <v>0</v>
      </c>
      <c r="Z46" s="29"/>
      <c r="AA46" s="29">
        <f>MAX(W46,Y46)</f>
        <v>0</v>
      </c>
      <c r="AB46" s="39"/>
      <c r="AC46" s="6"/>
      <c r="AD46" s="6"/>
    </row>
    <row r="47" spans="1:36" ht="15" thickBot="1" x14ac:dyDescent="0.35">
      <c r="A47" s="33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40"/>
      <c r="AC47" s="6"/>
      <c r="AD47" s="6"/>
    </row>
    <row r="48" spans="1:36" x14ac:dyDescent="0.3">
      <c r="A48" s="33"/>
      <c r="B48" s="30" t="s">
        <v>52</v>
      </c>
      <c r="C48" s="31"/>
      <c r="D48" s="31"/>
      <c r="E48" s="31"/>
      <c r="F48" s="31"/>
      <c r="G48" s="31"/>
      <c r="H48" s="31"/>
      <c r="I48" s="31"/>
      <c r="J48" s="31"/>
      <c r="K48" s="32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40"/>
      <c r="AC48" s="6"/>
      <c r="AD48" s="6"/>
    </row>
    <row r="49" spans="1:30" ht="36.6" x14ac:dyDescent="0.3">
      <c r="A49" s="33"/>
      <c r="B49" s="33"/>
      <c r="C49" s="41" t="s">
        <v>11</v>
      </c>
      <c r="D49" s="41" t="s">
        <v>12</v>
      </c>
      <c r="E49" s="41" t="s">
        <v>2</v>
      </c>
      <c r="F49" s="41" t="s">
        <v>53</v>
      </c>
      <c r="G49" s="42" t="s">
        <v>54</v>
      </c>
      <c r="H49" s="41" t="s">
        <v>13</v>
      </c>
      <c r="I49" s="42" t="s">
        <v>55</v>
      </c>
      <c r="J49" s="41" t="s">
        <v>15</v>
      </c>
      <c r="K49" s="43" t="s">
        <v>56</v>
      </c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40"/>
      <c r="AC49" s="6"/>
      <c r="AD49" s="6"/>
    </row>
    <row r="50" spans="1:30" ht="15" thickBot="1" x14ac:dyDescent="0.35">
      <c r="A50" s="33"/>
      <c r="B50" s="37"/>
      <c r="C50" s="38">
        <f>E7-SUM(L55,L57,L60)</f>
        <v>0</v>
      </c>
      <c r="D50" s="38">
        <f>F7-SUM(M55,M57,M60)</f>
        <v>0</v>
      </c>
      <c r="E50" s="38">
        <f>G7-SUM(N55,N57,N60)</f>
        <v>0</v>
      </c>
      <c r="F50" s="38">
        <f>G7+H7-SUM(N55:O55,N57:O57,N60:O60)</f>
        <v>0</v>
      </c>
      <c r="G50" s="38">
        <f>G7+H7+I7-SUM(N55:P55,N57:P57,N60:P60)</f>
        <v>0</v>
      </c>
      <c r="H50" s="38">
        <f>J7-SUM(Q55,Q57,Q60)</f>
        <v>0</v>
      </c>
      <c r="I50" s="38">
        <f>J7+K7-SUM(Q55,Q57,Q60,R55,R57,R60)</f>
        <v>0</v>
      </c>
      <c r="J50" s="38">
        <f>L7-SUM(S55,S57,S60)</f>
        <v>0</v>
      </c>
      <c r="K50" s="39">
        <f>L7+M7-SUM(S55,S57,S60,T55,T57,T60)</f>
        <v>0</v>
      </c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40"/>
      <c r="AC50" s="6"/>
      <c r="AD50" s="6"/>
    </row>
    <row r="51" spans="1:30" ht="15" thickBot="1" x14ac:dyDescent="0.35">
      <c r="A51" s="33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40"/>
      <c r="AC51" s="6"/>
      <c r="AD51" s="6"/>
    </row>
    <row r="52" spans="1:30" ht="15" thickBot="1" x14ac:dyDescent="0.35">
      <c r="A52" s="30"/>
      <c r="B52" s="31" t="s">
        <v>42</v>
      </c>
      <c r="C52" s="31"/>
      <c r="D52" s="31"/>
      <c r="E52" s="31"/>
      <c r="F52" s="31"/>
      <c r="G52" s="31"/>
      <c r="H52" s="31"/>
      <c r="I52" s="31"/>
      <c r="J52" s="31"/>
      <c r="K52" s="32"/>
      <c r="L52" s="36" t="s">
        <v>96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40"/>
      <c r="AC52" s="6"/>
      <c r="AD52" s="6"/>
    </row>
    <row r="53" spans="1:30" ht="24.6" x14ac:dyDescent="0.3">
      <c r="A53" s="33"/>
      <c r="B53" s="42" t="s">
        <v>101</v>
      </c>
      <c r="C53" s="41" t="s">
        <v>102</v>
      </c>
      <c r="D53" s="36"/>
      <c r="E53" s="36"/>
      <c r="F53" s="36"/>
      <c r="G53" s="36"/>
      <c r="H53" s="36"/>
      <c r="I53" s="36"/>
      <c r="J53" s="36"/>
      <c r="K53" s="40"/>
      <c r="L53" s="44" t="s">
        <v>100</v>
      </c>
      <c r="M53" s="45"/>
      <c r="N53" s="45"/>
      <c r="O53" s="45"/>
      <c r="P53" s="45"/>
      <c r="Q53" s="45"/>
      <c r="R53" s="45"/>
      <c r="S53" s="45"/>
      <c r="T53" s="45"/>
      <c r="U53" s="32"/>
      <c r="V53" s="36"/>
      <c r="W53" s="36"/>
      <c r="X53" s="36"/>
      <c r="Y53" s="36"/>
      <c r="Z53" s="36"/>
      <c r="AA53" s="36"/>
      <c r="AB53" s="40"/>
      <c r="AC53" s="6"/>
      <c r="AD53" s="6"/>
    </row>
    <row r="54" spans="1:30" ht="24.6" x14ac:dyDescent="0.3">
      <c r="A54" s="33"/>
      <c r="B54" s="42"/>
      <c r="C54" s="42" t="s">
        <v>11</v>
      </c>
      <c r="D54" s="36" t="s">
        <v>12</v>
      </c>
      <c r="E54" s="36" t="s">
        <v>2</v>
      </c>
      <c r="F54" s="36" t="s">
        <v>3</v>
      </c>
      <c r="G54" s="36" t="s">
        <v>1</v>
      </c>
      <c r="H54" s="36" t="s">
        <v>13</v>
      </c>
      <c r="I54" s="36" t="s">
        <v>14</v>
      </c>
      <c r="J54" s="36" t="s">
        <v>15</v>
      </c>
      <c r="K54" s="40" t="s">
        <v>16</v>
      </c>
      <c r="L54" s="46" t="s">
        <v>28</v>
      </c>
      <c r="M54" s="42" t="s">
        <v>29</v>
      </c>
      <c r="N54" s="42" t="s">
        <v>30</v>
      </c>
      <c r="O54" s="42" t="s">
        <v>31</v>
      </c>
      <c r="P54" s="42" t="s">
        <v>32</v>
      </c>
      <c r="Q54" s="42" t="s">
        <v>33</v>
      </c>
      <c r="R54" s="42" t="s">
        <v>34</v>
      </c>
      <c r="S54" s="42" t="s">
        <v>35</v>
      </c>
      <c r="T54" s="42" t="s">
        <v>36</v>
      </c>
      <c r="U54" s="40"/>
      <c r="V54" s="36"/>
      <c r="W54" s="36"/>
      <c r="X54" s="36"/>
      <c r="Y54" s="36"/>
      <c r="Z54" s="36"/>
      <c r="AA54" s="36"/>
      <c r="AB54" s="40"/>
      <c r="AC54" s="6"/>
      <c r="AD54" s="6"/>
    </row>
    <row r="55" spans="1:30" x14ac:dyDescent="0.3">
      <c r="A55" s="33" t="s">
        <v>75</v>
      </c>
      <c r="B55" s="36">
        <f>L36-SUM(L55:T55)</f>
        <v>0</v>
      </c>
      <c r="C55" s="36">
        <f t="shared" ref="C55:K55" si="37">M36-L55</f>
        <v>0</v>
      </c>
      <c r="D55" s="36">
        <f t="shared" si="37"/>
        <v>0</v>
      </c>
      <c r="E55" s="36">
        <f t="shared" si="37"/>
        <v>0</v>
      </c>
      <c r="F55" s="36">
        <f t="shared" si="37"/>
        <v>0</v>
      </c>
      <c r="G55" s="36">
        <f t="shared" si="37"/>
        <v>0</v>
      </c>
      <c r="H55" s="36">
        <f t="shared" si="37"/>
        <v>0</v>
      </c>
      <c r="I55" s="36">
        <f t="shared" si="37"/>
        <v>0</v>
      </c>
      <c r="J55" s="36">
        <f t="shared" si="37"/>
        <v>0</v>
      </c>
      <c r="K55" s="40">
        <f t="shared" si="37"/>
        <v>0</v>
      </c>
      <c r="L55" s="33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40"/>
      <c r="V55" s="36"/>
      <c r="W55" s="36"/>
      <c r="X55" s="36"/>
      <c r="Y55" s="36"/>
      <c r="Z55" s="36"/>
      <c r="AA55" s="36"/>
      <c r="AB55" s="40"/>
      <c r="AC55" s="6"/>
      <c r="AD55" s="6"/>
    </row>
    <row r="56" spans="1:30" x14ac:dyDescent="0.3">
      <c r="A56" s="33"/>
      <c r="B56" s="36"/>
      <c r="C56" s="36"/>
      <c r="D56" s="36"/>
      <c r="E56" s="36"/>
      <c r="F56" s="36"/>
      <c r="G56" s="36"/>
      <c r="H56" s="36"/>
      <c r="I56" s="36"/>
      <c r="J56" s="36"/>
      <c r="K56" s="40"/>
      <c r="L56" s="33"/>
      <c r="M56" s="36"/>
      <c r="N56" s="36"/>
      <c r="O56" s="36"/>
      <c r="P56" s="36"/>
      <c r="Q56" s="36"/>
      <c r="R56" s="36"/>
      <c r="S56" s="36"/>
      <c r="T56" s="36"/>
      <c r="U56" s="40"/>
      <c r="V56" s="36"/>
      <c r="W56" s="36"/>
      <c r="X56" s="36"/>
      <c r="Y56" s="36"/>
      <c r="Z56" s="36"/>
      <c r="AA56" s="36"/>
      <c r="AB56" s="40"/>
      <c r="AC56" s="6"/>
      <c r="AD56" s="6"/>
    </row>
    <row r="57" spans="1:30" ht="15" thickBot="1" x14ac:dyDescent="0.35">
      <c r="A57" s="89" t="s">
        <v>87</v>
      </c>
      <c r="B57" s="36">
        <f>L39-SUM(L57:T57)</f>
        <v>0</v>
      </c>
      <c r="C57" s="36">
        <f t="shared" ref="C57:K57" si="38">M39-L57</f>
        <v>0</v>
      </c>
      <c r="D57" s="36">
        <f t="shared" si="38"/>
        <v>0</v>
      </c>
      <c r="E57" s="36">
        <f t="shared" si="38"/>
        <v>0</v>
      </c>
      <c r="F57" s="36">
        <f t="shared" si="38"/>
        <v>0</v>
      </c>
      <c r="G57" s="36">
        <f t="shared" si="38"/>
        <v>0</v>
      </c>
      <c r="H57" s="36">
        <f t="shared" si="38"/>
        <v>0</v>
      </c>
      <c r="I57" s="36">
        <f t="shared" si="38"/>
        <v>0</v>
      </c>
      <c r="J57" s="36">
        <f t="shared" si="38"/>
        <v>0</v>
      </c>
      <c r="K57" s="40">
        <f t="shared" si="38"/>
        <v>0</v>
      </c>
      <c r="L57" s="33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40"/>
      <c r="V57" s="36"/>
      <c r="W57" s="36"/>
      <c r="X57" s="36"/>
      <c r="Y57" s="36"/>
      <c r="Z57" s="36"/>
      <c r="AA57" s="36"/>
      <c r="AB57" s="40"/>
      <c r="AC57" s="6"/>
      <c r="AD57" s="6"/>
    </row>
    <row r="58" spans="1:30" x14ac:dyDescent="0.3">
      <c r="A58" s="33"/>
      <c r="B58" s="36"/>
      <c r="C58" s="36"/>
      <c r="D58" s="36"/>
      <c r="E58" s="36"/>
      <c r="F58" s="36"/>
      <c r="G58" s="36"/>
      <c r="H58" s="36"/>
      <c r="I58" s="36"/>
      <c r="J58" s="36"/>
      <c r="K58" s="40"/>
      <c r="L58" s="33"/>
      <c r="M58" s="36"/>
      <c r="N58" s="36"/>
      <c r="O58" s="36"/>
      <c r="P58" s="36"/>
      <c r="Q58" s="36"/>
      <c r="R58" s="36"/>
      <c r="S58" s="36"/>
      <c r="T58" s="36"/>
      <c r="U58" s="40"/>
      <c r="V58" s="44" t="s">
        <v>43</v>
      </c>
      <c r="W58" s="45"/>
      <c r="X58" s="45"/>
      <c r="Y58" s="31"/>
      <c r="Z58" s="32"/>
      <c r="AA58" s="36"/>
      <c r="AB58" s="40"/>
      <c r="AC58" s="6"/>
      <c r="AD58" s="6"/>
    </row>
    <row r="59" spans="1:30" ht="24.6" x14ac:dyDescent="0.3">
      <c r="A59" s="33"/>
      <c r="B59" s="36"/>
      <c r="C59" s="36"/>
      <c r="D59" s="36"/>
      <c r="E59" s="36"/>
      <c r="F59" s="36"/>
      <c r="G59" s="36"/>
      <c r="H59" s="36"/>
      <c r="I59" s="36"/>
      <c r="J59" s="36"/>
      <c r="K59" s="40"/>
      <c r="L59" s="33"/>
      <c r="M59" s="36"/>
      <c r="N59" s="36"/>
      <c r="O59" s="36"/>
      <c r="P59" s="36"/>
      <c r="Q59" s="36"/>
      <c r="R59" s="36"/>
      <c r="S59" s="36"/>
      <c r="T59" s="36"/>
      <c r="U59" s="40" t="s">
        <v>44</v>
      </c>
      <c r="V59" s="46" t="s">
        <v>47</v>
      </c>
      <c r="W59" s="42" t="s">
        <v>48</v>
      </c>
      <c r="X59" s="42" t="s">
        <v>46</v>
      </c>
      <c r="Y59" s="42" t="s">
        <v>49</v>
      </c>
      <c r="Z59" s="43" t="s">
        <v>50</v>
      </c>
      <c r="AA59" s="36"/>
      <c r="AB59" s="40"/>
      <c r="AC59" s="6"/>
      <c r="AD59" s="6"/>
    </row>
    <row r="60" spans="1:30" ht="15" thickBot="1" x14ac:dyDescent="0.35">
      <c r="A60" s="37" t="s">
        <v>88</v>
      </c>
      <c r="B60" s="38">
        <f>L42-SUM(L60:T60)</f>
        <v>10</v>
      </c>
      <c r="C60" s="38">
        <f t="shared" ref="C60:K60" si="39">M42-L60</f>
        <v>10</v>
      </c>
      <c r="D60" s="38">
        <f t="shared" si="39"/>
        <v>20</v>
      </c>
      <c r="E60" s="38">
        <f t="shared" si="39"/>
        <v>20</v>
      </c>
      <c r="F60" s="38">
        <f t="shared" si="39"/>
        <v>0</v>
      </c>
      <c r="G60" s="38">
        <f t="shared" si="39"/>
        <v>20</v>
      </c>
      <c r="H60" s="38">
        <f t="shared" si="39"/>
        <v>0</v>
      </c>
      <c r="I60" s="38">
        <f t="shared" si="39"/>
        <v>5</v>
      </c>
      <c r="J60" s="38">
        <f t="shared" si="39"/>
        <v>0</v>
      </c>
      <c r="K60" s="39">
        <f t="shared" si="39"/>
        <v>2.5</v>
      </c>
      <c r="L60" s="37">
        <v>10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9">
        <v>-4</v>
      </c>
      <c r="V60" s="37">
        <f>H42-G42-U60*D2-L60*E2-N60*G2-P60*I2-R60*J2-T60*K2</f>
        <v>0</v>
      </c>
      <c r="W60" s="38">
        <f>F42-H42+U60*D2-M60*F2</f>
        <v>0</v>
      </c>
      <c r="X60" s="38">
        <f>H42-I42-U60*D3-L60*E3*E4+M60*F3*F4-N60*G3*G4-P60*I3*I4-R60*J3*J4-T60*K3*K4</f>
        <v>0</v>
      </c>
      <c r="Y60" s="38">
        <f>J42-U60</f>
        <v>14</v>
      </c>
      <c r="Z60" s="39">
        <f>U60-K42</f>
        <v>6</v>
      </c>
      <c r="AA60" s="36"/>
      <c r="AB60" s="40"/>
      <c r="AC60" s="6"/>
      <c r="AD60" s="6"/>
    </row>
    <row r="61" spans="1:30" ht="15" thickBot="1" x14ac:dyDescent="0.35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9"/>
      <c r="AC61" s="6"/>
      <c r="AD61" s="6"/>
    </row>
    <row r="62" spans="1:30" x14ac:dyDescent="0.3">
      <c r="K62" s="11"/>
      <c r="L62" s="6"/>
      <c r="M62" s="6"/>
      <c r="N62" s="11"/>
      <c r="O62" s="11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200DA-2AE4-41D9-94EC-C7EC3A80FF1E}">
  <dimension ref="A1:AL62"/>
  <sheetViews>
    <sheetView topLeftCell="A17" workbookViewId="0">
      <selection activeCell="G23" sqref="G23"/>
    </sheetView>
  </sheetViews>
  <sheetFormatPr defaultRowHeight="14.4" x14ac:dyDescent="0.3"/>
  <cols>
    <col min="2" max="2" width="18.6640625" customWidth="1"/>
    <col min="3" max="8" width="8.88671875" customWidth="1"/>
  </cols>
  <sheetData>
    <row r="1" spans="1:34" x14ac:dyDescent="0.3">
      <c r="D1" t="s">
        <v>0</v>
      </c>
      <c r="E1" t="s">
        <v>11</v>
      </c>
      <c r="F1" t="s">
        <v>12</v>
      </c>
      <c r="G1" t="s">
        <v>2</v>
      </c>
      <c r="H1" t="s">
        <v>3</v>
      </c>
      <c r="I1" t="s">
        <v>1</v>
      </c>
      <c r="J1" t="s">
        <v>4</v>
      </c>
      <c r="K1" t="s">
        <v>5</v>
      </c>
    </row>
    <row r="2" spans="1:34" x14ac:dyDescent="0.3">
      <c r="A2" t="s">
        <v>7</v>
      </c>
      <c r="D2" s="20">
        <v>1</v>
      </c>
      <c r="E2" s="20">
        <v>1</v>
      </c>
      <c r="F2" s="20">
        <v>1</v>
      </c>
      <c r="G2" s="20">
        <v>0.25</v>
      </c>
      <c r="H2" s="20">
        <v>1</v>
      </c>
      <c r="I2" s="20">
        <v>1</v>
      </c>
      <c r="J2" s="20">
        <v>1</v>
      </c>
      <c r="K2" s="20">
        <v>1</v>
      </c>
    </row>
    <row r="3" spans="1:34" x14ac:dyDescent="0.3">
      <c r="A3" t="s">
        <v>8</v>
      </c>
      <c r="D3" s="20">
        <v>1</v>
      </c>
      <c r="E3" s="20">
        <v>1</v>
      </c>
      <c r="F3" s="20">
        <v>1</v>
      </c>
      <c r="G3" s="20">
        <v>0.25</v>
      </c>
      <c r="H3" s="20">
        <v>1</v>
      </c>
      <c r="I3" s="20">
        <v>1</v>
      </c>
      <c r="J3" s="20">
        <v>1</v>
      </c>
      <c r="K3" s="20">
        <v>1</v>
      </c>
    </row>
    <row r="4" spans="1:34" x14ac:dyDescent="0.3">
      <c r="A4" t="s">
        <v>6</v>
      </c>
      <c r="D4" t="s">
        <v>24</v>
      </c>
      <c r="E4" s="20">
        <v>1</v>
      </c>
      <c r="F4" s="20">
        <v>1</v>
      </c>
      <c r="G4" s="20">
        <v>1</v>
      </c>
      <c r="H4" s="20">
        <v>1</v>
      </c>
      <c r="I4" s="20">
        <v>1</v>
      </c>
      <c r="J4" s="20">
        <v>1</v>
      </c>
      <c r="K4" s="20">
        <v>1</v>
      </c>
    </row>
    <row r="6" spans="1:34" ht="57.6" x14ac:dyDescent="0.3">
      <c r="D6" s="17" t="s">
        <v>41</v>
      </c>
      <c r="E6" s="1" t="s">
        <v>28</v>
      </c>
      <c r="F6" s="14" t="s">
        <v>29</v>
      </c>
      <c r="G6" s="14" t="s">
        <v>30</v>
      </c>
      <c r="H6" s="14" t="s">
        <v>31</v>
      </c>
      <c r="I6" s="14" t="s">
        <v>32</v>
      </c>
      <c r="J6" s="14" t="s">
        <v>33</v>
      </c>
      <c r="K6" s="14" t="s">
        <v>34</v>
      </c>
      <c r="L6" s="14" t="s">
        <v>35</v>
      </c>
      <c r="M6" s="14" t="s">
        <v>36</v>
      </c>
      <c r="O6" s="19" t="s">
        <v>57</v>
      </c>
    </row>
    <row r="7" spans="1:34" x14ac:dyDescent="0.3">
      <c r="A7" t="s">
        <v>40</v>
      </c>
      <c r="D7" s="20">
        <v>0</v>
      </c>
      <c r="E7" s="20">
        <v>0</v>
      </c>
      <c r="F7" s="20">
        <v>10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/>
      <c r="O7" s="20">
        <v>0</v>
      </c>
    </row>
    <row r="8" spans="1:34" ht="15" thickBot="1" x14ac:dyDescent="0.35"/>
    <row r="9" spans="1:34" x14ac:dyDescent="0.3">
      <c r="B9" s="52" t="s">
        <v>10</v>
      </c>
      <c r="L9" s="2" t="s">
        <v>23</v>
      </c>
      <c r="M9" s="3"/>
      <c r="N9" s="3"/>
      <c r="O9" s="3"/>
      <c r="P9" s="3"/>
      <c r="Q9" s="3"/>
      <c r="R9" s="3"/>
      <c r="S9" s="3"/>
      <c r="T9" s="4"/>
      <c r="U9" s="6"/>
      <c r="V9" s="18" t="s">
        <v>98</v>
      </c>
      <c r="W9" s="3"/>
      <c r="X9" s="3"/>
      <c r="Y9" s="3"/>
      <c r="Z9" s="3"/>
      <c r="AA9" s="3"/>
      <c r="AB9" s="3"/>
      <c r="AC9" s="3"/>
      <c r="AD9" s="4"/>
      <c r="AF9" s="2" t="s">
        <v>99</v>
      </c>
      <c r="AG9" s="4"/>
      <c r="AH9" s="6"/>
    </row>
    <row r="10" spans="1:34" ht="15" thickBot="1" x14ac:dyDescent="0.35">
      <c r="B10" s="84"/>
      <c r="L10" s="85"/>
      <c r="M10" s="6"/>
      <c r="N10" s="6"/>
      <c r="O10" s="6"/>
      <c r="P10" s="6"/>
      <c r="Q10" s="6"/>
      <c r="R10" s="6"/>
      <c r="S10" s="6"/>
      <c r="T10" s="7"/>
      <c r="U10" s="6"/>
      <c r="V10" s="86"/>
      <c r="W10" s="6"/>
      <c r="X10" s="6"/>
      <c r="Y10" s="6"/>
      <c r="Z10" s="6"/>
      <c r="AA10" s="6"/>
      <c r="AB10" s="6"/>
      <c r="AC10" s="6"/>
      <c r="AD10" s="7"/>
      <c r="AF10" s="85"/>
      <c r="AG10" s="7"/>
      <c r="AH10" s="6"/>
    </row>
    <row r="11" spans="1:34" ht="82.8" x14ac:dyDescent="0.3">
      <c r="B11" s="53" t="s">
        <v>25</v>
      </c>
      <c r="C11" s="1"/>
      <c r="D11" s="1"/>
      <c r="E11" s="1"/>
      <c r="F11" s="1"/>
      <c r="G11" s="1"/>
      <c r="H11" s="1"/>
      <c r="J11" s="21" t="s">
        <v>26</v>
      </c>
      <c r="K11" s="22" t="s">
        <v>27</v>
      </c>
      <c r="L11" s="15" t="s">
        <v>28</v>
      </c>
      <c r="M11" s="14" t="s">
        <v>29</v>
      </c>
      <c r="N11" s="14" t="s">
        <v>30</v>
      </c>
      <c r="O11" s="14" t="s">
        <v>31</v>
      </c>
      <c r="P11" s="14" t="s">
        <v>32</v>
      </c>
      <c r="Q11" s="14" t="s">
        <v>33</v>
      </c>
      <c r="R11" s="14" t="s">
        <v>34</v>
      </c>
      <c r="S11" s="14" t="s">
        <v>35</v>
      </c>
      <c r="T11" s="16" t="s">
        <v>36</v>
      </c>
      <c r="U11" s="71" t="s">
        <v>81</v>
      </c>
      <c r="V11" s="15" t="s">
        <v>28</v>
      </c>
      <c r="W11" s="14" t="s">
        <v>29</v>
      </c>
      <c r="X11" s="14" t="s">
        <v>30</v>
      </c>
      <c r="Y11" s="14" t="s">
        <v>31</v>
      </c>
      <c r="Z11" s="14" t="s">
        <v>32</v>
      </c>
      <c r="AA11" s="14" t="s">
        <v>33</v>
      </c>
      <c r="AB11" s="14" t="s">
        <v>34</v>
      </c>
      <c r="AC11" s="14" t="s">
        <v>35</v>
      </c>
      <c r="AD11" s="16" t="s">
        <v>36</v>
      </c>
      <c r="AF11" s="61" t="s">
        <v>63</v>
      </c>
      <c r="AG11" s="65" t="s">
        <v>73</v>
      </c>
      <c r="AH11" s="6"/>
    </row>
    <row r="12" spans="1:34" x14ac:dyDescent="0.3">
      <c r="B12" s="87" t="s">
        <v>89</v>
      </c>
      <c r="C12" s="1"/>
      <c r="D12" s="1"/>
      <c r="E12" s="1"/>
      <c r="F12" s="1"/>
      <c r="G12" s="1"/>
      <c r="H12" s="1"/>
      <c r="J12" s="14"/>
      <c r="K12" s="14"/>
      <c r="L12" s="15"/>
      <c r="M12" s="14"/>
      <c r="N12" s="14"/>
      <c r="O12" s="14"/>
      <c r="P12" s="14"/>
      <c r="Q12" s="14"/>
      <c r="R12" s="14"/>
      <c r="S12" s="14"/>
      <c r="T12" s="16"/>
      <c r="U12" s="88"/>
      <c r="V12" s="15"/>
      <c r="W12" s="14"/>
      <c r="X12" s="14"/>
      <c r="Y12" s="14"/>
      <c r="Z12" s="14"/>
      <c r="AA12" s="14"/>
      <c r="AB12" s="14"/>
      <c r="AC12" s="14"/>
      <c r="AD12" s="16"/>
      <c r="AF12" s="61"/>
      <c r="AG12" s="65"/>
      <c r="AH12" s="6"/>
    </row>
    <row r="13" spans="1:34" x14ac:dyDescent="0.3">
      <c r="A13" t="s">
        <v>9</v>
      </c>
      <c r="B13" s="25">
        <v>0</v>
      </c>
      <c r="C13" s="23"/>
      <c r="D13" s="23"/>
      <c r="E13" s="23"/>
      <c r="F13" s="23"/>
      <c r="G13" s="23"/>
      <c r="H13" s="23"/>
      <c r="I13" s="23"/>
      <c r="J13" s="20">
        <v>40</v>
      </c>
      <c r="K13" s="26">
        <v>10</v>
      </c>
      <c r="L13" s="5" t="s">
        <v>24</v>
      </c>
      <c r="M13" s="6" t="s">
        <v>24</v>
      </c>
      <c r="N13" s="26">
        <v>0</v>
      </c>
      <c r="O13" s="26">
        <v>0</v>
      </c>
      <c r="P13" s="6" t="s">
        <v>24</v>
      </c>
      <c r="Q13" s="26">
        <v>30</v>
      </c>
      <c r="R13" s="6" t="s">
        <v>24</v>
      </c>
      <c r="S13" s="26">
        <v>30</v>
      </c>
      <c r="T13" s="7" t="s">
        <v>24</v>
      </c>
      <c r="U13" s="72">
        <f>IF(B13=1,J13-K13,0)</f>
        <v>0</v>
      </c>
      <c r="V13" s="5">
        <f>0</f>
        <v>0</v>
      </c>
      <c r="W13" s="6">
        <f>0</f>
        <v>0</v>
      </c>
      <c r="X13" s="6">
        <f>IF(B13=1,MIN((J13-K13),N13),0)</f>
        <v>0</v>
      </c>
      <c r="Y13" s="6">
        <f>IF(B13=1,MIN((J13-K13),O13),0)</f>
        <v>0</v>
      </c>
      <c r="Z13" s="6">
        <f>0</f>
        <v>0</v>
      </c>
      <c r="AA13" s="6">
        <f>IF(B13=1,MIN((J13-K13),Q13),0)</f>
        <v>0</v>
      </c>
      <c r="AB13" s="6">
        <f>0</f>
        <v>0</v>
      </c>
      <c r="AC13" s="6">
        <f>IF(B13=1,MIN((J13-K13),S13),0)</f>
        <v>0</v>
      </c>
      <c r="AD13" s="7">
        <f>0</f>
        <v>0</v>
      </c>
      <c r="AF13" s="5">
        <f>MIN(U13,X13+Y13+AA13)</f>
        <v>0</v>
      </c>
      <c r="AG13" s="7">
        <f>MIN(U13,X13+Y13+AA13+AB13)</f>
        <v>0</v>
      </c>
      <c r="AH13" s="6"/>
    </row>
    <row r="14" spans="1:34" x14ac:dyDescent="0.3">
      <c r="A14" t="s">
        <v>76</v>
      </c>
      <c r="B14" s="25">
        <v>0</v>
      </c>
      <c r="C14" s="6"/>
      <c r="D14" s="6"/>
      <c r="E14" s="6"/>
      <c r="F14" s="6"/>
      <c r="G14" s="6"/>
      <c r="H14" s="6"/>
      <c r="I14" s="6"/>
      <c r="J14" s="20">
        <v>50</v>
      </c>
      <c r="K14" s="26">
        <v>0</v>
      </c>
      <c r="L14" s="5" t="s">
        <v>24</v>
      </c>
      <c r="M14" s="6" t="s">
        <v>24</v>
      </c>
      <c r="N14" s="26">
        <v>50</v>
      </c>
      <c r="O14" s="26">
        <v>0</v>
      </c>
      <c r="P14" s="6" t="s">
        <v>24</v>
      </c>
      <c r="Q14" s="26">
        <v>0</v>
      </c>
      <c r="R14" s="6" t="s">
        <v>24</v>
      </c>
      <c r="S14" s="26">
        <v>0</v>
      </c>
      <c r="T14" s="7" t="s">
        <v>24</v>
      </c>
      <c r="U14" s="72">
        <f t="shared" ref="U14:U15" si="0">IF(B14=1,J14-K14,0)</f>
        <v>0</v>
      </c>
      <c r="V14" s="5">
        <f>0</f>
        <v>0</v>
      </c>
      <c r="W14" s="6">
        <f>0</f>
        <v>0</v>
      </c>
      <c r="X14" s="6">
        <f t="shared" ref="X14:X15" si="1">IF(B14=1,MIN((J14-K14),N14),0)</f>
        <v>0</v>
      </c>
      <c r="Y14" s="6">
        <f t="shared" ref="Y14:Y15" si="2">IF(B14=1,MIN((J14-K14),O14),0)</f>
        <v>0</v>
      </c>
      <c r="Z14" s="6">
        <f>0</f>
        <v>0</v>
      </c>
      <c r="AA14" s="6">
        <f t="shared" ref="AA14:AA15" si="3">IF(B14=1,MIN((J14-K14),Q14),0)</f>
        <v>0</v>
      </c>
      <c r="AB14" s="6">
        <f>0</f>
        <v>0</v>
      </c>
      <c r="AC14" s="6">
        <f t="shared" ref="AC14:AC15" si="4">IF(B14=1,MIN((J14-K14),S14),0)</f>
        <v>0</v>
      </c>
      <c r="AD14" s="7">
        <f>0</f>
        <v>0</v>
      </c>
      <c r="AF14" s="5">
        <f t="shared" ref="AF14:AF15" si="5">MIN(U14,X14+Y14+AA14)</f>
        <v>0</v>
      </c>
      <c r="AG14" s="7">
        <f t="shared" ref="AG14:AG15" si="6">MIN(U14,X14+Y14+AA14+AB14)</f>
        <v>0</v>
      </c>
      <c r="AH14" s="6"/>
    </row>
    <row r="15" spans="1:34" ht="15" thickBot="1" x14ac:dyDescent="0.35">
      <c r="A15" t="s">
        <v>77</v>
      </c>
      <c r="B15" s="25">
        <v>0</v>
      </c>
      <c r="C15" s="6"/>
      <c r="D15" s="6"/>
      <c r="E15" s="6"/>
      <c r="F15" s="6"/>
      <c r="G15" s="6"/>
      <c r="H15" s="6"/>
      <c r="I15" s="6"/>
      <c r="J15" s="20">
        <v>100</v>
      </c>
      <c r="K15" s="26">
        <v>0</v>
      </c>
      <c r="L15" s="5" t="s">
        <v>24</v>
      </c>
      <c r="M15" s="6" t="s">
        <v>24</v>
      </c>
      <c r="N15" s="26">
        <v>0</v>
      </c>
      <c r="O15" s="26">
        <v>100</v>
      </c>
      <c r="P15" s="6" t="s">
        <v>24</v>
      </c>
      <c r="Q15" s="26">
        <v>0</v>
      </c>
      <c r="R15" s="6" t="s">
        <v>24</v>
      </c>
      <c r="S15" s="26">
        <v>0</v>
      </c>
      <c r="T15" s="7" t="s">
        <v>24</v>
      </c>
      <c r="U15" s="72">
        <f t="shared" si="0"/>
        <v>0</v>
      </c>
      <c r="V15" s="5">
        <f>0</f>
        <v>0</v>
      </c>
      <c r="W15" s="6">
        <f>0</f>
        <v>0</v>
      </c>
      <c r="X15" s="6">
        <f t="shared" si="1"/>
        <v>0</v>
      </c>
      <c r="Y15" s="6">
        <f t="shared" si="2"/>
        <v>0</v>
      </c>
      <c r="Z15" s="6">
        <f>0</f>
        <v>0</v>
      </c>
      <c r="AA15" s="6">
        <f t="shared" si="3"/>
        <v>0</v>
      </c>
      <c r="AB15" s="6">
        <f>0</f>
        <v>0</v>
      </c>
      <c r="AC15" s="6">
        <f t="shared" si="4"/>
        <v>0</v>
      </c>
      <c r="AD15" s="7">
        <f>0</f>
        <v>0</v>
      </c>
      <c r="AF15" s="8">
        <f t="shared" si="5"/>
        <v>0</v>
      </c>
      <c r="AG15" s="10">
        <f t="shared" si="6"/>
        <v>0</v>
      </c>
      <c r="AH15" s="6"/>
    </row>
    <row r="16" spans="1:34" s="66" customFormat="1" ht="32.4" thickBot="1" x14ac:dyDescent="0.35">
      <c r="B16" s="59"/>
      <c r="C16" s="11"/>
      <c r="D16" s="11"/>
      <c r="E16" s="11"/>
      <c r="F16" s="11"/>
      <c r="G16" s="11"/>
      <c r="H16" s="11"/>
      <c r="I16" s="11" t="s">
        <v>86</v>
      </c>
      <c r="J16" s="66">
        <f>SUM(IF(B13=1,J13,0),IF(B14=1,J14,0),IF(B15=1,J15,0))</f>
        <v>0</v>
      </c>
      <c r="K16" s="66">
        <f>SUM(IF(B13=1,K13,0),IF(B14=1,K14,0),IF(B15=1,K15,0))</f>
        <v>0</v>
      </c>
      <c r="L16" s="67"/>
      <c r="M16" s="11"/>
      <c r="N16" s="11"/>
      <c r="O16" s="11"/>
      <c r="P16" s="11"/>
      <c r="Q16" s="11"/>
      <c r="R16" s="11"/>
      <c r="S16" s="11"/>
      <c r="T16" s="68"/>
      <c r="U16" s="73"/>
      <c r="V16" s="67"/>
      <c r="W16" s="11"/>
      <c r="X16" s="11"/>
      <c r="Y16" s="11"/>
      <c r="Z16" s="11"/>
      <c r="AA16" s="11"/>
      <c r="AB16" s="11"/>
      <c r="AC16" s="11"/>
      <c r="AD16" s="68"/>
      <c r="AE16" s="92" t="s">
        <v>93</v>
      </c>
      <c r="AF16" s="11"/>
      <c r="AG16" s="91">
        <f>SUM(AG13:AG15)</f>
        <v>0</v>
      </c>
      <c r="AH16" s="11"/>
    </row>
    <row r="17" spans="1:38" ht="72" x14ac:dyDescent="0.3">
      <c r="B17" s="87" t="s">
        <v>91</v>
      </c>
      <c r="K17" s="6"/>
      <c r="L17" s="5"/>
      <c r="M17" s="6"/>
      <c r="N17" s="6"/>
      <c r="O17" s="6"/>
      <c r="P17" s="6"/>
      <c r="Q17" s="6"/>
      <c r="R17" s="6"/>
      <c r="S17" s="6"/>
      <c r="T17" s="7"/>
      <c r="U17" s="72"/>
      <c r="V17" s="5"/>
      <c r="W17" s="6"/>
      <c r="X17" s="6"/>
      <c r="Y17" s="6"/>
      <c r="Z17" s="6"/>
      <c r="AA17" s="6"/>
      <c r="AB17" s="6"/>
      <c r="AC17" s="6"/>
      <c r="AD17" s="7"/>
      <c r="AF17" s="62" t="s">
        <v>64</v>
      </c>
      <c r="AG17" s="63" t="s">
        <v>65</v>
      </c>
      <c r="AH17" s="63" t="s">
        <v>66</v>
      </c>
      <c r="AI17" s="64" t="s">
        <v>67</v>
      </c>
    </row>
    <row r="18" spans="1:38" x14ac:dyDescent="0.3">
      <c r="A18" t="s">
        <v>17</v>
      </c>
      <c r="B18" s="25">
        <v>0</v>
      </c>
      <c r="J18" s="20">
        <v>100</v>
      </c>
      <c r="K18" s="26">
        <v>60</v>
      </c>
      <c r="L18" s="47">
        <v>8</v>
      </c>
      <c r="M18" s="26">
        <v>8</v>
      </c>
      <c r="N18" s="6" t="s">
        <v>24</v>
      </c>
      <c r="O18" s="6" t="s">
        <v>24</v>
      </c>
      <c r="P18" s="26">
        <v>8</v>
      </c>
      <c r="Q18" s="6" t="s">
        <v>24</v>
      </c>
      <c r="R18" s="26">
        <v>40</v>
      </c>
      <c r="S18" s="6" t="s">
        <v>24</v>
      </c>
      <c r="T18" s="48">
        <v>40</v>
      </c>
      <c r="U18" s="72">
        <f t="shared" ref="U18:U20" si="7">IF(B18=1,J18-K18,0)</f>
        <v>0</v>
      </c>
      <c r="V18" s="5">
        <f>IF(B18=1,MIN((J18-K18),L18),0)</f>
        <v>0</v>
      </c>
      <c r="W18" s="6">
        <f>IF(B18=1,MIN((J18-K18),M18),0)</f>
        <v>0</v>
      </c>
      <c r="X18" s="6">
        <f>0</f>
        <v>0</v>
      </c>
      <c r="Y18" s="6">
        <f>0</f>
        <v>0</v>
      </c>
      <c r="Z18" s="6">
        <f>IF(B18=1,MIN((J18-K18),P18),0)</f>
        <v>0</v>
      </c>
      <c r="AA18" s="6">
        <f>0</f>
        <v>0</v>
      </c>
      <c r="AB18" s="6">
        <f>IF(B18=1,MIN((J18-K18),R18),0)</f>
        <v>0</v>
      </c>
      <c r="AC18" s="6">
        <f>0</f>
        <v>0</v>
      </c>
      <c r="AD18" s="7">
        <f>IF(B18=1,MIN((J18-K18),T18),0)</f>
        <v>0</v>
      </c>
      <c r="AF18" s="5">
        <f>MIN(U18,V18+Z18)</f>
        <v>0</v>
      </c>
      <c r="AG18" s="6">
        <f>MIN(U18,V18+Z18+AB18)</f>
        <v>0</v>
      </c>
      <c r="AH18" s="6">
        <f>MIN(U18,V18+Z18+AB18+AD18)</f>
        <v>0</v>
      </c>
      <c r="AI18" s="7">
        <f>MIN(U18,V18+Z18+AB18+AD18+W18)</f>
        <v>0</v>
      </c>
    </row>
    <row r="19" spans="1:38" x14ac:dyDescent="0.3">
      <c r="A19" t="s">
        <v>78</v>
      </c>
      <c r="B19" s="25">
        <v>0</v>
      </c>
      <c r="J19" s="20">
        <v>50</v>
      </c>
      <c r="K19" s="26">
        <v>0</v>
      </c>
      <c r="L19" s="47">
        <v>4</v>
      </c>
      <c r="M19" s="26">
        <v>4</v>
      </c>
      <c r="N19" s="6" t="s">
        <v>24</v>
      </c>
      <c r="O19" s="6" t="s">
        <v>24</v>
      </c>
      <c r="P19" s="26">
        <v>4</v>
      </c>
      <c r="Q19" s="6" t="s">
        <v>24</v>
      </c>
      <c r="R19" s="26">
        <v>50</v>
      </c>
      <c r="S19" s="6" t="s">
        <v>24</v>
      </c>
      <c r="T19" s="48">
        <v>50</v>
      </c>
      <c r="U19" s="72">
        <f t="shared" si="7"/>
        <v>0</v>
      </c>
      <c r="V19" s="5">
        <f t="shared" ref="V19:V20" si="8">IF(B19=1,MIN((J19-K19),L19),0)</f>
        <v>0</v>
      </c>
      <c r="W19" s="6">
        <f t="shared" ref="W19:W20" si="9">IF(B19=1,MIN((J19-K19),M19),0)</f>
        <v>0</v>
      </c>
      <c r="X19" s="6">
        <f>0</f>
        <v>0</v>
      </c>
      <c r="Y19" s="6">
        <f>0</f>
        <v>0</v>
      </c>
      <c r="Z19" s="6">
        <f t="shared" ref="Z19:Z20" si="10">IF(B19=1,MIN((J19-K19),P19),0)</f>
        <v>0</v>
      </c>
      <c r="AA19" s="6">
        <f>0</f>
        <v>0</v>
      </c>
      <c r="AB19" s="6">
        <f t="shared" ref="AB19:AB20" si="11">IF(B19=1,MIN((J19-K19),R19),0)</f>
        <v>0</v>
      </c>
      <c r="AC19" s="6">
        <f>0</f>
        <v>0</v>
      </c>
      <c r="AD19" s="7">
        <f t="shared" ref="AD19:AD20" si="12">IF(B19=1,MIN((J19-K19),T19),0)</f>
        <v>0</v>
      </c>
      <c r="AF19" s="5">
        <f t="shared" ref="AF19:AF20" si="13">MIN(U19,V19+Z19)</f>
        <v>0</v>
      </c>
      <c r="AG19" s="6">
        <f t="shared" ref="AG19:AG20" si="14">MIN(U19,V19+Z19+AB19)</f>
        <v>0</v>
      </c>
      <c r="AH19" s="6">
        <f t="shared" ref="AH19:AH20" si="15">MIN(U19,V19+Z19+AB19+AD19)</f>
        <v>0</v>
      </c>
      <c r="AI19" s="7">
        <f t="shared" ref="AI19:AI20" si="16">MIN(U19,V19+Z19+AB19+AD19+W19)</f>
        <v>0</v>
      </c>
    </row>
    <row r="20" spans="1:38" x14ac:dyDescent="0.3">
      <c r="A20" t="s">
        <v>79</v>
      </c>
      <c r="B20" s="25">
        <v>0</v>
      </c>
      <c r="J20" s="20">
        <v>100</v>
      </c>
      <c r="K20" s="26">
        <v>30</v>
      </c>
      <c r="L20" s="47">
        <v>8</v>
      </c>
      <c r="M20" s="26">
        <v>8</v>
      </c>
      <c r="N20" s="6" t="s">
        <v>24</v>
      </c>
      <c r="O20" s="6" t="s">
        <v>24</v>
      </c>
      <c r="P20" s="26">
        <v>8</v>
      </c>
      <c r="Q20" s="6" t="s">
        <v>24</v>
      </c>
      <c r="R20" s="26">
        <v>70</v>
      </c>
      <c r="S20" s="6" t="s">
        <v>24</v>
      </c>
      <c r="T20" s="48">
        <v>70</v>
      </c>
      <c r="U20" s="72">
        <f t="shared" si="7"/>
        <v>0</v>
      </c>
      <c r="V20" s="5">
        <f t="shared" si="8"/>
        <v>0</v>
      </c>
      <c r="W20" s="6">
        <f t="shared" si="9"/>
        <v>0</v>
      </c>
      <c r="X20" s="6">
        <f>0</f>
        <v>0</v>
      </c>
      <c r="Y20" s="6">
        <f>0</f>
        <v>0</v>
      </c>
      <c r="Z20" s="6">
        <f t="shared" si="10"/>
        <v>0</v>
      </c>
      <c r="AA20" s="6">
        <f>0</f>
        <v>0</v>
      </c>
      <c r="AB20" s="6">
        <f t="shared" si="11"/>
        <v>0</v>
      </c>
      <c r="AC20" s="6">
        <f>0</f>
        <v>0</v>
      </c>
      <c r="AD20" s="7">
        <f t="shared" si="12"/>
        <v>0</v>
      </c>
      <c r="AF20" s="5">
        <f t="shared" si="13"/>
        <v>0</v>
      </c>
      <c r="AG20" s="6">
        <f t="shared" si="14"/>
        <v>0</v>
      </c>
      <c r="AH20" s="6">
        <f t="shared" si="15"/>
        <v>0</v>
      </c>
      <c r="AI20" s="7">
        <f t="shared" si="16"/>
        <v>0</v>
      </c>
    </row>
    <row r="21" spans="1:38" s="66" customFormat="1" ht="31.8" x14ac:dyDescent="0.3">
      <c r="B21" s="59"/>
      <c r="I21" s="66" t="s">
        <v>86</v>
      </c>
      <c r="J21" s="66">
        <f>SUM(IF(B18=1,J18,0),IF(B19=1,J19,0),IF(B20=1,J20,0))</f>
        <v>0</v>
      </c>
      <c r="K21" s="66">
        <f>SUM(IF(B18=1,K18,0),IF(B19=1,K19,0),IF(B20=1,B20,0))</f>
        <v>0</v>
      </c>
      <c r="L21" s="67"/>
      <c r="M21" s="11"/>
      <c r="N21" s="11"/>
      <c r="O21" s="11"/>
      <c r="P21" s="11"/>
      <c r="Q21" s="11"/>
      <c r="R21" s="11"/>
      <c r="S21" s="11"/>
      <c r="T21" s="68"/>
      <c r="U21" s="73"/>
      <c r="V21" s="67"/>
      <c r="W21" s="11"/>
      <c r="X21" s="11"/>
      <c r="Y21" s="11"/>
      <c r="Z21" s="11"/>
      <c r="AA21" s="11"/>
      <c r="AB21" s="11"/>
      <c r="AC21" s="11"/>
      <c r="AD21" s="68"/>
      <c r="AE21" s="92" t="s">
        <v>94</v>
      </c>
      <c r="AF21" s="67"/>
      <c r="AG21" s="11"/>
      <c r="AH21" s="91">
        <f>SUM(AH18:AH20)</f>
        <v>0</v>
      </c>
      <c r="AI21" s="68"/>
    </row>
    <row r="22" spans="1:38" x14ac:dyDescent="0.3">
      <c r="B22" s="87" t="s">
        <v>90</v>
      </c>
      <c r="K22" s="6"/>
      <c r="L22" s="5"/>
      <c r="M22" s="6"/>
      <c r="N22" s="6"/>
      <c r="O22" s="6"/>
      <c r="P22" s="6"/>
      <c r="Q22" s="6"/>
      <c r="R22" s="6"/>
      <c r="S22" s="6"/>
      <c r="T22" s="7"/>
      <c r="U22" s="72"/>
      <c r="V22" s="5"/>
      <c r="W22" s="6"/>
      <c r="X22" s="6"/>
      <c r="Y22" s="6"/>
      <c r="Z22" s="6"/>
      <c r="AA22" s="6"/>
      <c r="AB22" s="6"/>
      <c r="AC22" s="6"/>
      <c r="AD22" s="7"/>
      <c r="AF22" s="5"/>
      <c r="AG22" s="6"/>
      <c r="AH22" s="6"/>
      <c r="AI22" s="7"/>
    </row>
    <row r="23" spans="1:38" x14ac:dyDescent="0.3">
      <c r="A23" t="s">
        <v>18</v>
      </c>
      <c r="B23" s="25">
        <v>0</v>
      </c>
      <c r="J23" s="20">
        <v>100</v>
      </c>
      <c r="K23" s="26">
        <v>30</v>
      </c>
      <c r="L23" s="47">
        <v>14</v>
      </c>
      <c r="M23" s="26">
        <v>14</v>
      </c>
      <c r="N23" s="11" t="s">
        <v>24</v>
      </c>
      <c r="O23" s="11" t="s">
        <v>24</v>
      </c>
      <c r="P23" s="26">
        <v>14</v>
      </c>
      <c r="Q23" s="11" t="s">
        <v>24</v>
      </c>
      <c r="R23" s="26">
        <v>70</v>
      </c>
      <c r="S23" s="11" t="s">
        <v>24</v>
      </c>
      <c r="T23" s="48">
        <v>70</v>
      </c>
      <c r="U23" s="72">
        <f>IF(B23=1,J23-K23,IF(B23=-1,J23,0))</f>
        <v>0</v>
      </c>
      <c r="V23" s="5">
        <f>IF(B23=1,MIN((J23-K23),L23),0)</f>
        <v>0</v>
      </c>
      <c r="W23" s="6">
        <f>IF(B23=1,MIN((J23-K23),M23),0)</f>
        <v>0</v>
      </c>
      <c r="X23" s="6">
        <f>0</f>
        <v>0</v>
      </c>
      <c r="Y23" s="6">
        <f>0</f>
        <v>0</v>
      </c>
      <c r="Z23" s="6">
        <f>IF(B23=1,MIN((J23-K23),P23),0)</f>
        <v>0</v>
      </c>
      <c r="AA23" s="6">
        <f>0</f>
        <v>0</v>
      </c>
      <c r="AB23" s="6">
        <f>IF(B23=1,MIN((J23-K23),R23),0)</f>
        <v>0</v>
      </c>
      <c r="AC23" s="6">
        <f>0</f>
        <v>0</v>
      </c>
      <c r="AD23" s="7">
        <f>IF(OR(B23=1,B23=-1),MIN((J23-K23),T23),0)</f>
        <v>0</v>
      </c>
      <c r="AF23" s="5">
        <f>MIN(U23,V23+Z23)</f>
        <v>0</v>
      </c>
      <c r="AG23" s="6">
        <f>MIN(U23,V23+Z23+AB23)</f>
        <v>0</v>
      </c>
      <c r="AH23" s="6">
        <f>MIN(U23,V23+Z23+AB23+AD23)</f>
        <v>0</v>
      </c>
      <c r="AI23" s="7">
        <f>MIN(U23,V23+Z23+AB23+AD23+W23)</f>
        <v>0</v>
      </c>
    </row>
    <row r="24" spans="1:38" x14ac:dyDescent="0.3">
      <c r="A24" t="s">
        <v>80</v>
      </c>
      <c r="B24" s="25">
        <v>0</v>
      </c>
      <c r="J24" s="20">
        <v>300</v>
      </c>
      <c r="K24" s="26">
        <v>200</v>
      </c>
      <c r="L24" s="47">
        <v>100</v>
      </c>
      <c r="M24" s="26">
        <v>100</v>
      </c>
      <c r="N24" s="11" t="s">
        <v>24</v>
      </c>
      <c r="O24" s="11" t="s">
        <v>24</v>
      </c>
      <c r="P24" s="26">
        <v>100</v>
      </c>
      <c r="Q24" s="11"/>
      <c r="R24" s="26">
        <v>0</v>
      </c>
      <c r="S24" s="11" t="s">
        <v>24</v>
      </c>
      <c r="T24" s="48">
        <v>0</v>
      </c>
      <c r="U24" s="72">
        <f>IF(B24=1,J24-K24,IF(B24=-1,J24,0))</f>
        <v>0</v>
      </c>
      <c r="V24" s="5">
        <f>IF(B24=1,MIN((J24-K24),L24),0)</f>
        <v>0</v>
      </c>
      <c r="W24" s="6">
        <f>IF(B24=1,MIN((J24-K24),M24),0)</f>
        <v>0</v>
      </c>
      <c r="X24" s="6">
        <f>0</f>
        <v>0</v>
      </c>
      <c r="Y24" s="6">
        <f>0</f>
        <v>0</v>
      </c>
      <c r="Z24" s="6">
        <f>IF(B24=1,MIN((J24-K24),P24),0)</f>
        <v>0</v>
      </c>
      <c r="AA24" s="6">
        <f>0</f>
        <v>0</v>
      </c>
      <c r="AB24" s="6">
        <f>IF(B24=1,MIN((J24-K24),R24),0)</f>
        <v>0</v>
      </c>
      <c r="AC24" s="6">
        <f>0</f>
        <v>0</v>
      </c>
      <c r="AD24" s="7">
        <f>IF(OR(B24=1,B24=-1),MIN((J24-K24),T24),0)</f>
        <v>0</v>
      </c>
      <c r="AF24" s="5">
        <f>MIN(U24,V24+Z24)</f>
        <v>0</v>
      </c>
      <c r="AG24" s="6">
        <f>MIN(U24,V24+Z24+AB24)</f>
        <v>0</v>
      </c>
      <c r="AH24" s="6">
        <f>MIN(U24,V24+Z24+AB24+AD24)</f>
        <v>0</v>
      </c>
      <c r="AI24" s="7">
        <f>MIN(U24,V24+Z24+AB24+AD24+W24)</f>
        <v>0</v>
      </c>
    </row>
    <row r="25" spans="1:38" ht="15" thickBot="1" x14ac:dyDescent="0.35">
      <c r="A25" t="s">
        <v>19</v>
      </c>
      <c r="B25" s="25">
        <v>0</v>
      </c>
      <c r="J25" s="20">
        <v>120</v>
      </c>
      <c r="K25" s="26">
        <v>40</v>
      </c>
      <c r="L25" s="47">
        <v>16</v>
      </c>
      <c r="M25" s="26">
        <v>16</v>
      </c>
      <c r="N25" s="11" t="s">
        <v>24</v>
      </c>
      <c r="O25" s="11" t="s">
        <v>24</v>
      </c>
      <c r="P25" s="26">
        <v>16</v>
      </c>
      <c r="Q25" s="11" t="s">
        <v>24</v>
      </c>
      <c r="R25" s="26">
        <v>40</v>
      </c>
      <c r="S25" s="11" t="s">
        <v>24</v>
      </c>
      <c r="T25" s="48">
        <v>120</v>
      </c>
      <c r="U25" s="72">
        <f>IF(B25=1,J25-K25,IF(B25=-1,J25,0))</f>
        <v>0</v>
      </c>
      <c r="V25" s="5">
        <f t="shared" ref="V25" si="17">IF(B25=1,MIN((J25-K25),L25),0)</f>
        <v>0</v>
      </c>
      <c r="W25" s="6">
        <f t="shared" ref="W25" si="18">IF(B25=1,MIN((J25-K25),M25),0)</f>
        <v>0</v>
      </c>
      <c r="X25" s="6">
        <f>0</f>
        <v>0</v>
      </c>
      <c r="Y25" s="6">
        <f>0</f>
        <v>0</v>
      </c>
      <c r="Z25" s="6">
        <f t="shared" ref="Z25" si="19">IF(B25=1,MIN((J25-K25),P25),0)</f>
        <v>0</v>
      </c>
      <c r="AA25" s="6">
        <f>0</f>
        <v>0</v>
      </c>
      <c r="AB25" s="6">
        <f t="shared" ref="AB25" si="20">IF(B25=1,MIN((J25-K25),R25),0)</f>
        <v>0</v>
      </c>
      <c r="AC25" s="6">
        <f>0</f>
        <v>0</v>
      </c>
      <c r="AD25" s="7">
        <f>IF(OR(B25=1,B25=-1),MIN(J25,T25),0)</f>
        <v>0</v>
      </c>
      <c r="AF25" s="8">
        <f>MIN(U25,V25+Z25)</f>
        <v>0</v>
      </c>
      <c r="AG25" s="9">
        <f>MIN(U25,V25+Z25+AB25)</f>
        <v>0</v>
      </c>
      <c r="AH25" s="9">
        <f>MIN(U25,V25+Z25+AB25+AD25)</f>
        <v>0</v>
      </c>
      <c r="AI25" s="10">
        <f>MIN(U25,V25+Z25+AB25+AD25+W25)</f>
        <v>0</v>
      </c>
    </row>
    <row r="26" spans="1:38" ht="15" thickBot="1" x14ac:dyDescent="0.35">
      <c r="B26" s="12"/>
      <c r="F26" s="90" t="s">
        <v>97</v>
      </c>
      <c r="H26" s="90">
        <f>SUM(IF(B23=1,J23,0),IF(B24=1,J24,0),IF(B25=1,J25,0))</f>
        <v>0</v>
      </c>
      <c r="I26" t="s">
        <v>86</v>
      </c>
      <c r="J26" s="66">
        <f>SUM(IF(OR(B23=1,B23=-1),J23,0),IF(OR(B24=1,B24=-1),J24,0),IF(OR(B25=1,B25=-1),J25,0))</f>
        <v>0</v>
      </c>
      <c r="K26" s="66">
        <f>SUM(IF(B23=1,K23,0),IF(B24=1,K24,0),IF(B25=1,K25,0))</f>
        <v>0</v>
      </c>
      <c r="L26" s="5"/>
      <c r="M26" s="6"/>
      <c r="N26" s="11"/>
      <c r="O26" s="11"/>
      <c r="P26" s="6"/>
      <c r="Q26" s="11"/>
      <c r="R26" s="11"/>
      <c r="S26" s="11"/>
      <c r="T26" s="7"/>
      <c r="U26" s="72"/>
      <c r="V26" s="5"/>
      <c r="W26" s="6"/>
      <c r="X26" s="6"/>
      <c r="Y26" s="6"/>
      <c r="Z26" s="6"/>
      <c r="AA26" s="6"/>
      <c r="AB26" s="6"/>
      <c r="AC26" s="93" t="s">
        <v>95</v>
      </c>
      <c r="AD26" s="94">
        <f>SUM(IF(B23=-1,AD23,0),IF(B24=-1,AD24,0),IF(B25=-1,AD25,0))</f>
        <v>0</v>
      </c>
      <c r="AK26" s="75"/>
    </row>
    <row r="27" spans="1:38" ht="86.4" x14ac:dyDescent="0.3">
      <c r="B27" s="87" t="s">
        <v>92</v>
      </c>
      <c r="F27" s="1" t="s">
        <v>37</v>
      </c>
      <c r="G27" s="1" t="s">
        <v>45</v>
      </c>
      <c r="H27" s="1" t="s">
        <v>38</v>
      </c>
      <c r="I27" s="1" t="s">
        <v>39</v>
      </c>
      <c r="K27" s="6"/>
      <c r="L27" s="5"/>
      <c r="M27" s="6"/>
      <c r="N27" s="6"/>
      <c r="O27" s="6"/>
      <c r="P27" s="6"/>
      <c r="Q27" s="6"/>
      <c r="R27" s="6"/>
      <c r="S27" s="6"/>
      <c r="T27" s="7"/>
      <c r="U27" s="72"/>
      <c r="V27" s="5"/>
      <c r="W27" s="6"/>
      <c r="X27" s="6"/>
      <c r="Y27" s="6"/>
      <c r="Z27" s="6"/>
      <c r="AA27" s="6"/>
      <c r="AB27" s="6"/>
      <c r="AC27" s="6"/>
      <c r="AD27" s="7"/>
      <c r="AF27" s="62" t="s">
        <v>68</v>
      </c>
      <c r="AG27" s="63" t="s">
        <v>69</v>
      </c>
      <c r="AH27" s="63" t="s">
        <v>70</v>
      </c>
      <c r="AI27" s="63" t="s">
        <v>71</v>
      </c>
      <c r="AJ27" s="64" t="s">
        <v>72</v>
      </c>
      <c r="AK27" s="19"/>
      <c r="AL27" s="19"/>
    </row>
    <row r="28" spans="1:38" x14ac:dyDescent="0.3">
      <c r="A28" t="s">
        <v>20</v>
      </c>
      <c r="B28" s="59">
        <v>0</v>
      </c>
      <c r="F28" s="20">
        <v>200</v>
      </c>
      <c r="G28" s="20">
        <v>0</v>
      </c>
      <c r="H28" s="20">
        <v>100</v>
      </c>
      <c r="I28" s="20">
        <v>50</v>
      </c>
      <c r="J28" s="20">
        <v>100</v>
      </c>
      <c r="K28" s="26">
        <v>-100</v>
      </c>
      <c r="L28" s="47">
        <f>200</f>
        <v>200</v>
      </c>
      <c r="M28" s="26">
        <f>200</f>
        <v>200</v>
      </c>
      <c r="N28" s="26">
        <v>200</v>
      </c>
      <c r="O28" s="11" t="s">
        <v>24</v>
      </c>
      <c r="P28" s="26">
        <v>200</v>
      </c>
      <c r="Q28" s="11" t="s">
        <v>24</v>
      </c>
      <c r="R28" s="26">
        <v>100</v>
      </c>
      <c r="S28" s="11" t="s">
        <v>24</v>
      </c>
      <c r="T28" s="48">
        <v>50</v>
      </c>
      <c r="U28" s="72">
        <f>IF(B28=1,J28-K28,0)</f>
        <v>0</v>
      </c>
      <c r="V28" s="5">
        <f>IF(B28=1,MIN((J28-K28),L28),0)</f>
        <v>0</v>
      </c>
      <c r="W28" s="6">
        <f>IF(B28=1,MIN((J28-K28),M28),0)</f>
        <v>0</v>
      </c>
      <c r="X28" s="6">
        <f>IF(B28=1,MIN((J28-K28),N28),0)</f>
        <v>0</v>
      </c>
      <c r="Y28" s="6">
        <f>0</f>
        <v>0</v>
      </c>
      <c r="Z28" s="6">
        <f>IF(B28=1,MIN((J28-K28),P28),0)</f>
        <v>0</v>
      </c>
      <c r="AA28" s="6">
        <f>0</f>
        <v>0</v>
      </c>
      <c r="AB28" s="6">
        <f>IF(B28=1,MIN((J28-K28),R28),0)</f>
        <v>0</v>
      </c>
      <c r="AC28" s="6">
        <f>0</f>
        <v>0</v>
      </c>
      <c r="AD28" s="7">
        <f>IF(B28=1,MIN((J28-K28),T28),0)</f>
        <v>0</v>
      </c>
      <c r="AF28" s="5">
        <f>MIN(U28,V28+X28)</f>
        <v>0</v>
      </c>
      <c r="AG28" s="6">
        <f>MIN(U28,V28+Z28+AB28)</f>
        <v>0</v>
      </c>
      <c r="AH28" s="6">
        <f>MIN(U28,V28+X28+Z28+AB28)</f>
        <v>0</v>
      </c>
      <c r="AI28" s="6">
        <f>MIN(U28,V28+X28+Z28+AB28+AD28)</f>
        <v>0</v>
      </c>
      <c r="AJ28" s="7">
        <f>MIN(U28,V28+X28+Z28+AB28+AD28+W28)</f>
        <v>0</v>
      </c>
    </row>
    <row r="29" spans="1:38" x14ac:dyDescent="0.3">
      <c r="A29" t="s">
        <v>21</v>
      </c>
      <c r="B29" s="59">
        <v>1</v>
      </c>
      <c r="F29" s="20">
        <v>10</v>
      </c>
      <c r="G29" s="20">
        <v>0</v>
      </c>
      <c r="H29" s="20">
        <v>0</v>
      </c>
      <c r="I29" s="20">
        <v>10</v>
      </c>
      <c r="J29" s="20">
        <v>10</v>
      </c>
      <c r="K29" s="26">
        <v>-10</v>
      </c>
      <c r="L29" s="47">
        <v>20</v>
      </c>
      <c r="M29" s="26">
        <f>20</f>
        <v>20</v>
      </c>
      <c r="N29" s="26">
        <v>20</v>
      </c>
      <c r="O29" s="11" t="s">
        <v>24</v>
      </c>
      <c r="P29" s="26">
        <v>20</v>
      </c>
      <c r="Q29" s="11" t="s">
        <v>24</v>
      </c>
      <c r="R29" s="26">
        <v>5</v>
      </c>
      <c r="S29" s="11" t="s">
        <v>24</v>
      </c>
      <c r="T29" s="48">
        <v>2.5</v>
      </c>
      <c r="U29" s="72">
        <f t="shared" ref="U29:U30" si="21">IF(B29=1,J29-K29,0)</f>
        <v>20</v>
      </c>
      <c r="V29" s="5">
        <f t="shared" ref="V29:V30" si="22">IF(B29=1,MIN((J29-K29),L29),0)</f>
        <v>20</v>
      </c>
      <c r="W29" s="6">
        <f t="shared" ref="W29:W30" si="23">IF(B29=1,MIN((J29-K29),M29),0)</f>
        <v>20</v>
      </c>
      <c r="X29" s="6">
        <f t="shared" ref="X29:X30" si="24">IF(B29=1,MIN((J29-K29),N29),0)</f>
        <v>20</v>
      </c>
      <c r="Y29" s="6">
        <f>0</f>
        <v>0</v>
      </c>
      <c r="Z29" s="6">
        <f t="shared" ref="Z29:Z30" si="25">IF(B29=1,MIN((J29-K29),P29),0)</f>
        <v>20</v>
      </c>
      <c r="AA29" s="6">
        <f>0</f>
        <v>0</v>
      </c>
      <c r="AB29" s="6">
        <f t="shared" ref="AB29:AB30" si="26">IF(B29=1,MIN((J29-K29),R29),0)</f>
        <v>5</v>
      </c>
      <c r="AC29" s="6">
        <f>0</f>
        <v>0</v>
      </c>
      <c r="AD29" s="7">
        <f t="shared" ref="AD29:AD30" si="27">IF(B29=1,MIN((J29-K29),T29),0)</f>
        <v>2.5</v>
      </c>
      <c r="AF29" s="5">
        <f t="shared" ref="AF29:AF30" si="28">MIN(U29,V29+X29)</f>
        <v>20</v>
      </c>
      <c r="AG29" s="6">
        <f t="shared" ref="AG29:AG30" si="29">MIN(U29,V29+Z29+AB29)</f>
        <v>20</v>
      </c>
      <c r="AH29" s="6">
        <f t="shared" ref="AH29:AH30" si="30">MIN(U29,V29+X29+Z29+AB29)</f>
        <v>20</v>
      </c>
      <c r="AI29" s="6">
        <f t="shared" ref="AI29:AI30" si="31">MIN(U29,V29+X29+Z29+AB29+AD29)</f>
        <v>20</v>
      </c>
      <c r="AJ29" s="7">
        <f t="shared" ref="AJ29:AJ30" si="32">MIN(U29,V29+X29+Z29+AB29+AD29+W29)</f>
        <v>20</v>
      </c>
    </row>
    <row r="30" spans="1:38" ht="15" thickBot="1" x14ac:dyDescent="0.35">
      <c r="A30" t="s">
        <v>22</v>
      </c>
      <c r="B30" s="60">
        <v>0</v>
      </c>
      <c r="C30" s="24"/>
      <c r="D30" s="24"/>
      <c r="E30" s="24"/>
      <c r="F30" s="27">
        <v>100</v>
      </c>
      <c r="G30" s="27">
        <v>0</v>
      </c>
      <c r="H30" s="27">
        <v>100</v>
      </c>
      <c r="I30" s="27">
        <v>70</v>
      </c>
      <c r="J30" s="27">
        <v>100</v>
      </c>
      <c r="K30" s="27">
        <v>-100</v>
      </c>
      <c r="L30" s="49">
        <v>200</v>
      </c>
      <c r="M30" s="50">
        <v>200</v>
      </c>
      <c r="N30" s="50">
        <v>200</v>
      </c>
      <c r="O30" s="13" t="s">
        <v>24</v>
      </c>
      <c r="P30" s="50">
        <v>200</v>
      </c>
      <c r="Q30" s="9" t="s">
        <v>24</v>
      </c>
      <c r="R30" s="50">
        <v>100</v>
      </c>
      <c r="S30" s="9" t="s">
        <v>24</v>
      </c>
      <c r="T30" s="51">
        <v>0</v>
      </c>
      <c r="U30" s="74">
        <f t="shared" si="21"/>
        <v>0</v>
      </c>
      <c r="V30" s="8">
        <f t="shared" si="22"/>
        <v>0</v>
      </c>
      <c r="W30" s="9">
        <f t="shared" si="23"/>
        <v>0</v>
      </c>
      <c r="X30" s="9">
        <f t="shared" si="24"/>
        <v>0</v>
      </c>
      <c r="Y30" s="9">
        <f>0</f>
        <v>0</v>
      </c>
      <c r="Z30" s="9">
        <f t="shared" si="25"/>
        <v>0</v>
      </c>
      <c r="AA30" s="9">
        <f>0</f>
        <v>0</v>
      </c>
      <c r="AB30" s="9">
        <f t="shared" si="26"/>
        <v>0</v>
      </c>
      <c r="AC30" s="9">
        <f>0</f>
        <v>0</v>
      </c>
      <c r="AD30" s="10">
        <f t="shared" si="27"/>
        <v>0</v>
      </c>
      <c r="AF30" s="8">
        <f t="shared" si="28"/>
        <v>0</v>
      </c>
      <c r="AG30" s="9">
        <f t="shared" si="29"/>
        <v>0</v>
      </c>
      <c r="AH30" s="9">
        <f t="shared" si="30"/>
        <v>0</v>
      </c>
      <c r="AI30" s="9">
        <f t="shared" si="31"/>
        <v>0</v>
      </c>
      <c r="AJ30" s="10">
        <f t="shared" si="32"/>
        <v>0</v>
      </c>
    </row>
    <row r="31" spans="1:38" s="66" customFormat="1" x14ac:dyDescent="0.3">
      <c r="B31" s="11"/>
      <c r="C31" s="11"/>
      <c r="D31" s="11"/>
      <c r="E31" s="11" t="s">
        <v>86</v>
      </c>
      <c r="F31" s="11">
        <f>SUM(IF(B28=1,F28,0),IF(B29=1,F29,0),IF(B30=1,F30,0))</f>
        <v>10</v>
      </c>
      <c r="G31" s="11">
        <f>SUM(IF(B28=1,G28,0),IF(B29=1,G29,0),IF(B30=1,G30,0))</f>
        <v>0</v>
      </c>
      <c r="H31" s="11">
        <f>SUM(IF(B28=1,H28,0),IF(B29=1,H29,0),IF(B30=1,H30,0))</f>
        <v>0</v>
      </c>
      <c r="I31" s="11">
        <f>SUM(IF(B28=1,I28,0),IF(B29=1,I29,0),IF(B30=1,I30,0))</f>
        <v>10</v>
      </c>
      <c r="J31" s="66">
        <f>SUM(IF(B28=1,J28,0),IF(B29=1,J29,0),IF(B30=1,J30,0))</f>
        <v>10</v>
      </c>
      <c r="K31" s="66">
        <f>SUM(IF(B28=1,K28,0),IF(B29=1,K29,0),IF(B30=1,K30,0))</f>
        <v>-10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F31" s="11"/>
      <c r="AG31" s="11"/>
      <c r="AH31" s="11"/>
      <c r="AI31" s="11"/>
      <c r="AJ31" s="11"/>
    </row>
    <row r="32" spans="1:38" s="66" customFormat="1" ht="15" thickBot="1" x14ac:dyDescent="0.3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F32" s="11"/>
      <c r="AG32" s="11"/>
      <c r="AH32" s="11"/>
      <c r="AI32" s="11"/>
      <c r="AJ32" s="11"/>
    </row>
    <row r="33" spans="1:36" s="66" customFormat="1" ht="15" thickBot="1" x14ac:dyDescent="0.35">
      <c r="A33" s="81" t="s">
        <v>82</v>
      </c>
      <c r="B33" s="82"/>
      <c r="C33" s="82"/>
      <c r="D33" s="83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11"/>
      <c r="AC33" s="11"/>
      <c r="AD33" s="11"/>
      <c r="AF33" s="11"/>
      <c r="AG33" s="11"/>
      <c r="AH33" s="11"/>
      <c r="AI33" s="11"/>
      <c r="AJ33" s="11"/>
    </row>
    <row r="34" spans="1:36" s="66" customFormat="1" x14ac:dyDescent="0.3">
      <c r="A34" s="6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76" t="s">
        <v>98</v>
      </c>
      <c r="N34" s="6"/>
      <c r="O34" s="6"/>
      <c r="P34" s="6"/>
      <c r="Q34" s="6"/>
      <c r="R34" s="6"/>
      <c r="S34" s="6"/>
      <c r="T34" s="6"/>
      <c r="U34" s="6"/>
      <c r="V34" s="11"/>
      <c r="W34" s="69" t="s">
        <v>99</v>
      </c>
      <c r="X34" s="6"/>
      <c r="Y34" s="11"/>
      <c r="Z34" s="11"/>
      <c r="AA34" s="68"/>
      <c r="AB34" s="11"/>
      <c r="AC34" s="11"/>
      <c r="AD34" s="11"/>
      <c r="AF34" s="11"/>
      <c r="AG34" s="11"/>
      <c r="AH34" s="11"/>
      <c r="AI34" s="11"/>
      <c r="AJ34" s="11"/>
    </row>
    <row r="35" spans="1:36" s="66" customFormat="1" ht="57.6" x14ac:dyDescent="0.3">
      <c r="A35" s="67"/>
      <c r="B35" s="11"/>
      <c r="C35" s="11"/>
      <c r="D35" s="11"/>
      <c r="E35" s="11"/>
      <c r="F35" s="11"/>
      <c r="G35" s="11"/>
      <c r="H35" s="11"/>
      <c r="I35" s="11"/>
      <c r="J35" s="14" t="s">
        <v>26</v>
      </c>
      <c r="K35" s="14" t="s">
        <v>27</v>
      </c>
      <c r="L35" s="70" t="s">
        <v>85</v>
      </c>
      <c r="M35" s="14" t="s">
        <v>28</v>
      </c>
      <c r="N35" s="14" t="s">
        <v>29</v>
      </c>
      <c r="O35" s="14" t="s">
        <v>30</v>
      </c>
      <c r="P35" s="14" t="s">
        <v>31</v>
      </c>
      <c r="Q35" s="14" t="s">
        <v>32</v>
      </c>
      <c r="R35" s="14" t="s">
        <v>33</v>
      </c>
      <c r="S35" s="14" t="s">
        <v>34</v>
      </c>
      <c r="T35" s="14" t="s">
        <v>35</v>
      </c>
      <c r="U35" s="14" t="s">
        <v>36</v>
      </c>
      <c r="V35" s="11"/>
      <c r="W35" s="19" t="s">
        <v>63</v>
      </c>
      <c r="X35" s="19" t="s">
        <v>73</v>
      </c>
      <c r="Y35" s="11"/>
      <c r="Z35" s="11"/>
      <c r="AA35" s="68"/>
      <c r="AB35" s="11"/>
      <c r="AC35" s="11"/>
      <c r="AD35" s="11"/>
      <c r="AF35" s="11"/>
      <c r="AG35" s="11"/>
      <c r="AH35" s="11"/>
      <c r="AI35" s="11"/>
      <c r="AJ35" s="11"/>
    </row>
    <row r="36" spans="1:36" s="66" customFormat="1" x14ac:dyDescent="0.3">
      <c r="A36" s="67" t="s">
        <v>75</v>
      </c>
      <c r="B36" s="11"/>
      <c r="C36" s="11"/>
      <c r="D36" s="11"/>
      <c r="E36" s="11"/>
      <c r="F36" s="11"/>
      <c r="G36" s="11"/>
      <c r="H36" s="11"/>
      <c r="I36" s="11"/>
      <c r="J36" s="11">
        <f>J16</f>
        <v>0</v>
      </c>
      <c r="K36" s="11">
        <f>K16</f>
        <v>0</v>
      </c>
      <c r="L36" s="11">
        <f t="shared" ref="L36:U36" si="33">SUM(U13:U15)</f>
        <v>0</v>
      </c>
      <c r="M36" s="11">
        <f t="shared" si="33"/>
        <v>0</v>
      </c>
      <c r="N36" s="11">
        <f t="shared" si="33"/>
        <v>0</v>
      </c>
      <c r="O36" s="11">
        <f t="shared" si="33"/>
        <v>0</v>
      </c>
      <c r="P36" s="11">
        <f t="shared" si="33"/>
        <v>0</v>
      </c>
      <c r="Q36" s="11">
        <f t="shared" si="33"/>
        <v>0</v>
      </c>
      <c r="R36" s="11">
        <f t="shared" si="33"/>
        <v>0</v>
      </c>
      <c r="S36" s="11">
        <f t="shared" si="33"/>
        <v>0</v>
      </c>
      <c r="T36" s="11">
        <f t="shared" si="33"/>
        <v>0</v>
      </c>
      <c r="U36" s="11">
        <f t="shared" si="33"/>
        <v>0</v>
      </c>
      <c r="V36" s="11"/>
      <c r="W36" s="11">
        <f>SUM(AF13:AF15)</f>
        <v>0</v>
      </c>
      <c r="X36" s="11">
        <f>SUM(AG13:AG15)</f>
        <v>0</v>
      </c>
      <c r="Y36" s="11"/>
      <c r="Z36" s="11"/>
      <c r="AA36" s="68"/>
      <c r="AB36" s="11"/>
      <c r="AC36" s="11"/>
      <c r="AD36" s="11"/>
      <c r="AF36" s="11"/>
      <c r="AG36" s="11"/>
      <c r="AH36" s="11"/>
      <c r="AI36" s="11"/>
      <c r="AJ36" s="11"/>
    </row>
    <row r="37" spans="1:36" s="66" customFormat="1" x14ac:dyDescent="0.3">
      <c r="A37" s="6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68"/>
      <c r="AB37" s="11"/>
      <c r="AC37" s="11"/>
      <c r="AD37" s="11"/>
      <c r="AF37" s="11"/>
      <c r="AG37" s="11"/>
      <c r="AH37" s="11"/>
      <c r="AI37" s="11"/>
      <c r="AJ37" s="11"/>
    </row>
    <row r="38" spans="1:36" s="66" customFormat="1" ht="72" x14ac:dyDescent="0.3">
      <c r="A38" s="6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4" t="s">
        <v>64</v>
      </c>
      <c r="X38" s="14" t="s">
        <v>65</v>
      </c>
      <c r="Y38" s="14" t="s">
        <v>66</v>
      </c>
      <c r="Z38" s="14" t="s">
        <v>67</v>
      </c>
      <c r="AA38" s="68"/>
      <c r="AB38" s="11"/>
      <c r="AC38" s="11"/>
      <c r="AD38" s="11"/>
      <c r="AF38" s="11"/>
      <c r="AG38" s="11"/>
      <c r="AH38" s="11"/>
      <c r="AI38" s="11"/>
      <c r="AJ38" s="11"/>
    </row>
    <row r="39" spans="1:36" s="66" customFormat="1" x14ac:dyDescent="0.3">
      <c r="A39" s="67" t="s">
        <v>84</v>
      </c>
      <c r="B39" s="11"/>
      <c r="C39" s="11"/>
      <c r="D39" s="11"/>
      <c r="E39" s="11"/>
      <c r="F39" s="11"/>
      <c r="G39" s="11"/>
      <c r="H39" s="11"/>
      <c r="I39" s="11"/>
      <c r="J39" s="11">
        <f>J21+J26</f>
        <v>0</v>
      </c>
      <c r="K39" s="11">
        <f>K21+K26</f>
        <v>0</v>
      </c>
      <c r="L39" s="11">
        <f t="shared" ref="L39:U39" si="34">SUM(U18:U20,U23:U25)</f>
        <v>0</v>
      </c>
      <c r="M39" s="11">
        <f t="shared" si="34"/>
        <v>0</v>
      </c>
      <c r="N39" s="11">
        <f t="shared" si="34"/>
        <v>0</v>
      </c>
      <c r="O39" s="11">
        <f t="shared" si="34"/>
        <v>0</v>
      </c>
      <c r="P39" s="11">
        <f t="shared" si="34"/>
        <v>0</v>
      </c>
      <c r="Q39" s="11">
        <f t="shared" si="34"/>
        <v>0</v>
      </c>
      <c r="R39" s="11">
        <f t="shared" si="34"/>
        <v>0</v>
      </c>
      <c r="S39" s="11">
        <f t="shared" si="34"/>
        <v>0</v>
      </c>
      <c r="T39" s="11">
        <f t="shared" si="34"/>
        <v>0</v>
      </c>
      <c r="U39" s="11">
        <f t="shared" si="34"/>
        <v>0</v>
      </c>
      <c r="V39" s="11"/>
      <c r="W39" s="11">
        <f>SUM(AF18:AF20,AF23:AF25)</f>
        <v>0</v>
      </c>
      <c r="X39" s="11">
        <f>SUM(AG18:AG20,AG23:AG25)</f>
        <v>0</v>
      </c>
      <c r="Y39" s="11">
        <f>SUM(AH18:AH20,AH23:AH25)</f>
        <v>0</v>
      </c>
      <c r="Z39" s="11">
        <f>SUM(AI18:AI20,AI23:AI25)</f>
        <v>0</v>
      </c>
      <c r="AA39" s="68"/>
      <c r="AB39" s="11"/>
      <c r="AC39" s="11"/>
      <c r="AD39" s="11"/>
      <c r="AF39" s="11"/>
      <c r="AG39" s="11"/>
      <c r="AH39" s="11"/>
      <c r="AI39" s="11"/>
      <c r="AJ39" s="11"/>
    </row>
    <row r="40" spans="1:36" s="66" customFormat="1" x14ac:dyDescent="0.3">
      <c r="A40" s="6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68"/>
      <c r="AB40" s="11"/>
      <c r="AC40" s="11"/>
      <c r="AD40" s="11"/>
      <c r="AF40" s="11"/>
      <c r="AG40" s="11"/>
      <c r="AH40" s="11"/>
      <c r="AI40" s="11"/>
      <c r="AJ40" s="11"/>
    </row>
    <row r="41" spans="1:36" s="66" customFormat="1" ht="86.4" x14ac:dyDescent="0.3">
      <c r="A41" s="67"/>
      <c r="B41" s="11"/>
      <c r="C41" s="11"/>
      <c r="D41" s="11"/>
      <c r="E41" s="11"/>
      <c r="F41" s="14" t="s">
        <v>37</v>
      </c>
      <c r="G41" s="14" t="s">
        <v>45</v>
      </c>
      <c r="H41" s="14" t="s">
        <v>38</v>
      </c>
      <c r="I41" s="14" t="s">
        <v>39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4" t="s">
        <v>68</v>
      </c>
      <c r="X41" s="14" t="s">
        <v>69</v>
      </c>
      <c r="Y41" s="14" t="s">
        <v>70</v>
      </c>
      <c r="Z41" s="14" t="s">
        <v>71</v>
      </c>
      <c r="AA41" s="16" t="s">
        <v>72</v>
      </c>
      <c r="AB41" s="11"/>
      <c r="AC41" s="11"/>
      <c r="AD41" s="11"/>
      <c r="AF41" s="11"/>
      <c r="AG41" s="11"/>
      <c r="AH41" s="11"/>
      <c r="AI41" s="11"/>
      <c r="AJ41" s="11"/>
    </row>
    <row r="42" spans="1:36" s="66" customFormat="1" ht="15" thickBot="1" x14ac:dyDescent="0.35">
      <c r="A42" s="79" t="s">
        <v>83</v>
      </c>
      <c r="B42" s="13"/>
      <c r="C42" s="13"/>
      <c r="D42" s="13"/>
      <c r="E42" s="13"/>
      <c r="F42" s="13">
        <f>F31</f>
        <v>10</v>
      </c>
      <c r="G42" s="13">
        <f t="shared" ref="G42:I42" si="35">G31</f>
        <v>0</v>
      </c>
      <c r="H42" s="13">
        <f t="shared" si="35"/>
        <v>0</v>
      </c>
      <c r="I42" s="13">
        <f t="shared" si="35"/>
        <v>10</v>
      </c>
      <c r="J42" s="13">
        <f>J31</f>
        <v>10</v>
      </c>
      <c r="K42" s="13">
        <f>K31</f>
        <v>-10</v>
      </c>
      <c r="L42" s="13">
        <f>SUM(U28:U30)</f>
        <v>20</v>
      </c>
      <c r="M42" s="13">
        <f t="shared" ref="M42:AA42" si="36">SUM(V28:V30)</f>
        <v>20</v>
      </c>
      <c r="N42" s="13">
        <f t="shared" si="36"/>
        <v>20</v>
      </c>
      <c r="O42" s="13">
        <f t="shared" si="36"/>
        <v>20</v>
      </c>
      <c r="P42" s="13">
        <f t="shared" si="36"/>
        <v>0</v>
      </c>
      <c r="Q42" s="13">
        <f t="shared" si="36"/>
        <v>20</v>
      </c>
      <c r="R42" s="13">
        <f t="shared" si="36"/>
        <v>0</v>
      </c>
      <c r="S42" s="13">
        <f t="shared" si="36"/>
        <v>5</v>
      </c>
      <c r="T42" s="13">
        <f t="shared" si="36"/>
        <v>0</v>
      </c>
      <c r="U42" s="13">
        <f t="shared" si="36"/>
        <v>2.5</v>
      </c>
      <c r="V42" s="13"/>
      <c r="W42" s="13">
        <f t="shared" si="36"/>
        <v>20</v>
      </c>
      <c r="X42" s="13">
        <f t="shared" si="36"/>
        <v>20</v>
      </c>
      <c r="Y42" s="13">
        <f t="shared" si="36"/>
        <v>20</v>
      </c>
      <c r="Z42" s="13">
        <f t="shared" si="36"/>
        <v>20</v>
      </c>
      <c r="AA42" s="80">
        <f t="shared" si="36"/>
        <v>20</v>
      </c>
      <c r="AB42" s="11"/>
      <c r="AC42" s="11"/>
      <c r="AD42" s="11"/>
      <c r="AF42" s="11"/>
      <c r="AG42" s="11"/>
      <c r="AH42" s="11"/>
      <c r="AI42" s="11"/>
      <c r="AJ42" s="11"/>
    </row>
    <row r="43" spans="1:36" ht="15" thickBot="1" x14ac:dyDescent="0.35">
      <c r="K43" s="11"/>
      <c r="L43" s="6"/>
      <c r="M43" s="6"/>
      <c r="N43" s="11"/>
      <c r="O43" s="11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6" ht="15" thickBot="1" x14ac:dyDescent="0.35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55" t="s">
        <v>103</v>
      </c>
      <c r="M44" s="31"/>
      <c r="N44" s="31"/>
      <c r="O44" s="55" t="s">
        <v>103</v>
      </c>
      <c r="P44" s="31"/>
      <c r="Q44" s="55" t="s">
        <v>104</v>
      </c>
      <c r="R44" s="31"/>
      <c r="S44" s="55" t="s">
        <v>104</v>
      </c>
      <c r="T44" s="31"/>
      <c r="U44" s="31"/>
      <c r="V44" s="31"/>
      <c r="W44" s="31"/>
      <c r="X44" s="31"/>
      <c r="Y44" s="31"/>
      <c r="Z44" s="31"/>
      <c r="AA44" s="31"/>
      <c r="AB44" s="32"/>
      <c r="AC44" s="6"/>
      <c r="AD44" s="6"/>
    </row>
    <row r="45" spans="1:36" ht="15" thickBot="1" x14ac:dyDescent="0.35">
      <c r="A45" s="33"/>
      <c r="B45" s="34" t="s">
        <v>51</v>
      </c>
      <c r="C45" s="35"/>
      <c r="D45" s="35"/>
      <c r="E45" s="35"/>
      <c r="F45" s="58">
        <f>SUM(E7:M7) - SUM(L55:T55,L57:T57,L60:T60)</f>
        <v>0</v>
      </c>
      <c r="G45" s="36"/>
      <c r="H45" s="36"/>
      <c r="I45" s="36"/>
      <c r="J45" s="36"/>
      <c r="K45" s="36"/>
      <c r="L45" s="54" t="s">
        <v>106</v>
      </c>
      <c r="M45" s="55"/>
      <c r="N45" s="55"/>
      <c r="O45" s="56" t="s">
        <v>107</v>
      </c>
      <c r="P45" s="55"/>
      <c r="Q45" s="57" t="s">
        <v>58</v>
      </c>
      <c r="R45" s="57" t="s">
        <v>61</v>
      </c>
      <c r="S45" s="57" t="s">
        <v>59</v>
      </c>
      <c r="T45" s="57"/>
      <c r="U45" s="57" t="s">
        <v>60</v>
      </c>
      <c r="V45" s="57"/>
      <c r="W45" s="57" t="s">
        <v>74</v>
      </c>
      <c r="X45" s="57"/>
      <c r="Y45" s="57" t="s">
        <v>105</v>
      </c>
      <c r="Z45" s="57"/>
      <c r="AA45" s="57" t="s">
        <v>62</v>
      </c>
      <c r="AB45" s="32"/>
      <c r="AC45" s="6"/>
      <c r="AD45" s="6"/>
    </row>
    <row r="46" spans="1:36" ht="15" thickBot="1" x14ac:dyDescent="0.35">
      <c r="A46" s="33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28">
        <f>U60</f>
        <v>0</v>
      </c>
      <c r="M46" s="29"/>
      <c r="N46" s="29"/>
      <c r="O46" s="29">
        <f>SUM(L60,N60:T60)</f>
        <v>0</v>
      </c>
      <c r="P46" s="29"/>
      <c r="Q46" s="29">
        <f>H26</f>
        <v>0</v>
      </c>
      <c r="R46" s="29">
        <f>AG16+AH21</f>
        <v>0</v>
      </c>
      <c r="S46" s="29">
        <f>D7+Q46+R46+L46+O46</f>
        <v>0</v>
      </c>
      <c r="T46" s="29"/>
      <c r="U46" s="29">
        <f>SUM(E7,G7:M7)-AD26</f>
        <v>0</v>
      </c>
      <c r="V46" s="29"/>
      <c r="W46" s="29">
        <f>MAX(0,(O7*4+U46-S46))</f>
        <v>0</v>
      </c>
      <c r="X46" s="29"/>
      <c r="Y46" s="29">
        <f>SUM(E7:M7)-SUM(L55:T55,L57:T57,L60:T60)</f>
        <v>0</v>
      </c>
      <c r="Z46" s="29"/>
      <c r="AA46" s="29">
        <f>MAX(W46,Y46)</f>
        <v>0</v>
      </c>
      <c r="AB46" s="39"/>
      <c r="AC46" s="6"/>
      <c r="AD46" s="6"/>
    </row>
    <row r="47" spans="1:36" ht="15" thickBot="1" x14ac:dyDescent="0.35">
      <c r="A47" s="33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40"/>
      <c r="AC47" s="6"/>
      <c r="AD47" s="6"/>
    </row>
    <row r="48" spans="1:36" x14ac:dyDescent="0.3">
      <c r="A48" s="33"/>
      <c r="B48" s="30" t="s">
        <v>52</v>
      </c>
      <c r="C48" s="31"/>
      <c r="D48" s="31"/>
      <c r="E48" s="31"/>
      <c r="F48" s="31"/>
      <c r="G48" s="31"/>
      <c r="H48" s="31"/>
      <c r="I48" s="31"/>
      <c r="J48" s="31"/>
      <c r="K48" s="32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40"/>
      <c r="AC48" s="6"/>
      <c r="AD48" s="6"/>
    </row>
    <row r="49" spans="1:30" ht="36.6" x14ac:dyDescent="0.3">
      <c r="A49" s="33"/>
      <c r="B49" s="33"/>
      <c r="C49" s="41" t="s">
        <v>11</v>
      </c>
      <c r="D49" s="41" t="s">
        <v>12</v>
      </c>
      <c r="E49" s="41" t="s">
        <v>2</v>
      </c>
      <c r="F49" s="41" t="s">
        <v>53</v>
      </c>
      <c r="G49" s="42" t="s">
        <v>54</v>
      </c>
      <c r="H49" s="41" t="s">
        <v>13</v>
      </c>
      <c r="I49" s="42" t="s">
        <v>55</v>
      </c>
      <c r="J49" s="41" t="s">
        <v>15</v>
      </c>
      <c r="K49" s="43" t="s">
        <v>56</v>
      </c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40"/>
      <c r="AC49" s="6"/>
      <c r="AD49" s="6"/>
    </row>
    <row r="50" spans="1:30" ht="15" thickBot="1" x14ac:dyDescent="0.35">
      <c r="A50" s="33"/>
      <c r="B50" s="37"/>
      <c r="C50" s="38">
        <f>E7-SUM(L55,L57,L60)</f>
        <v>0</v>
      </c>
      <c r="D50" s="38">
        <f>F7-SUM(M55,M57,M60)</f>
        <v>0</v>
      </c>
      <c r="E50" s="38">
        <f>G7-SUM(N55,N57,N60)</f>
        <v>0</v>
      </c>
      <c r="F50" s="38">
        <f>G7+H7-SUM(N55:O55,N57:O57,N60:O60)</f>
        <v>0</v>
      </c>
      <c r="G50" s="38">
        <f>G7+H7+I7-SUM(N55:P55,N57:P57,N60:P60)</f>
        <v>0</v>
      </c>
      <c r="H50" s="38">
        <f>J7-SUM(Q55,Q57,Q60)</f>
        <v>0</v>
      </c>
      <c r="I50" s="38">
        <f>J7+K7-SUM(Q55,Q57,Q60,R55,R57,R60)</f>
        <v>0</v>
      </c>
      <c r="J50" s="38">
        <f>L7-SUM(S55,S57,S60)</f>
        <v>0</v>
      </c>
      <c r="K50" s="39">
        <f>L7+M7-SUM(S55,S57,S60,T55,T57,T60)</f>
        <v>0</v>
      </c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40"/>
      <c r="AC50" s="6"/>
      <c r="AD50" s="6"/>
    </row>
    <row r="51" spans="1:30" ht="15" thickBot="1" x14ac:dyDescent="0.35">
      <c r="A51" s="33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40"/>
      <c r="AC51" s="6"/>
      <c r="AD51" s="6"/>
    </row>
    <row r="52" spans="1:30" ht="15" thickBot="1" x14ac:dyDescent="0.35">
      <c r="A52" s="30"/>
      <c r="B52" s="31" t="s">
        <v>42</v>
      </c>
      <c r="C52" s="31"/>
      <c r="D52" s="31"/>
      <c r="E52" s="31"/>
      <c r="F52" s="31"/>
      <c r="G52" s="31"/>
      <c r="H52" s="31"/>
      <c r="I52" s="31"/>
      <c r="J52" s="31"/>
      <c r="K52" s="32"/>
      <c r="L52" s="36" t="s">
        <v>96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40"/>
      <c r="AC52" s="6"/>
      <c r="AD52" s="6"/>
    </row>
    <row r="53" spans="1:30" ht="24.6" x14ac:dyDescent="0.3">
      <c r="A53" s="33"/>
      <c r="B53" s="42" t="s">
        <v>101</v>
      </c>
      <c r="C53" s="41" t="s">
        <v>102</v>
      </c>
      <c r="D53" s="36"/>
      <c r="E53" s="36"/>
      <c r="F53" s="36"/>
      <c r="G53" s="36"/>
      <c r="H53" s="36"/>
      <c r="I53" s="36"/>
      <c r="J53" s="36"/>
      <c r="K53" s="40"/>
      <c r="L53" s="44" t="s">
        <v>100</v>
      </c>
      <c r="M53" s="45"/>
      <c r="N53" s="45"/>
      <c r="O53" s="45"/>
      <c r="P53" s="45"/>
      <c r="Q53" s="45"/>
      <c r="R53" s="45"/>
      <c r="S53" s="45"/>
      <c r="T53" s="45"/>
      <c r="U53" s="32"/>
      <c r="V53" s="36"/>
      <c r="W53" s="36"/>
      <c r="X53" s="36"/>
      <c r="Y53" s="36"/>
      <c r="Z53" s="36"/>
      <c r="AA53" s="36"/>
      <c r="AB53" s="40"/>
      <c r="AC53" s="6"/>
      <c r="AD53" s="6"/>
    </row>
    <row r="54" spans="1:30" ht="24.6" x14ac:dyDescent="0.3">
      <c r="A54" s="33"/>
      <c r="B54" s="42"/>
      <c r="C54" s="42" t="s">
        <v>11</v>
      </c>
      <c r="D54" s="36" t="s">
        <v>12</v>
      </c>
      <c r="E54" s="36" t="s">
        <v>2</v>
      </c>
      <c r="F54" s="36" t="s">
        <v>3</v>
      </c>
      <c r="G54" s="36" t="s">
        <v>1</v>
      </c>
      <c r="H54" s="36" t="s">
        <v>13</v>
      </c>
      <c r="I54" s="36" t="s">
        <v>14</v>
      </c>
      <c r="J54" s="36" t="s">
        <v>15</v>
      </c>
      <c r="K54" s="40" t="s">
        <v>16</v>
      </c>
      <c r="L54" s="46" t="s">
        <v>28</v>
      </c>
      <c r="M54" s="42" t="s">
        <v>29</v>
      </c>
      <c r="N54" s="42" t="s">
        <v>30</v>
      </c>
      <c r="O54" s="42" t="s">
        <v>31</v>
      </c>
      <c r="P54" s="42" t="s">
        <v>32</v>
      </c>
      <c r="Q54" s="42" t="s">
        <v>33</v>
      </c>
      <c r="R54" s="42" t="s">
        <v>34</v>
      </c>
      <c r="S54" s="42" t="s">
        <v>35</v>
      </c>
      <c r="T54" s="42" t="s">
        <v>36</v>
      </c>
      <c r="U54" s="40"/>
      <c r="V54" s="36"/>
      <c r="W54" s="36"/>
      <c r="X54" s="36"/>
      <c r="Y54" s="36"/>
      <c r="Z54" s="36"/>
      <c r="AA54" s="36"/>
      <c r="AB54" s="40"/>
      <c r="AC54" s="6"/>
      <c r="AD54" s="6"/>
    </row>
    <row r="55" spans="1:30" x14ac:dyDescent="0.3">
      <c r="A55" s="33" t="s">
        <v>75</v>
      </c>
      <c r="B55" s="36">
        <f>L36-SUM(L55:T55)</f>
        <v>0</v>
      </c>
      <c r="C55" s="36">
        <f t="shared" ref="C55:K55" si="37">M36-L55</f>
        <v>0</v>
      </c>
      <c r="D55" s="36">
        <f t="shared" si="37"/>
        <v>0</v>
      </c>
      <c r="E55" s="36">
        <f t="shared" si="37"/>
        <v>0</v>
      </c>
      <c r="F55" s="36">
        <f t="shared" si="37"/>
        <v>0</v>
      </c>
      <c r="G55" s="36">
        <f t="shared" si="37"/>
        <v>0</v>
      </c>
      <c r="H55" s="36">
        <f t="shared" si="37"/>
        <v>0</v>
      </c>
      <c r="I55" s="36">
        <f t="shared" si="37"/>
        <v>0</v>
      </c>
      <c r="J55" s="36">
        <f t="shared" si="37"/>
        <v>0</v>
      </c>
      <c r="K55" s="40">
        <f t="shared" si="37"/>
        <v>0</v>
      </c>
      <c r="L55" s="33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40"/>
      <c r="V55" s="36"/>
      <c r="W55" s="36"/>
      <c r="X55" s="36"/>
      <c r="Y55" s="36"/>
      <c r="Z55" s="36"/>
      <c r="AA55" s="36"/>
      <c r="AB55" s="40"/>
      <c r="AC55" s="6"/>
      <c r="AD55" s="6"/>
    </row>
    <row r="56" spans="1:30" x14ac:dyDescent="0.3">
      <c r="A56" s="33"/>
      <c r="B56" s="36"/>
      <c r="C56" s="36"/>
      <c r="D56" s="36"/>
      <c r="E56" s="36"/>
      <c r="F56" s="36"/>
      <c r="G56" s="36"/>
      <c r="H56" s="36"/>
      <c r="I56" s="36"/>
      <c r="J56" s="36"/>
      <c r="K56" s="40"/>
      <c r="L56" s="33"/>
      <c r="M56" s="36"/>
      <c r="N56" s="36"/>
      <c r="O56" s="36"/>
      <c r="P56" s="36"/>
      <c r="Q56" s="36"/>
      <c r="R56" s="36"/>
      <c r="S56" s="36"/>
      <c r="T56" s="36"/>
      <c r="U56" s="40"/>
      <c r="V56" s="36"/>
      <c r="W56" s="36"/>
      <c r="X56" s="36"/>
      <c r="Y56" s="36"/>
      <c r="Z56" s="36"/>
      <c r="AA56" s="36"/>
      <c r="AB56" s="40"/>
      <c r="AC56" s="6"/>
      <c r="AD56" s="6"/>
    </row>
    <row r="57" spans="1:30" ht="15" thickBot="1" x14ac:dyDescent="0.35">
      <c r="A57" s="89" t="s">
        <v>87</v>
      </c>
      <c r="B57" s="36">
        <f>L39-SUM(L57:T57)</f>
        <v>0</v>
      </c>
      <c r="C57" s="36">
        <f t="shared" ref="C57:K57" si="38">M39-L57</f>
        <v>0</v>
      </c>
      <c r="D57" s="36">
        <f t="shared" si="38"/>
        <v>0</v>
      </c>
      <c r="E57" s="36">
        <f t="shared" si="38"/>
        <v>0</v>
      </c>
      <c r="F57" s="36">
        <f t="shared" si="38"/>
        <v>0</v>
      </c>
      <c r="G57" s="36">
        <f t="shared" si="38"/>
        <v>0</v>
      </c>
      <c r="H57" s="36">
        <f t="shared" si="38"/>
        <v>0</v>
      </c>
      <c r="I57" s="36">
        <f t="shared" si="38"/>
        <v>0</v>
      </c>
      <c r="J57" s="36">
        <f t="shared" si="38"/>
        <v>0</v>
      </c>
      <c r="K57" s="40">
        <f t="shared" si="38"/>
        <v>0</v>
      </c>
      <c r="L57" s="33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40"/>
      <c r="V57" s="36"/>
      <c r="W57" s="36"/>
      <c r="X57" s="36"/>
      <c r="Y57" s="36"/>
      <c r="Z57" s="36"/>
      <c r="AA57" s="36"/>
      <c r="AB57" s="40"/>
      <c r="AC57" s="6"/>
      <c r="AD57" s="6"/>
    </row>
    <row r="58" spans="1:30" x14ac:dyDescent="0.3">
      <c r="A58" s="33"/>
      <c r="B58" s="36"/>
      <c r="C58" s="36"/>
      <c r="D58" s="36"/>
      <c r="E58" s="36"/>
      <c r="F58" s="36"/>
      <c r="G58" s="36"/>
      <c r="H58" s="36"/>
      <c r="I58" s="36"/>
      <c r="J58" s="36"/>
      <c r="K58" s="40"/>
      <c r="L58" s="33"/>
      <c r="M58" s="36"/>
      <c r="N58" s="36"/>
      <c r="O58" s="36"/>
      <c r="P58" s="36"/>
      <c r="Q58" s="36"/>
      <c r="R58" s="36"/>
      <c r="S58" s="36"/>
      <c r="T58" s="36"/>
      <c r="U58" s="40"/>
      <c r="V58" s="44" t="s">
        <v>43</v>
      </c>
      <c r="W58" s="45"/>
      <c r="X58" s="45"/>
      <c r="Y58" s="31"/>
      <c r="Z58" s="32"/>
      <c r="AA58" s="36"/>
      <c r="AB58" s="40"/>
      <c r="AC58" s="6"/>
      <c r="AD58" s="6"/>
    </row>
    <row r="59" spans="1:30" ht="24.6" x14ac:dyDescent="0.3">
      <c r="A59" s="33"/>
      <c r="B59" s="36"/>
      <c r="C59" s="36"/>
      <c r="D59" s="36"/>
      <c r="E59" s="36"/>
      <c r="F59" s="36"/>
      <c r="G59" s="36"/>
      <c r="H59" s="36"/>
      <c r="I59" s="36"/>
      <c r="J59" s="36"/>
      <c r="K59" s="40"/>
      <c r="L59" s="33"/>
      <c r="M59" s="36"/>
      <c r="N59" s="36"/>
      <c r="O59" s="36"/>
      <c r="P59" s="36"/>
      <c r="Q59" s="36"/>
      <c r="R59" s="36"/>
      <c r="S59" s="36"/>
      <c r="T59" s="36"/>
      <c r="U59" s="40" t="s">
        <v>44</v>
      </c>
      <c r="V59" s="46" t="s">
        <v>47</v>
      </c>
      <c r="W59" s="42" t="s">
        <v>48</v>
      </c>
      <c r="X59" s="42" t="s">
        <v>46</v>
      </c>
      <c r="Y59" s="42" t="s">
        <v>49</v>
      </c>
      <c r="Z59" s="43" t="s">
        <v>50</v>
      </c>
      <c r="AA59" s="36"/>
      <c r="AB59" s="40"/>
      <c r="AC59" s="6"/>
      <c r="AD59" s="6"/>
    </row>
    <row r="60" spans="1:30" ht="15" thickBot="1" x14ac:dyDescent="0.35">
      <c r="A60" s="37" t="s">
        <v>88</v>
      </c>
      <c r="B60" s="38">
        <f>L42-SUM(L60:T60)</f>
        <v>10</v>
      </c>
      <c r="C60" s="38">
        <f t="shared" ref="C60:K60" si="39">M42-L60</f>
        <v>20</v>
      </c>
      <c r="D60" s="38">
        <f t="shared" si="39"/>
        <v>10</v>
      </c>
      <c r="E60" s="38">
        <f t="shared" si="39"/>
        <v>20</v>
      </c>
      <c r="F60" s="38">
        <f t="shared" si="39"/>
        <v>0</v>
      </c>
      <c r="G60" s="38">
        <f t="shared" si="39"/>
        <v>20</v>
      </c>
      <c r="H60" s="38">
        <f t="shared" si="39"/>
        <v>0</v>
      </c>
      <c r="I60" s="38">
        <f t="shared" si="39"/>
        <v>5</v>
      </c>
      <c r="J60" s="38">
        <f t="shared" si="39"/>
        <v>0</v>
      </c>
      <c r="K60" s="39">
        <f t="shared" si="39"/>
        <v>2.5</v>
      </c>
      <c r="L60" s="37">
        <v>0</v>
      </c>
      <c r="M60" s="38">
        <v>10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9">
        <v>0</v>
      </c>
      <c r="V60" s="37">
        <f>H42-G42-U60*D2-L60*E2-N60*G2-P60*I2-R60*J2-T60*K2</f>
        <v>0</v>
      </c>
      <c r="W60" s="38">
        <f>F42-H42+U60*D2-M60*F2</f>
        <v>0</v>
      </c>
      <c r="X60" s="38">
        <f>H42-I42-U60*D3-L60*E3*E4+M60*F3*F4-N60*G3*G4-P60*I3*I4-R60*J3*J4-T60*K3*K4</f>
        <v>0</v>
      </c>
      <c r="Y60" s="38">
        <f>J42-U60</f>
        <v>10</v>
      </c>
      <c r="Z60" s="39">
        <f>U60-K42</f>
        <v>10</v>
      </c>
      <c r="AA60" s="36"/>
      <c r="AB60" s="40"/>
      <c r="AC60" s="6"/>
      <c r="AD60" s="6"/>
    </row>
    <row r="61" spans="1:30" ht="15" thickBot="1" x14ac:dyDescent="0.35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9"/>
      <c r="AC61" s="6"/>
      <c r="AD61" s="6"/>
    </row>
    <row r="62" spans="1:30" x14ac:dyDescent="0.3">
      <c r="K62" s="11"/>
      <c r="L62" s="6"/>
      <c r="M62" s="6"/>
      <c r="N62" s="11"/>
      <c r="O62" s="11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7F3B4-EB2B-4008-988B-C4777A196C7B}">
  <dimension ref="A1:AL62"/>
  <sheetViews>
    <sheetView topLeftCell="A4" workbookViewId="0">
      <selection activeCell="F45" sqref="F45"/>
    </sheetView>
  </sheetViews>
  <sheetFormatPr defaultRowHeight="14.4" x14ac:dyDescent="0.3"/>
  <cols>
    <col min="2" max="2" width="18.6640625" customWidth="1"/>
    <col min="3" max="8" width="8.88671875" customWidth="1"/>
  </cols>
  <sheetData>
    <row r="1" spans="1:34" x14ac:dyDescent="0.3">
      <c r="D1" t="s">
        <v>0</v>
      </c>
      <c r="E1" t="s">
        <v>11</v>
      </c>
      <c r="F1" t="s">
        <v>12</v>
      </c>
      <c r="G1" t="s">
        <v>2</v>
      </c>
      <c r="H1" t="s">
        <v>3</v>
      </c>
      <c r="I1" t="s">
        <v>1</v>
      </c>
      <c r="J1" t="s">
        <v>4</v>
      </c>
      <c r="K1" t="s">
        <v>5</v>
      </c>
    </row>
    <row r="2" spans="1:34" x14ac:dyDescent="0.3">
      <c r="A2" t="s">
        <v>7</v>
      </c>
      <c r="D2" s="20">
        <v>1</v>
      </c>
      <c r="E2" s="20">
        <v>1</v>
      </c>
      <c r="F2" s="20">
        <v>1</v>
      </c>
      <c r="G2" s="20">
        <v>0.25</v>
      </c>
      <c r="H2" s="20">
        <v>1</v>
      </c>
      <c r="I2" s="20">
        <v>1</v>
      </c>
      <c r="J2" s="20">
        <v>1</v>
      </c>
      <c r="K2" s="20">
        <v>1</v>
      </c>
    </row>
    <row r="3" spans="1:34" x14ac:dyDescent="0.3">
      <c r="A3" t="s">
        <v>8</v>
      </c>
      <c r="D3" s="20">
        <v>1</v>
      </c>
      <c r="E3" s="20">
        <v>1</v>
      </c>
      <c r="F3" s="20">
        <v>1</v>
      </c>
      <c r="G3" s="20">
        <v>0.25</v>
      </c>
      <c r="H3" s="20">
        <v>1</v>
      </c>
      <c r="I3" s="20">
        <v>1</v>
      </c>
      <c r="J3" s="20">
        <v>1</v>
      </c>
      <c r="K3" s="20">
        <v>1</v>
      </c>
    </row>
    <row r="4" spans="1:34" x14ac:dyDescent="0.3">
      <c r="A4" t="s">
        <v>6</v>
      </c>
      <c r="D4" t="s">
        <v>24</v>
      </c>
      <c r="E4" s="20">
        <v>1</v>
      </c>
      <c r="F4" s="20">
        <v>1</v>
      </c>
      <c r="G4" s="20">
        <v>1</v>
      </c>
      <c r="H4" s="20">
        <v>1</v>
      </c>
      <c r="I4" s="20">
        <v>1</v>
      </c>
      <c r="J4" s="20">
        <v>1</v>
      </c>
      <c r="K4" s="20">
        <v>1</v>
      </c>
    </row>
    <row r="6" spans="1:34" ht="57.6" x14ac:dyDescent="0.3">
      <c r="D6" s="17" t="s">
        <v>41</v>
      </c>
      <c r="E6" s="1" t="s">
        <v>28</v>
      </c>
      <c r="F6" s="14" t="s">
        <v>29</v>
      </c>
      <c r="G6" s="14" t="s">
        <v>30</v>
      </c>
      <c r="H6" s="14" t="s">
        <v>31</v>
      </c>
      <c r="I6" s="14" t="s">
        <v>32</v>
      </c>
      <c r="J6" s="14" t="s">
        <v>33</v>
      </c>
      <c r="K6" s="14" t="s">
        <v>34</v>
      </c>
      <c r="L6" s="14" t="s">
        <v>35</v>
      </c>
      <c r="M6" s="14" t="s">
        <v>36</v>
      </c>
      <c r="O6" s="19" t="s">
        <v>57</v>
      </c>
    </row>
    <row r="7" spans="1:34" x14ac:dyDescent="0.3">
      <c r="A7" t="s">
        <v>40</v>
      </c>
      <c r="D7" s="20">
        <v>0</v>
      </c>
      <c r="E7" s="20">
        <v>10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/>
      <c r="O7" s="20">
        <v>0</v>
      </c>
    </row>
    <row r="8" spans="1:34" ht="15" thickBot="1" x14ac:dyDescent="0.35"/>
    <row r="9" spans="1:34" x14ac:dyDescent="0.3">
      <c r="B9" s="52" t="s">
        <v>10</v>
      </c>
      <c r="L9" s="2" t="s">
        <v>23</v>
      </c>
      <c r="M9" s="3"/>
      <c r="N9" s="3"/>
      <c r="O9" s="3"/>
      <c r="P9" s="3"/>
      <c r="Q9" s="3"/>
      <c r="R9" s="3"/>
      <c r="S9" s="3"/>
      <c r="T9" s="4"/>
      <c r="U9" s="6"/>
      <c r="V9" s="18" t="s">
        <v>98</v>
      </c>
      <c r="W9" s="3"/>
      <c r="X9" s="3"/>
      <c r="Y9" s="3"/>
      <c r="Z9" s="3"/>
      <c r="AA9" s="3"/>
      <c r="AB9" s="3"/>
      <c r="AC9" s="3"/>
      <c r="AD9" s="4"/>
      <c r="AF9" s="2" t="s">
        <v>99</v>
      </c>
      <c r="AG9" s="4"/>
      <c r="AH9" s="6"/>
    </row>
    <row r="10" spans="1:34" ht="15" thickBot="1" x14ac:dyDescent="0.35">
      <c r="B10" s="84"/>
      <c r="L10" s="85"/>
      <c r="M10" s="6"/>
      <c r="N10" s="6"/>
      <c r="O10" s="6"/>
      <c r="P10" s="6"/>
      <c r="Q10" s="6"/>
      <c r="R10" s="6"/>
      <c r="S10" s="6"/>
      <c r="T10" s="7"/>
      <c r="U10" s="6"/>
      <c r="V10" s="86"/>
      <c r="W10" s="6"/>
      <c r="X10" s="6"/>
      <c r="Y10" s="6"/>
      <c r="Z10" s="6"/>
      <c r="AA10" s="6"/>
      <c r="AB10" s="6"/>
      <c r="AC10" s="6"/>
      <c r="AD10" s="7"/>
      <c r="AF10" s="85"/>
      <c r="AG10" s="7"/>
      <c r="AH10" s="6"/>
    </row>
    <row r="11" spans="1:34" ht="82.8" x14ac:dyDescent="0.3">
      <c r="B11" s="53" t="s">
        <v>25</v>
      </c>
      <c r="C11" s="1"/>
      <c r="D11" s="1"/>
      <c r="E11" s="1"/>
      <c r="F11" s="1"/>
      <c r="G11" s="1"/>
      <c r="H11" s="1"/>
      <c r="J11" s="21" t="s">
        <v>26</v>
      </c>
      <c r="K11" s="22" t="s">
        <v>27</v>
      </c>
      <c r="L11" s="15" t="s">
        <v>28</v>
      </c>
      <c r="M11" s="14" t="s">
        <v>29</v>
      </c>
      <c r="N11" s="14" t="s">
        <v>30</v>
      </c>
      <c r="O11" s="14" t="s">
        <v>31</v>
      </c>
      <c r="P11" s="14" t="s">
        <v>32</v>
      </c>
      <c r="Q11" s="14" t="s">
        <v>33</v>
      </c>
      <c r="R11" s="14" t="s">
        <v>34</v>
      </c>
      <c r="S11" s="14" t="s">
        <v>35</v>
      </c>
      <c r="T11" s="16" t="s">
        <v>36</v>
      </c>
      <c r="U11" s="71" t="s">
        <v>81</v>
      </c>
      <c r="V11" s="15" t="s">
        <v>28</v>
      </c>
      <c r="W11" s="14" t="s">
        <v>29</v>
      </c>
      <c r="X11" s="14" t="s">
        <v>30</v>
      </c>
      <c r="Y11" s="14" t="s">
        <v>31</v>
      </c>
      <c r="Z11" s="14" t="s">
        <v>32</v>
      </c>
      <c r="AA11" s="14" t="s">
        <v>33</v>
      </c>
      <c r="AB11" s="14" t="s">
        <v>34</v>
      </c>
      <c r="AC11" s="14" t="s">
        <v>35</v>
      </c>
      <c r="AD11" s="16" t="s">
        <v>36</v>
      </c>
      <c r="AF11" s="61" t="s">
        <v>63</v>
      </c>
      <c r="AG11" s="65" t="s">
        <v>73</v>
      </c>
      <c r="AH11" s="6"/>
    </row>
    <row r="12" spans="1:34" x14ac:dyDescent="0.3">
      <c r="B12" s="87" t="s">
        <v>89</v>
      </c>
      <c r="C12" s="1"/>
      <c r="D12" s="1"/>
      <c r="E12" s="1"/>
      <c r="F12" s="1"/>
      <c r="G12" s="1"/>
      <c r="H12" s="1"/>
      <c r="J12" s="14"/>
      <c r="K12" s="14"/>
      <c r="L12" s="15"/>
      <c r="M12" s="14"/>
      <c r="N12" s="14"/>
      <c r="O12" s="14"/>
      <c r="P12" s="14"/>
      <c r="Q12" s="14"/>
      <c r="R12" s="14"/>
      <c r="S12" s="14"/>
      <c r="T12" s="16"/>
      <c r="U12" s="88"/>
      <c r="V12" s="15"/>
      <c r="W12" s="14"/>
      <c r="X12" s="14"/>
      <c r="Y12" s="14"/>
      <c r="Z12" s="14"/>
      <c r="AA12" s="14"/>
      <c r="AB12" s="14"/>
      <c r="AC12" s="14"/>
      <c r="AD12" s="16"/>
      <c r="AF12" s="61"/>
      <c r="AG12" s="65"/>
      <c r="AH12" s="6"/>
    </row>
    <row r="13" spans="1:34" x14ac:dyDescent="0.3">
      <c r="A13" t="s">
        <v>9</v>
      </c>
      <c r="B13" s="25">
        <v>0</v>
      </c>
      <c r="C13" s="23"/>
      <c r="D13" s="23"/>
      <c r="E13" s="23"/>
      <c r="F13" s="23"/>
      <c r="G13" s="23"/>
      <c r="H13" s="23"/>
      <c r="I13" s="23"/>
      <c r="J13" s="20">
        <v>40</v>
      </c>
      <c r="K13" s="26">
        <v>10</v>
      </c>
      <c r="L13" s="5" t="s">
        <v>24</v>
      </c>
      <c r="M13" s="6" t="s">
        <v>24</v>
      </c>
      <c r="N13" s="26">
        <v>0</v>
      </c>
      <c r="O13" s="26">
        <v>0</v>
      </c>
      <c r="P13" s="6" t="s">
        <v>24</v>
      </c>
      <c r="Q13" s="26">
        <v>30</v>
      </c>
      <c r="R13" s="6" t="s">
        <v>24</v>
      </c>
      <c r="S13" s="26">
        <v>30</v>
      </c>
      <c r="T13" s="7" t="s">
        <v>24</v>
      </c>
      <c r="U13" s="72">
        <f>IF(B13=1,J13-K13,0)</f>
        <v>0</v>
      </c>
      <c r="V13" s="5">
        <f>0</f>
        <v>0</v>
      </c>
      <c r="W13" s="6">
        <f>0</f>
        <v>0</v>
      </c>
      <c r="X13" s="6">
        <f>IF(B13=1,MIN((J13-K13),N13),0)</f>
        <v>0</v>
      </c>
      <c r="Y13" s="6">
        <f>IF(B13=1,MIN((J13-K13),O13),0)</f>
        <v>0</v>
      </c>
      <c r="Z13" s="6">
        <f>0</f>
        <v>0</v>
      </c>
      <c r="AA13" s="6">
        <f>IF(B13=1,MIN((J13-K13),Q13),0)</f>
        <v>0</v>
      </c>
      <c r="AB13" s="6">
        <f>0</f>
        <v>0</v>
      </c>
      <c r="AC13" s="6">
        <f>IF(B13=1,MIN((J13-K13),S13),0)</f>
        <v>0</v>
      </c>
      <c r="AD13" s="7">
        <f>0</f>
        <v>0</v>
      </c>
      <c r="AF13" s="5">
        <f>MIN(U13,X13+Y13+AA13)</f>
        <v>0</v>
      </c>
      <c r="AG13" s="7">
        <f>MIN(U13,X13+Y13+AA13+AB13)</f>
        <v>0</v>
      </c>
      <c r="AH13" s="6"/>
    </row>
    <row r="14" spans="1:34" x14ac:dyDescent="0.3">
      <c r="A14" t="s">
        <v>76</v>
      </c>
      <c r="B14" s="25">
        <v>0</v>
      </c>
      <c r="C14" s="6"/>
      <c r="D14" s="6"/>
      <c r="E14" s="6"/>
      <c r="F14" s="6"/>
      <c r="G14" s="6"/>
      <c r="H14" s="6"/>
      <c r="I14" s="6"/>
      <c r="J14" s="20">
        <v>50</v>
      </c>
      <c r="K14" s="26">
        <v>0</v>
      </c>
      <c r="L14" s="5" t="s">
        <v>24</v>
      </c>
      <c r="M14" s="6" t="s">
        <v>24</v>
      </c>
      <c r="N14" s="26">
        <v>50</v>
      </c>
      <c r="O14" s="26">
        <v>0</v>
      </c>
      <c r="P14" s="6" t="s">
        <v>24</v>
      </c>
      <c r="Q14" s="26">
        <v>0</v>
      </c>
      <c r="R14" s="6" t="s">
        <v>24</v>
      </c>
      <c r="S14" s="26">
        <v>0</v>
      </c>
      <c r="T14" s="7" t="s">
        <v>24</v>
      </c>
      <c r="U14" s="72">
        <f t="shared" ref="U14:U15" si="0">IF(B14=1,J14-K14,0)</f>
        <v>0</v>
      </c>
      <c r="V14" s="5">
        <f>0</f>
        <v>0</v>
      </c>
      <c r="W14" s="6">
        <f>0</f>
        <v>0</v>
      </c>
      <c r="X14" s="6">
        <f t="shared" ref="X14:X15" si="1">IF(B14=1,MIN((J14-K14),N14),0)</f>
        <v>0</v>
      </c>
      <c r="Y14" s="6">
        <f t="shared" ref="Y14:Y15" si="2">IF(B14=1,MIN((J14-K14),O14),0)</f>
        <v>0</v>
      </c>
      <c r="Z14" s="6">
        <f>0</f>
        <v>0</v>
      </c>
      <c r="AA14" s="6">
        <f t="shared" ref="AA14:AA15" si="3">IF(B14=1,MIN((J14-K14),Q14),0)</f>
        <v>0</v>
      </c>
      <c r="AB14" s="6">
        <f>0</f>
        <v>0</v>
      </c>
      <c r="AC14" s="6">
        <f t="shared" ref="AC14:AC15" si="4">IF(B14=1,MIN((J14-K14),S14),0)</f>
        <v>0</v>
      </c>
      <c r="AD14" s="7">
        <f>0</f>
        <v>0</v>
      </c>
      <c r="AF14" s="5">
        <f t="shared" ref="AF14:AF15" si="5">MIN(U14,X14+Y14+AA14)</f>
        <v>0</v>
      </c>
      <c r="AG14" s="7">
        <f t="shared" ref="AG14:AG15" si="6">MIN(U14,X14+Y14+AA14+AB14)</f>
        <v>0</v>
      </c>
      <c r="AH14" s="6"/>
    </row>
    <row r="15" spans="1:34" ht="15" thickBot="1" x14ac:dyDescent="0.35">
      <c r="A15" t="s">
        <v>77</v>
      </c>
      <c r="B15" s="25">
        <v>0</v>
      </c>
      <c r="C15" s="6"/>
      <c r="D15" s="6"/>
      <c r="E15" s="6"/>
      <c r="F15" s="6"/>
      <c r="G15" s="6"/>
      <c r="H15" s="6"/>
      <c r="I15" s="6"/>
      <c r="J15" s="20">
        <v>100</v>
      </c>
      <c r="K15" s="26">
        <v>0</v>
      </c>
      <c r="L15" s="5" t="s">
        <v>24</v>
      </c>
      <c r="M15" s="6" t="s">
        <v>24</v>
      </c>
      <c r="N15" s="26">
        <v>0</v>
      </c>
      <c r="O15" s="26">
        <v>100</v>
      </c>
      <c r="P15" s="6" t="s">
        <v>24</v>
      </c>
      <c r="Q15" s="26">
        <v>0</v>
      </c>
      <c r="R15" s="6" t="s">
        <v>24</v>
      </c>
      <c r="S15" s="26">
        <v>0</v>
      </c>
      <c r="T15" s="7" t="s">
        <v>24</v>
      </c>
      <c r="U15" s="72">
        <f t="shared" si="0"/>
        <v>0</v>
      </c>
      <c r="V15" s="5">
        <f>0</f>
        <v>0</v>
      </c>
      <c r="W15" s="6">
        <f>0</f>
        <v>0</v>
      </c>
      <c r="X15" s="6">
        <f t="shared" si="1"/>
        <v>0</v>
      </c>
      <c r="Y15" s="6">
        <f t="shared" si="2"/>
        <v>0</v>
      </c>
      <c r="Z15" s="6">
        <f>0</f>
        <v>0</v>
      </c>
      <c r="AA15" s="6">
        <f t="shared" si="3"/>
        <v>0</v>
      </c>
      <c r="AB15" s="6">
        <f>0</f>
        <v>0</v>
      </c>
      <c r="AC15" s="6">
        <f t="shared" si="4"/>
        <v>0</v>
      </c>
      <c r="AD15" s="7">
        <f>0</f>
        <v>0</v>
      </c>
      <c r="AF15" s="8">
        <f t="shared" si="5"/>
        <v>0</v>
      </c>
      <c r="AG15" s="10">
        <f t="shared" si="6"/>
        <v>0</v>
      </c>
      <c r="AH15" s="6"/>
    </row>
    <row r="16" spans="1:34" s="66" customFormat="1" ht="32.4" thickBot="1" x14ac:dyDescent="0.35">
      <c r="B16" s="59"/>
      <c r="C16" s="11"/>
      <c r="D16" s="11"/>
      <c r="E16" s="11"/>
      <c r="F16" s="11"/>
      <c r="G16" s="11"/>
      <c r="H16" s="11"/>
      <c r="I16" s="11" t="s">
        <v>86</v>
      </c>
      <c r="J16" s="66">
        <f>SUM(IF(B13=1,J13,0),IF(B14=1,J14,0),IF(B15=1,J15,0))</f>
        <v>0</v>
      </c>
      <c r="K16" s="66">
        <f>SUM(IF(B13=1,K13,0),IF(B14=1,K14,0),IF(B15=1,K15,0))</f>
        <v>0</v>
      </c>
      <c r="L16" s="67"/>
      <c r="M16" s="11"/>
      <c r="N16" s="11"/>
      <c r="O16" s="11"/>
      <c r="P16" s="11"/>
      <c r="Q16" s="11"/>
      <c r="R16" s="11"/>
      <c r="S16" s="11"/>
      <c r="T16" s="68"/>
      <c r="U16" s="73"/>
      <c r="V16" s="67"/>
      <c r="W16" s="11"/>
      <c r="X16" s="11"/>
      <c r="Y16" s="11"/>
      <c r="Z16" s="11"/>
      <c r="AA16" s="11"/>
      <c r="AB16" s="11"/>
      <c r="AC16" s="11"/>
      <c r="AD16" s="68"/>
      <c r="AE16" s="92" t="s">
        <v>93</v>
      </c>
      <c r="AF16" s="11"/>
      <c r="AG16" s="91">
        <f>SUM(AG13:AG15)</f>
        <v>0</v>
      </c>
      <c r="AH16" s="11"/>
    </row>
    <row r="17" spans="1:38" ht="72" x14ac:dyDescent="0.3">
      <c r="B17" s="87" t="s">
        <v>91</v>
      </c>
      <c r="K17" s="6"/>
      <c r="L17" s="5"/>
      <c r="M17" s="6"/>
      <c r="N17" s="6"/>
      <c r="O17" s="6"/>
      <c r="P17" s="6"/>
      <c r="Q17" s="6"/>
      <c r="R17" s="6"/>
      <c r="S17" s="6"/>
      <c r="T17" s="7"/>
      <c r="U17" s="72"/>
      <c r="V17" s="5"/>
      <c r="W17" s="6"/>
      <c r="X17" s="6"/>
      <c r="Y17" s="6"/>
      <c r="Z17" s="6"/>
      <c r="AA17" s="6"/>
      <c r="AB17" s="6"/>
      <c r="AC17" s="6"/>
      <c r="AD17" s="7"/>
      <c r="AF17" s="62" t="s">
        <v>64</v>
      </c>
      <c r="AG17" s="63" t="s">
        <v>65</v>
      </c>
      <c r="AH17" s="63" t="s">
        <v>66</v>
      </c>
      <c r="AI17" s="64" t="s">
        <v>67</v>
      </c>
    </row>
    <row r="18" spans="1:38" x14ac:dyDescent="0.3">
      <c r="A18" t="s">
        <v>17</v>
      </c>
      <c r="B18" s="25">
        <v>0</v>
      </c>
      <c r="J18" s="20">
        <v>100</v>
      </c>
      <c r="K18" s="26">
        <v>60</v>
      </c>
      <c r="L18" s="47">
        <v>8</v>
      </c>
      <c r="M18" s="26">
        <v>8</v>
      </c>
      <c r="N18" s="6" t="s">
        <v>24</v>
      </c>
      <c r="O18" s="6" t="s">
        <v>24</v>
      </c>
      <c r="P18" s="26">
        <v>8</v>
      </c>
      <c r="Q18" s="6" t="s">
        <v>24</v>
      </c>
      <c r="R18" s="26">
        <v>40</v>
      </c>
      <c r="S18" s="6" t="s">
        <v>24</v>
      </c>
      <c r="T18" s="48">
        <v>40</v>
      </c>
      <c r="U18" s="72">
        <f t="shared" ref="U18:U20" si="7">IF(B18=1,J18-K18,0)</f>
        <v>0</v>
      </c>
      <c r="V18" s="5">
        <f>IF(B18=1,MIN((J18-K18),L18),0)</f>
        <v>0</v>
      </c>
      <c r="W18" s="6">
        <f>IF(B18=1,MIN((J18-K18),M18),0)</f>
        <v>0</v>
      </c>
      <c r="X18" s="6">
        <f>0</f>
        <v>0</v>
      </c>
      <c r="Y18" s="6">
        <f>0</f>
        <v>0</v>
      </c>
      <c r="Z18" s="6">
        <f>IF(B18=1,MIN((J18-K18),P18),0)</f>
        <v>0</v>
      </c>
      <c r="AA18" s="6">
        <f>0</f>
        <v>0</v>
      </c>
      <c r="AB18" s="6">
        <f>IF(B18=1,MIN((J18-K18),R18),0)</f>
        <v>0</v>
      </c>
      <c r="AC18" s="6">
        <f>0</f>
        <v>0</v>
      </c>
      <c r="AD18" s="7">
        <f>IF(B18=1,MIN((J18-K18),T18),0)</f>
        <v>0</v>
      </c>
      <c r="AF18" s="5">
        <f>MIN(U18,V18+Z18)</f>
        <v>0</v>
      </c>
      <c r="AG18" s="6">
        <f>MIN(U18,V18+Z18+AB18)</f>
        <v>0</v>
      </c>
      <c r="AH18" s="6">
        <f>MIN(U18,V18+Z18+AB18+AD18)</f>
        <v>0</v>
      </c>
      <c r="AI18" s="7">
        <f>MIN(U18,V18+Z18+AB18+AD18+W18)</f>
        <v>0</v>
      </c>
    </row>
    <row r="19" spans="1:38" x14ac:dyDescent="0.3">
      <c r="A19" t="s">
        <v>78</v>
      </c>
      <c r="B19" s="25">
        <v>0</v>
      </c>
      <c r="J19" s="20">
        <v>50</v>
      </c>
      <c r="K19" s="26">
        <v>0</v>
      </c>
      <c r="L19" s="47">
        <v>4</v>
      </c>
      <c r="M19" s="26">
        <v>4</v>
      </c>
      <c r="N19" s="6" t="s">
        <v>24</v>
      </c>
      <c r="O19" s="6" t="s">
        <v>24</v>
      </c>
      <c r="P19" s="26">
        <v>4</v>
      </c>
      <c r="Q19" s="6" t="s">
        <v>24</v>
      </c>
      <c r="R19" s="26">
        <v>50</v>
      </c>
      <c r="S19" s="6" t="s">
        <v>24</v>
      </c>
      <c r="T19" s="48">
        <v>50</v>
      </c>
      <c r="U19" s="72">
        <f t="shared" si="7"/>
        <v>0</v>
      </c>
      <c r="V19" s="5">
        <f t="shared" ref="V19:V20" si="8">IF(B19=1,MIN((J19-K19),L19),0)</f>
        <v>0</v>
      </c>
      <c r="W19" s="6">
        <f t="shared" ref="W19:W20" si="9">IF(B19=1,MIN((J19-K19),M19),0)</f>
        <v>0</v>
      </c>
      <c r="X19" s="6">
        <f>0</f>
        <v>0</v>
      </c>
      <c r="Y19" s="6">
        <f>0</f>
        <v>0</v>
      </c>
      <c r="Z19" s="6">
        <f t="shared" ref="Z19:Z20" si="10">IF(B19=1,MIN((J19-K19),P19),0)</f>
        <v>0</v>
      </c>
      <c r="AA19" s="6">
        <f>0</f>
        <v>0</v>
      </c>
      <c r="AB19" s="6">
        <f t="shared" ref="AB19:AB20" si="11">IF(B19=1,MIN((J19-K19),R19),0)</f>
        <v>0</v>
      </c>
      <c r="AC19" s="6">
        <f>0</f>
        <v>0</v>
      </c>
      <c r="AD19" s="7">
        <f t="shared" ref="AD19:AD20" si="12">IF(B19=1,MIN((J19-K19),T19),0)</f>
        <v>0</v>
      </c>
      <c r="AF19" s="5">
        <f t="shared" ref="AF19:AF20" si="13">MIN(U19,V19+Z19)</f>
        <v>0</v>
      </c>
      <c r="AG19" s="6">
        <f t="shared" ref="AG19:AG20" si="14">MIN(U19,V19+Z19+AB19)</f>
        <v>0</v>
      </c>
      <c r="AH19" s="6">
        <f t="shared" ref="AH19:AH20" si="15">MIN(U19,V19+Z19+AB19+AD19)</f>
        <v>0</v>
      </c>
      <c r="AI19" s="7">
        <f t="shared" ref="AI19:AI20" si="16">MIN(U19,V19+Z19+AB19+AD19+W19)</f>
        <v>0</v>
      </c>
    </row>
    <row r="20" spans="1:38" x14ac:dyDescent="0.3">
      <c r="A20" t="s">
        <v>79</v>
      </c>
      <c r="B20" s="25">
        <v>0</v>
      </c>
      <c r="J20" s="20">
        <v>100</v>
      </c>
      <c r="K20" s="26">
        <v>30</v>
      </c>
      <c r="L20" s="47">
        <v>8</v>
      </c>
      <c r="M20" s="26">
        <v>8</v>
      </c>
      <c r="N20" s="6" t="s">
        <v>24</v>
      </c>
      <c r="O20" s="6" t="s">
        <v>24</v>
      </c>
      <c r="P20" s="26">
        <v>8</v>
      </c>
      <c r="Q20" s="6" t="s">
        <v>24</v>
      </c>
      <c r="R20" s="26">
        <v>70</v>
      </c>
      <c r="S20" s="6" t="s">
        <v>24</v>
      </c>
      <c r="T20" s="48">
        <v>70</v>
      </c>
      <c r="U20" s="72">
        <f t="shared" si="7"/>
        <v>0</v>
      </c>
      <c r="V20" s="5">
        <f t="shared" si="8"/>
        <v>0</v>
      </c>
      <c r="W20" s="6">
        <f t="shared" si="9"/>
        <v>0</v>
      </c>
      <c r="X20" s="6">
        <f>0</f>
        <v>0</v>
      </c>
      <c r="Y20" s="6">
        <f>0</f>
        <v>0</v>
      </c>
      <c r="Z20" s="6">
        <f t="shared" si="10"/>
        <v>0</v>
      </c>
      <c r="AA20" s="6">
        <f>0</f>
        <v>0</v>
      </c>
      <c r="AB20" s="6">
        <f t="shared" si="11"/>
        <v>0</v>
      </c>
      <c r="AC20" s="6">
        <f>0</f>
        <v>0</v>
      </c>
      <c r="AD20" s="7">
        <f t="shared" si="12"/>
        <v>0</v>
      </c>
      <c r="AF20" s="5">
        <f t="shared" si="13"/>
        <v>0</v>
      </c>
      <c r="AG20" s="6">
        <f t="shared" si="14"/>
        <v>0</v>
      </c>
      <c r="AH20" s="6">
        <f t="shared" si="15"/>
        <v>0</v>
      </c>
      <c r="AI20" s="7">
        <f t="shared" si="16"/>
        <v>0</v>
      </c>
    </row>
    <row r="21" spans="1:38" s="66" customFormat="1" ht="31.8" x14ac:dyDescent="0.3">
      <c r="B21" s="59"/>
      <c r="I21" s="66" t="s">
        <v>86</v>
      </c>
      <c r="J21" s="66">
        <f>SUM(IF(B18=1,J18,0),IF(B19=1,J19,0),IF(B20=1,J20,0))</f>
        <v>0</v>
      </c>
      <c r="K21" s="66">
        <f>SUM(IF(B18=1,K18,0),IF(B19=1,K19,0),IF(B20=1,B20,0))</f>
        <v>0</v>
      </c>
      <c r="L21" s="67"/>
      <c r="M21" s="11"/>
      <c r="N21" s="11"/>
      <c r="O21" s="11"/>
      <c r="P21" s="11"/>
      <c r="Q21" s="11"/>
      <c r="R21" s="11"/>
      <c r="S21" s="11"/>
      <c r="T21" s="68"/>
      <c r="U21" s="73"/>
      <c r="V21" s="67"/>
      <c r="W21" s="11"/>
      <c r="X21" s="11"/>
      <c r="Y21" s="11"/>
      <c r="Z21" s="11"/>
      <c r="AA21" s="11"/>
      <c r="AB21" s="11"/>
      <c r="AC21" s="11"/>
      <c r="AD21" s="68"/>
      <c r="AE21" s="92" t="s">
        <v>94</v>
      </c>
      <c r="AF21" s="67"/>
      <c r="AG21" s="11"/>
      <c r="AH21" s="91">
        <f>SUM(AH18:AH20)</f>
        <v>0</v>
      </c>
      <c r="AI21" s="68"/>
    </row>
    <row r="22" spans="1:38" x14ac:dyDescent="0.3">
      <c r="B22" s="87" t="s">
        <v>90</v>
      </c>
      <c r="K22" s="6"/>
      <c r="L22" s="5"/>
      <c r="M22" s="6"/>
      <c r="N22" s="6"/>
      <c r="O22" s="6"/>
      <c r="P22" s="6"/>
      <c r="Q22" s="6"/>
      <c r="R22" s="6"/>
      <c r="S22" s="6"/>
      <c r="T22" s="7"/>
      <c r="U22" s="72"/>
      <c r="V22" s="5"/>
      <c r="W22" s="6"/>
      <c r="X22" s="6"/>
      <c r="Y22" s="6"/>
      <c r="Z22" s="6"/>
      <c r="AA22" s="6"/>
      <c r="AB22" s="6"/>
      <c r="AC22" s="6"/>
      <c r="AD22" s="7"/>
      <c r="AF22" s="5"/>
      <c r="AG22" s="6"/>
      <c r="AH22" s="6"/>
      <c r="AI22" s="7"/>
    </row>
    <row r="23" spans="1:38" x14ac:dyDescent="0.3">
      <c r="A23" t="s">
        <v>18</v>
      </c>
      <c r="B23" s="25">
        <v>0</v>
      </c>
      <c r="J23" s="20">
        <v>100</v>
      </c>
      <c r="K23" s="26">
        <v>30</v>
      </c>
      <c r="L23" s="47">
        <v>14</v>
      </c>
      <c r="M23" s="26">
        <v>14</v>
      </c>
      <c r="N23" s="11" t="s">
        <v>24</v>
      </c>
      <c r="O23" s="11" t="s">
        <v>24</v>
      </c>
      <c r="P23" s="26">
        <v>14</v>
      </c>
      <c r="Q23" s="11" t="s">
        <v>24</v>
      </c>
      <c r="R23" s="26">
        <v>70</v>
      </c>
      <c r="S23" s="11" t="s">
        <v>24</v>
      </c>
      <c r="T23" s="48">
        <v>70</v>
      </c>
      <c r="U23" s="72">
        <f>IF(B23=1,J23-K23,IF(B23=-1,J23,0))</f>
        <v>0</v>
      </c>
      <c r="V23" s="5">
        <f>IF(B23=1,MIN((J23-K23),L23),0)</f>
        <v>0</v>
      </c>
      <c r="W23" s="6">
        <f>IF(B23=1,MIN((J23-K23),M23),0)</f>
        <v>0</v>
      </c>
      <c r="X23" s="6">
        <f>0</f>
        <v>0</v>
      </c>
      <c r="Y23" s="6">
        <f>0</f>
        <v>0</v>
      </c>
      <c r="Z23" s="6">
        <f>IF(B23=1,MIN((J23-K23),P23),0)</f>
        <v>0</v>
      </c>
      <c r="AA23" s="6">
        <f>0</f>
        <v>0</v>
      </c>
      <c r="AB23" s="6">
        <f>IF(B23=1,MIN((J23-K23),R23),0)</f>
        <v>0</v>
      </c>
      <c r="AC23" s="6">
        <f>0</f>
        <v>0</v>
      </c>
      <c r="AD23" s="7">
        <f>IF(OR(B23=1,B23=-1),MIN((J23-K23),T23),0)</f>
        <v>0</v>
      </c>
      <c r="AF23" s="5">
        <f>MIN(U23,V23+Z23)</f>
        <v>0</v>
      </c>
      <c r="AG23" s="6">
        <f>MIN(U23,V23+Z23+AB23)</f>
        <v>0</v>
      </c>
      <c r="AH23" s="6">
        <f>MIN(U23,V23+Z23+AB23+AD23)</f>
        <v>0</v>
      </c>
      <c r="AI23" s="7">
        <f>MIN(U23,V23+Z23+AB23+AD23+W23)</f>
        <v>0</v>
      </c>
    </row>
    <row r="24" spans="1:38" x14ac:dyDescent="0.3">
      <c r="A24" t="s">
        <v>80</v>
      </c>
      <c r="B24" s="25">
        <v>0</v>
      </c>
      <c r="J24" s="20">
        <v>300</v>
      </c>
      <c r="K24" s="26">
        <v>200</v>
      </c>
      <c r="L24" s="47">
        <v>100</v>
      </c>
      <c r="M24" s="26">
        <v>100</v>
      </c>
      <c r="N24" s="11" t="s">
        <v>24</v>
      </c>
      <c r="O24" s="11" t="s">
        <v>24</v>
      </c>
      <c r="P24" s="26">
        <v>100</v>
      </c>
      <c r="Q24" s="11"/>
      <c r="R24" s="26">
        <v>0</v>
      </c>
      <c r="S24" s="11" t="s">
        <v>24</v>
      </c>
      <c r="T24" s="48">
        <v>0</v>
      </c>
      <c r="U24" s="72">
        <f>IF(B24=1,J24-K24,IF(B24=-1,J24,0))</f>
        <v>0</v>
      </c>
      <c r="V24" s="5">
        <f>IF(B24=1,MIN((J24-K24),L24),0)</f>
        <v>0</v>
      </c>
      <c r="W24" s="6">
        <f>IF(B24=1,MIN((J24-K24),M24),0)</f>
        <v>0</v>
      </c>
      <c r="X24" s="6">
        <f>0</f>
        <v>0</v>
      </c>
      <c r="Y24" s="6">
        <f>0</f>
        <v>0</v>
      </c>
      <c r="Z24" s="6">
        <f>IF(B24=1,MIN((J24-K24),P24),0)</f>
        <v>0</v>
      </c>
      <c r="AA24" s="6">
        <f>0</f>
        <v>0</v>
      </c>
      <c r="AB24" s="6">
        <f>IF(B24=1,MIN((J24-K24),R24),0)</f>
        <v>0</v>
      </c>
      <c r="AC24" s="6">
        <f>0</f>
        <v>0</v>
      </c>
      <c r="AD24" s="7">
        <f>IF(OR(B24=1,B24=-1),MIN((J24-K24),T24),0)</f>
        <v>0</v>
      </c>
      <c r="AF24" s="5">
        <f>MIN(U24,V24+Z24)</f>
        <v>0</v>
      </c>
      <c r="AG24" s="6">
        <f>MIN(U24,V24+Z24+AB24)</f>
        <v>0</v>
      </c>
      <c r="AH24" s="6">
        <f>MIN(U24,V24+Z24+AB24+AD24)</f>
        <v>0</v>
      </c>
      <c r="AI24" s="7">
        <f>MIN(U24,V24+Z24+AB24+AD24+W24)</f>
        <v>0</v>
      </c>
    </row>
    <row r="25" spans="1:38" ht="15" thickBot="1" x14ac:dyDescent="0.35">
      <c r="A25" t="s">
        <v>19</v>
      </c>
      <c r="B25" s="25">
        <v>0</v>
      </c>
      <c r="J25" s="20">
        <v>120</v>
      </c>
      <c r="K25" s="26">
        <v>40</v>
      </c>
      <c r="L25" s="47">
        <v>16</v>
      </c>
      <c r="M25" s="26">
        <v>16</v>
      </c>
      <c r="N25" s="11" t="s">
        <v>24</v>
      </c>
      <c r="O25" s="11" t="s">
        <v>24</v>
      </c>
      <c r="P25" s="26">
        <v>16</v>
      </c>
      <c r="Q25" s="11" t="s">
        <v>24</v>
      </c>
      <c r="R25" s="26">
        <v>40</v>
      </c>
      <c r="S25" s="11" t="s">
        <v>24</v>
      </c>
      <c r="T25" s="48">
        <v>120</v>
      </c>
      <c r="U25" s="72">
        <f>IF(B25=1,J25-K25,IF(B25=-1,J25,0))</f>
        <v>0</v>
      </c>
      <c r="V25" s="5">
        <f t="shared" ref="V25" si="17">IF(B25=1,MIN((J25-K25),L25),0)</f>
        <v>0</v>
      </c>
      <c r="W25" s="6">
        <f t="shared" ref="W25" si="18">IF(B25=1,MIN((J25-K25),M25),0)</f>
        <v>0</v>
      </c>
      <c r="X25" s="6">
        <f>0</f>
        <v>0</v>
      </c>
      <c r="Y25" s="6">
        <f>0</f>
        <v>0</v>
      </c>
      <c r="Z25" s="6">
        <f t="shared" ref="Z25" si="19">IF(B25=1,MIN((J25-K25),P25),0)</f>
        <v>0</v>
      </c>
      <c r="AA25" s="6">
        <f>0</f>
        <v>0</v>
      </c>
      <c r="AB25" s="6">
        <f t="shared" ref="AB25" si="20">IF(B25=1,MIN((J25-K25),R25),0)</f>
        <v>0</v>
      </c>
      <c r="AC25" s="6">
        <f>0</f>
        <v>0</v>
      </c>
      <c r="AD25" s="7">
        <f>IF(OR(B25=1,B25=-1),MIN(J25,T25),0)</f>
        <v>0</v>
      </c>
      <c r="AF25" s="8">
        <f>MIN(U25,V25+Z25)</f>
        <v>0</v>
      </c>
      <c r="AG25" s="9">
        <f>MIN(U25,V25+Z25+AB25)</f>
        <v>0</v>
      </c>
      <c r="AH25" s="9">
        <f>MIN(U25,V25+Z25+AB25+AD25)</f>
        <v>0</v>
      </c>
      <c r="AI25" s="10">
        <f>MIN(U25,V25+Z25+AB25+AD25+W25)</f>
        <v>0</v>
      </c>
    </row>
    <row r="26" spans="1:38" ht="15" thickBot="1" x14ac:dyDescent="0.35">
      <c r="B26" s="12"/>
      <c r="F26" s="90" t="s">
        <v>97</v>
      </c>
      <c r="H26" s="90">
        <f>SUM(IF(B23=1,J23,0),IF(B24=1,J24,0),IF(B25=1,J25,0))</f>
        <v>0</v>
      </c>
      <c r="I26" t="s">
        <v>86</v>
      </c>
      <c r="J26" s="66">
        <f>SUM(IF(OR(B23=1,B23=-1),J23,0),IF(OR(B24=1,B24=-1),J24,0),IF(OR(B25=1,B25=-1),J25,0))</f>
        <v>0</v>
      </c>
      <c r="K26" s="66">
        <f>SUM(IF(B23=1,K23,0),IF(B24=1,K24,0),IF(B25=1,K25,0))</f>
        <v>0</v>
      </c>
      <c r="L26" s="5"/>
      <c r="M26" s="6"/>
      <c r="N26" s="11"/>
      <c r="O26" s="11"/>
      <c r="P26" s="6"/>
      <c r="Q26" s="11"/>
      <c r="R26" s="11"/>
      <c r="S26" s="11"/>
      <c r="T26" s="7"/>
      <c r="U26" s="72"/>
      <c r="V26" s="5"/>
      <c r="W26" s="6"/>
      <c r="X26" s="6"/>
      <c r="Y26" s="6"/>
      <c r="Z26" s="6"/>
      <c r="AA26" s="6"/>
      <c r="AB26" s="6"/>
      <c r="AC26" s="93" t="s">
        <v>95</v>
      </c>
      <c r="AD26" s="94">
        <f>SUM(IF(B23=-1,AD23,0),IF(B24=-1,AD24,0),IF(B25=-1,AD25,0))</f>
        <v>0</v>
      </c>
      <c r="AK26" s="75"/>
    </row>
    <row r="27" spans="1:38" ht="86.4" x14ac:dyDescent="0.3">
      <c r="B27" s="87" t="s">
        <v>92</v>
      </c>
      <c r="F27" s="1" t="s">
        <v>37</v>
      </c>
      <c r="G27" s="1" t="s">
        <v>45</v>
      </c>
      <c r="H27" s="1" t="s">
        <v>38</v>
      </c>
      <c r="I27" s="1" t="s">
        <v>39</v>
      </c>
      <c r="K27" s="6"/>
      <c r="L27" s="5"/>
      <c r="M27" s="6"/>
      <c r="N27" s="6"/>
      <c r="O27" s="6"/>
      <c r="P27" s="6"/>
      <c r="Q27" s="6"/>
      <c r="R27" s="6"/>
      <c r="S27" s="6"/>
      <c r="T27" s="7"/>
      <c r="U27" s="72"/>
      <c r="V27" s="5"/>
      <c r="W27" s="6"/>
      <c r="X27" s="6"/>
      <c r="Y27" s="6"/>
      <c r="Z27" s="6"/>
      <c r="AA27" s="6"/>
      <c r="AB27" s="6"/>
      <c r="AC27" s="6"/>
      <c r="AD27" s="7"/>
      <c r="AF27" s="62" t="s">
        <v>68</v>
      </c>
      <c r="AG27" s="63" t="s">
        <v>69</v>
      </c>
      <c r="AH27" s="63" t="s">
        <v>70</v>
      </c>
      <c r="AI27" s="63" t="s">
        <v>71</v>
      </c>
      <c r="AJ27" s="64" t="s">
        <v>72</v>
      </c>
      <c r="AK27" s="19"/>
      <c r="AL27" s="19"/>
    </row>
    <row r="28" spans="1:38" x14ac:dyDescent="0.3">
      <c r="A28" t="s">
        <v>20</v>
      </c>
      <c r="B28" s="59">
        <v>0</v>
      </c>
      <c r="F28" s="20">
        <v>200</v>
      </c>
      <c r="G28" s="20">
        <v>0</v>
      </c>
      <c r="H28" s="20">
        <v>100</v>
      </c>
      <c r="I28" s="20">
        <v>50</v>
      </c>
      <c r="J28" s="20">
        <v>100</v>
      </c>
      <c r="K28" s="26">
        <v>-100</v>
      </c>
      <c r="L28" s="47">
        <f>200</f>
        <v>200</v>
      </c>
      <c r="M28" s="26">
        <f>200</f>
        <v>200</v>
      </c>
      <c r="N28" s="26">
        <v>200</v>
      </c>
      <c r="O28" s="11" t="s">
        <v>24</v>
      </c>
      <c r="P28" s="26">
        <v>200</v>
      </c>
      <c r="Q28" s="11" t="s">
        <v>24</v>
      </c>
      <c r="R28" s="26">
        <v>100</v>
      </c>
      <c r="S28" s="11" t="s">
        <v>24</v>
      </c>
      <c r="T28" s="48">
        <v>50</v>
      </c>
      <c r="U28" s="72">
        <f>IF(B28=1,J28-K28,0)</f>
        <v>0</v>
      </c>
      <c r="V28" s="5">
        <f>IF(B28=1,MIN((J28-K28),L28),0)</f>
        <v>0</v>
      </c>
      <c r="W28" s="6">
        <f>IF(B28=1,MIN((J28-K28),M28),0)</f>
        <v>0</v>
      </c>
      <c r="X28" s="6">
        <f>IF(B28=1,MIN((J28-K28),N28),0)</f>
        <v>0</v>
      </c>
      <c r="Y28" s="6">
        <f>0</f>
        <v>0</v>
      </c>
      <c r="Z28" s="6">
        <f>IF(B28=1,MIN((J28-K28),P28),0)</f>
        <v>0</v>
      </c>
      <c r="AA28" s="6">
        <f>0</f>
        <v>0</v>
      </c>
      <c r="AB28" s="6">
        <f>IF(B28=1,MIN((J28-K28),R28),0)</f>
        <v>0</v>
      </c>
      <c r="AC28" s="6">
        <f>0</f>
        <v>0</v>
      </c>
      <c r="AD28" s="7">
        <f>IF(B28=1,MIN((J28-K28),T28),0)</f>
        <v>0</v>
      </c>
      <c r="AF28" s="5">
        <f>MIN(U28,V28+X28)</f>
        <v>0</v>
      </c>
      <c r="AG28" s="6">
        <f>MIN(U28,V28+Z28+AB28)</f>
        <v>0</v>
      </c>
      <c r="AH28" s="6">
        <f>MIN(U28,V28+X28+Z28+AB28)</f>
        <v>0</v>
      </c>
      <c r="AI28" s="6">
        <f>MIN(U28,V28+X28+Z28+AB28+AD28)</f>
        <v>0</v>
      </c>
      <c r="AJ28" s="7">
        <f>MIN(U28,V28+X28+Z28+AB28+AD28+W28)</f>
        <v>0</v>
      </c>
    </row>
    <row r="29" spans="1:38" x14ac:dyDescent="0.3">
      <c r="A29" t="s">
        <v>21</v>
      </c>
      <c r="B29" s="59">
        <v>1</v>
      </c>
      <c r="F29" s="20">
        <v>10</v>
      </c>
      <c r="G29" s="20">
        <v>0</v>
      </c>
      <c r="H29" s="20">
        <v>10</v>
      </c>
      <c r="I29" s="20">
        <v>0</v>
      </c>
      <c r="J29" s="20">
        <v>10</v>
      </c>
      <c r="K29" s="26">
        <v>-10</v>
      </c>
      <c r="L29" s="47">
        <v>20</v>
      </c>
      <c r="M29" s="26">
        <f>20</f>
        <v>20</v>
      </c>
      <c r="N29" s="26">
        <v>20</v>
      </c>
      <c r="O29" s="11" t="s">
        <v>24</v>
      </c>
      <c r="P29" s="26">
        <v>20</v>
      </c>
      <c r="Q29" s="11" t="s">
        <v>24</v>
      </c>
      <c r="R29" s="26">
        <v>5</v>
      </c>
      <c r="S29" s="11" t="s">
        <v>24</v>
      </c>
      <c r="T29" s="48">
        <v>2.5</v>
      </c>
      <c r="U29" s="72">
        <f t="shared" ref="U29:U30" si="21">IF(B29=1,J29-K29,0)</f>
        <v>20</v>
      </c>
      <c r="V29" s="5">
        <f t="shared" ref="V29:V30" si="22">IF(B29=1,MIN((J29-K29),L29),0)</f>
        <v>20</v>
      </c>
      <c r="W29" s="6">
        <f t="shared" ref="W29:W30" si="23">IF(B29=1,MIN((J29-K29),M29),0)</f>
        <v>20</v>
      </c>
      <c r="X29" s="6">
        <f t="shared" ref="X29:X30" si="24">IF(B29=1,MIN((J29-K29),N29),0)</f>
        <v>20</v>
      </c>
      <c r="Y29" s="6">
        <f>0</f>
        <v>0</v>
      </c>
      <c r="Z29" s="6">
        <f t="shared" ref="Z29:Z30" si="25">IF(B29=1,MIN((J29-K29),P29),0)</f>
        <v>20</v>
      </c>
      <c r="AA29" s="6">
        <f>0</f>
        <v>0</v>
      </c>
      <c r="AB29" s="6">
        <f t="shared" ref="AB29:AB30" si="26">IF(B29=1,MIN((J29-K29),R29),0)</f>
        <v>5</v>
      </c>
      <c r="AC29" s="6">
        <f>0</f>
        <v>0</v>
      </c>
      <c r="AD29" s="7">
        <f t="shared" ref="AD29:AD30" si="27">IF(B29=1,MIN((J29-K29),T29),0)</f>
        <v>2.5</v>
      </c>
      <c r="AF29" s="5">
        <f t="shared" ref="AF29:AF30" si="28">MIN(U29,V29+X29)</f>
        <v>20</v>
      </c>
      <c r="AG29" s="6">
        <f t="shared" ref="AG29:AG30" si="29">MIN(U29,V29+Z29+AB29)</f>
        <v>20</v>
      </c>
      <c r="AH29" s="6">
        <f t="shared" ref="AH29:AH30" si="30">MIN(U29,V29+X29+Z29+AB29)</f>
        <v>20</v>
      </c>
      <c r="AI29" s="6">
        <f t="shared" ref="AI29:AI30" si="31">MIN(U29,V29+X29+Z29+AB29+AD29)</f>
        <v>20</v>
      </c>
      <c r="AJ29" s="7">
        <f t="shared" ref="AJ29:AJ30" si="32">MIN(U29,V29+X29+Z29+AB29+AD29+W29)</f>
        <v>20</v>
      </c>
    </row>
    <row r="30" spans="1:38" ht="15" thickBot="1" x14ac:dyDescent="0.35">
      <c r="A30" t="s">
        <v>22</v>
      </c>
      <c r="B30" s="60">
        <v>0</v>
      </c>
      <c r="C30" s="24"/>
      <c r="D30" s="24"/>
      <c r="E30" s="24"/>
      <c r="F30" s="27">
        <v>100</v>
      </c>
      <c r="G30" s="27">
        <v>0</v>
      </c>
      <c r="H30" s="27">
        <v>100</v>
      </c>
      <c r="I30" s="27">
        <v>70</v>
      </c>
      <c r="J30" s="27">
        <v>100</v>
      </c>
      <c r="K30" s="27">
        <v>-100</v>
      </c>
      <c r="L30" s="49">
        <v>200</v>
      </c>
      <c r="M30" s="50">
        <v>200</v>
      </c>
      <c r="N30" s="50">
        <v>200</v>
      </c>
      <c r="O30" s="13" t="s">
        <v>24</v>
      </c>
      <c r="P30" s="50">
        <v>200</v>
      </c>
      <c r="Q30" s="9" t="s">
        <v>24</v>
      </c>
      <c r="R30" s="50">
        <v>100</v>
      </c>
      <c r="S30" s="9" t="s">
        <v>24</v>
      </c>
      <c r="T30" s="51">
        <v>0</v>
      </c>
      <c r="U30" s="74">
        <f t="shared" si="21"/>
        <v>0</v>
      </c>
      <c r="V30" s="8">
        <f t="shared" si="22"/>
        <v>0</v>
      </c>
      <c r="W30" s="9">
        <f t="shared" si="23"/>
        <v>0</v>
      </c>
      <c r="X30" s="9">
        <f t="shared" si="24"/>
        <v>0</v>
      </c>
      <c r="Y30" s="9">
        <f>0</f>
        <v>0</v>
      </c>
      <c r="Z30" s="9">
        <f t="shared" si="25"/>
        <v>0</v>
      </c>
      <c r="AA30" s="9">
        <f>0</f>
        <v>0</v>
      </c>
      <c r="AB30" s="9">
        <f t="shared" si="26"/>
        <v>0</v>
      </c>
      <c r="AC30" s="9">
        <f>0</f>
        <v>0</v>
      </c>
      <c r="AD30" s="10">
        <f t="shared" si="27"/>
        <v>0</v>
      </c>
      <c r="AF30" s="8">
        <f t="shared" si="28"/>
        <v>0</v>
      </c>
      <c r="AG30" s="9">
        <f t="shared" si="29"/>
        <v>0</v>
      </c>
      <c r="AH30" s="9">
        <f t="shared" si="30"/>
        <v>0</v>
      </c>
      <c r="AI30" s="9">
        <f t="shared" si="31"/>
        <v>0</v>
      </c>
      <c r="AJ30" s="10">
        <f t="shared" si="32"/>
        <v>0</v>
      </c>
    </row>
    <row r="31" spans="1:38" s="66" customFormat="1" x14ac:dyDescent="0.3">
      <c r="B31" s="11"/>
      <c r="C31" s="11"/>
      <c r="D31" s="11"/>
      <c r="E31" s="11" t="s">
        <v>86</v>
      </c>
      <c r="F31" s="11">
        <f>SUM(IF(B28=1,F28,0),IF(B29=1,F29,0),IF(B30=1,F30,0))</f>
        <v>10</v>
      </c>
      <c r="G31" s="11">
        <f>SUM(IF(B28=1,G28,0),IF(B29=1,G29,0),IF(B30=1,G30,0))</f>
        <v>0</v>
      </c>
      <c r="H31" s="11">
        <f>SUM(IF(B28=1,H28,0),IF(B29=1,H29,0),IF(B30=1,H30,0))</f>
        <v>10</v>
      </c>
      <c r="I31" s="11">
        <f>SUM(IF(B28=1,I28,0),IF(B29=1,I29,0),IF(B30=1,I30,0))</f>
        <v>0</v>
      </c>
      <c r="J31" s="66">
        <f>SUM(IF(B28=1,J28,0),IF(B29=1,J29,0),IF(B30=1,J30,0))</f>
        <v>10</v>
      </c>
      <c r="K31" s="66">
        <f>SUM(IF(B28=1,K28,0),IF(B29=1,K29,0),IF(B30=1,K30,0))</f>
        <v>-10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F31" s="11"/>
      <c r="AG31" s="11"/>
      <c r="AH31" s="11"/>
      <c r="AI31" s="11"/>
      <c r="AJ31" s="11"/>
    </row>
    <row r="32" spans="1:38" s="66" customFormat="1" ht="15" thickBot="1" x14ac:dyDescent="0.3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F32" s="11"/>
      <c r="AG32" s="11"/>
      <c r="AH32" s="11"/>
      <c r="AI32" s="11"/>
      <c r="AJ32" s="11"/>
    </row>
    <row r="33" spans="1:36" s="66" customFormat="1" ht="15" thickBot="1" x14ac:dyDescent="0.35">
      <c r="A33" s="81" t="s">
        <v>82</v>
      </c>
      <c r="B33" s="82"/>
      <c r="C33" s="82"/>
      <c r="D33" s="83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11"/>
      <c r="AC33" s="11"/>
      <c r="AD33" s="11"/>
      <c r="AF33" s="11"/>
      <c r="AG33" s="11"/>
      <c r="AH33" s="11"/>
      <c r="AI33" s="11"/>
      <c r="AJ33" s="11"/>
    </row>
    <row r="34" spans="1:36" s="66" customFormat="1" x14ac:dyDescent="0.3">
      <c r="A34" s="6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76" t="s">
        <v>98</v>
      </c>
      <c r="N34" s="6"/>
      <c r="O34" s="6"/>
      <c r="P34" s="6"/>
      <c r="Q34" s="6"/>
      <c r="R34" s="6"/>
      <c r="S34" s="6"/>
      <c r="T34" s="6"/>
      <c r="U34" s="6"/>
      <c r="V34" s="11"/>
      <c r="W34" s="69" t="s">
        <v>99</v>
      </c>
      <c r="X34" s="6"/>
      <c r="Y34" s="11"/>
      <c r="Z34" s="11"/>
      <c r="AA34" s="68"/>
      <c r="AB34" s="11"/>
      <c r="AC34" s="11"/>
      <c r="AD34" s="11"/>
      <c r="AF34" s="11"/>
      <c r="AG34" s="11"/>
      <c r="AH34" s="11"/>
      <c r="AI34" s="11"/>
      <c r="AJ34" s="11"/>
    </row>
    <row r="35" spans="1:36" s="66" customFormat="1" ht="57.6" x14ac:dyDescent="0.3">
      <c r="A35" s="67"/>
      <c r="B35" s="11"/>
      <c r="C35" s="11"/>
      <c r="D35" s="11"/>
      <c r="E35" s="11"/>
      <c r="F35" s="11"/>
      <c r="G35" s="11"/>
      <c r="H35" s="11"/>
      <c r="I35" s="11"/>
      <c r="J35" s="14" t="s">
        <v>26</v>
      </c>
      <c r="K35" s="14" t="s">
        <v>27</v>
      </c>
      <c r="L35" s="70" t="s">
        <v>85</v>
      </c>
      <c r="M35" s="14" t="s">
        <v>28</v>
      </c>
      <c r="N35" s="14" t="s">
        <v>29</v>
      </c>
      <c r="O35" s="14" t="s">
        <v>30</v>
      </c>
      <c r="P35" s="14" t="s">
        <v>31</v>
      </c>
      <c r="Q35" s="14" t="s">
        <v>32</v>
      </c>
      <c r="R35" s="14" t="s">
        <v>33</v>
      </c>
      <c r="S35" s="14" t="s">
        <v>34</v>
      </c>
      <c r="T35" s="14" t="s">
        <v>35</v>
      </c>
      <c r="U35" s="14" t="s">
        <v>36</v>
      </c>
      <c r="V35" s="11"/>
      <c r="W35" s="19" t="s">
        <v>63</v>
      </c>
      <c r="X35" s="19" t="s">
        <v>73</v>
      </c>
      <c r="Y35" s="11"/>
      <c r="Z35" s="11"/>
      <c r="AA35" s="68"/>
      <c r="AB35" s="11"/>
      <c r="AC35" s="11"/>
      <c r="AD35" s="11"/>
      <c r="AF35" s="11"/>
      <c r="AG35" s="11"/>
      <c r="AH35" s="11"/>
      <c r="AI35" s="11"/>
      <c r="AJ35" s="11"/>
    </row>
    <row r="36" spans="1:36" s="66" customFormat="1" x14ac:dyDescent="0.3">
      <c r="A36" s="67" t="s">
        <v>75</v>
      </c>
      <c r="B36" s="11"/>
      <c r="C36" s="11"/>
      <c r="D36" s="11"/>
      <c r="E36" s="11"/>
      <c r="F36" s="11"/>
      <c r="G36" s="11"/>
      <c r="H36" s="11"/>
      <c r="I36" s="11"/>
      <c r="J36" s="11">
        <f>J16</f>
        <v>0</v>
      </c>
      <c r="K36" s="11">
        <f>K16</f>
        <v>0</v>
      </c>
      <c r="L36" s="11">
        <f t="shared" ref="L36:U36" si="33">SUM(U13:U15)</f>
        <v>0</v>
      </c>
      <c r="M36" s="11">
        <f t="shared" si="33"/>
        <v>0</v>
      </c>
      <c r="N36" s="11">
        <f t="shared" si="33"/>
        <v>0</v>
      </c>
      <c r="O36" s="11">
        <f t="shared" si="33"/>
        <v>0</v>
      </c>
      <c r="P36" s="11">
        <f t="shared" si="33"/>
        <v>0</v>
      </c>
      <c r="Q36" s="11">
        <f t="shared" si="33"/>
        <v>0</v>
      </c>
      <c r="R36" s="11">
        <f t="shared" si="33"/>
        <v>0</v>
      </c>
      <c r="S36" s="11">
        <f t="shared" si="33"/>
        <v>0</v>
      </c>
      <c r="T36" s="11">
        <f t="shared" si="33"/>
        <v>0</v>
      </c>
      <c r="U36" s="11">
        <f t="shared" si="33"/>
        <v>0</v>
      </c>
      <c r="V36" s="11"/>
      <c r="W36" s="11">
        <f>SUM(AF13:AF15)</f>
        <v>0</v>
      </c>
      <c r="X36" s="11">
        <f>SUM(AG13:AG15)</f>
        <v>0</v>
      </c>
      <c r="Y36" s="11"/>
      <c r="Z36" s="11"/>
      <c r="AA36" s="68"/>
      <c r="AB36" s="11"/>
      <c r="AC36" s="11"/>
      <c r="AD36" s="11"/>
      <c r="AF36" s="11"/>
      <c r="AG36" s="11"/>
      <c r="AH36" s="11"/>
      <c r="AI36" s="11"/>
      <c r="AJ36" s="11"/>
    </row>
    <row r="37" spans="1:36" s="66" customFormat="1" x14ac:dyDescent="0.3">
      <c r="A37" s="6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68"/>
      <c r="AB37" s="11"/>
      <c r="AC37" s="11"/>
      <c r="AD37" s="11"/>
      <c r="AF37" s="11"/>
      <c r="AG37" s="11"/>
      <c r="AH37" s="11"/>
      <c r="AI37" s="11"/>
      <c r="AJ37" s="11"/>
    </row>
    <row r="38" spans="1:36" s="66" customFormat="1" ht="72" x14ac:dyDescent="0.3">
      <c r="A38" s="6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4" t="s">
        <v>64</v>
      </c>
      <c r="X38" s="14" t="s">
        <v>65</v>
      </c>
      <c r="Y38" s="14" t="s">
        <v>66</v>
      </c>
      <c r="Z38" s="14" t="s">
        <v>67</v>
      </c>
      <c r="AA38" s="68"/>
      <c r="AB38" s="11"/>
      <c r="AC38" s="11"/>
      <c r="AD38" s="11"/>
      <c r="AF38" s="11"/>
      <c r="AG38" s="11"/>
      <c r="AH38" s="11"/>
      <c r="AI38" s="11"/>
      <c r="AJ38" s="11"/>
    </row>
    <row r="39" spans="1:36" s="66" customFormat="1" x14ac:dyDescent="0.3">
      <c r="A39" s="67" t="s">
        <v>84</v>
      </c>
      <c r="B39" s="11"/>
      <c r="C39" s="11"/>
      <c r="D39" s="11"/>
      <c r="E39" s="11"/>
      <c r="F39" s="11"/>
      <c r="G39" s="11"/>
      <c r="H39" s="11"/>
      <c r="I39" s="11"/>
      <c r="J39" s="11">
        <f>J21+J26</f>
        <v>0</v>
      </c>
      <c r="K39" s="11">
        <f>K21+K26</f>
        <v>0</v>
      </c>
      <c r="L39" s="11">
        <f t="shared" ref="L39:U39" si="34">SUM(U18:U20,U23:U25)</f>
        <v>0</v>
      </c>
      <c r="M39" s="11">
        <f t="shared" si="34"/>
        <v>0</v>
      </c>
      <c r="N39" s="11">
        <f t="shared" si="34"/>
        <v>0</v>
      </c>
      <c r="O39" s="11">
        <f t="shared" si="34"/>
        <v>0</v>
      </c>
      <c r="P39" s="11">
        <f t="shared" si="34"/>
        <v>0</v>
      </c>
      <c r="Q39" s="11">
        <f t="shared" si="34"/>
        <v>0</v>
      </c>
      <c r="R39" s="11">
        <f t="shared" si="34"/>
        <v>0</v>
      </c>
      <c r="S39" s="11">
        <f t="shared" si="34"/>
        <v>0</v>
      </c>
      <c r="T39" s="11">
        <f t="shared" si="34"/>
        <v>0</v>
      </c>
      <c r="U39" s="11">
        <f t="shared" si="34"/>
        <v>0</v>
      </c>
      <c r="V39" s="11"/>
      <c r="W39" s="11">
        <f>SUM(AF18:AF20,AF23:AF25)</f>
        <v>0</v>
      </c>
      <c r="X39" s="11">
        <f>SUM(AG18:AG20,AG23:AG25)</f>
        <v>0</v>
      </c>
      <c r="Y39" s="11">
        <f>SUM(AH18:AH20,AH23:AH25)</f>
        <v>0</v>
      </c>
      <c r="Z39" s="11">
        <f>SUM(AI18:AI20,AI23:AI25)</f>
        <v>0</v>
      </c>
      <c r="AA39" s="68"/>
      <c r="AB39" s="11"/>
      <c r="AC39" s="11"/>
      <c r="AD39" s="11"/>
      <c r="AF39" s="11"/>
      <c r="AG39" s="11"/>
      <c r="AH39" s="11"/>
      <c r="AI39" s="11"/>
      <c r="AJ39" s="11"/>
    </row>
    <row r="40" spans="1:36" s="66" customFormat="1" x14ac:dyDescent="0.3">
      <c r="A40" s="6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68"/>
      <c r="AB40" s="11"/>
      <c r="AC40" s="11"/>
      <c r="AD40" s="11"/>
      <c r="AF40" s="11"/>
      <c r="AG40" s="11"/>
      <c r="AH40" s="11"/>
      <c r="AI40" s="11"/>
      <c r="AJ40" s="11"/>
    </row>
    <row r="41" spans="1:36" s="66" customFormat="1" ht="86.4" x14ac:dyDescent="0.3">
      <c r="A41" s="67"/>
      <c r="B41" s="11"/>
      <c r="C41" s="11"/>
      <c r="D41" s="11"/>
      <c r="E41" s="11"/>
      <c r="F41" s="14" t="s">
        <v>37</v>
      </c>
      <c r="G41" s="14" t="s">
        <v>45</v>
      </c>
      <c r="H41" s="14" t="s">
        <v>38</v>
      </c>
      <c r="I41" s="14" t="s">
        <v>39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4" t="s">
        <v>68</v>
      </c>
      <c r="X41" s="14" t="s">
        <v>69</v>
      </c>
      <c r="Y41" s="14" t="s">
        <v>70</v>
      </c>
      <c r="Z41" s="14" t="s">
        <v>71</v>
      </c>
      <c r="AA41" s="16" t="s">
        <v>72</v>
      </c>
      <c r="AB41" s="11"/>
      <c r="AC41" s="11"/>
      <c r="AD41" s="11"/>
      <c r="AF41" s="11"/>
      <c r="AG41" s="11"/>
      <c r="AH41" s="11"/>
      <c r="AI41" s="11"/>
      <c r="AJ41" s="11"/>
    </row>
    <row r="42" spans="1:36" s="66" customFormat="1" ht="15" thickBot="1" x14ac:dyDescent="0.35">
      <c r="A42" s="79" t="s">
        <v>83</v>
      </c>
      <c r="B42" s="13"/>
      <c r="C42" s="13"/>
      <c r="D42" s="13"/>
      <c r="E42" s="13"/>
      <c r="F42" s="13">
        <f>F31</f>
        <v>10</v>
      </c>
      <c r="G42" s="13">
        <f t="shared" ref="G42:I42" si="35">G31</f>
        <v>0</v>
      </c>
      <c r="H42" s="13">
        <f t="shared" si="35"/>
        <v>10</v>
      </c>
      <c r="I42" s="13">
        <f t="shared" si="35"/>
        <v>0</v>
      </c>
      <c r="J42" s="13">
        <f>J31</f>
        <v>10</v>
      </c>
      <c r="K42" s="13">
        <f>K31</f>
        <v>-10</v>
      </c>
      <c r="L42" s="13">
        <f>SUM(U28:U30)</f>
        <v>20</v>
      </c>
      <c r="M42" s="13">
        <f t="shared" ref="M42:AA42" si="36">SUM(V28:V30)</f>
        <v>20</v>
      </c>
      <c r="N42" s="13">
        <f t="shared" si="36"/>
        <v>20</v>
      </c>
      <c r="O42" s="13">
        <f t="shared" si="36"/>
        <v>20</v>
      </c>
      <c r="P42" s="13">
        <f t="shared" si="36"/>
        <v>0</v>
      </c>
      <c r="Q42" s="13">
        <f t="shared" si="36"/>
        <v>20</v>
      </c>
      <c r="R42" s="13">
        <f t="shared" si="36"/>
        <v>0</v>
      </c>
      <c r="S42" s="13">
        <f t="shared" si="36"/>
        <v>5</v>
      </c>
      <c r="T42" s="13">
        <f t="shared" si="36"/>
        <v>0</v>
      </c>
      <c r="U42" s="13">
        <f t="shared" si="36"/>
        <v>2.5</v>
      </c>
      <c r="V42" s="13"/>
      <c r="W42" s="13">
        <f t="shared" si="36"/>
        <v>20</v>
      </c>
      <c r="X42" s="13">
        <f t="shared" si="36"/>
        <v>20</v>
      </c>
      <c r="Y42" s="13">
        <f t="shared" si="36"/>
        <v>20</v>
      </c>
      <c r="Z42" s="13">
        <f t="shared" si="36"/>
        <v>20</v>
      </c>
      <c r="AA42" s="80">
        <f t="shared" si="36"/>
        <v>20</v>
      </c>
      <c r="AB42" s="11"/>
      <c r="AC42" s="11"/>
      <c r="AD42" s="11"/>
      <c r="AF42" s="11"/>
      <c r="AG42" s="11"/>
      <c r="AH42" s="11"/>
      <c r="AI42" s="11"/>
      <c r="AJ42" s="11"/>
    </row>
    <row r="43" spans="1:36" ht="15" thickBot="1" x14ac:dyDescent="0.35">
      <c r="K43" s="11"/>
      <c r="L43" s="6"/>
      <c r="M43" s="6"/>
      <c r="N43" s="11"/>
      <c r="O43" s="11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6" ht="15" thickBot="1" x14ac:dyDescent="0.35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55" t="s">
        <v>103</v>
      </c>
      <c r="M44" s="31"/>
      <c r="N44" s="31"/>
      <c r="O44" s="55" t="s">
        <v>103</v>
      </c>
      <c r="P44" s="31"/>
      <c r="Q44" s="55" t="s">
        <v>104</v>
      </c>
      <c r="R44" s="31"/>
      <c r="S44" s="55" t="s">
        <v>104</v>
      </c>
      <c r="T44" s="31"/>
      <c r="U44" s="31"/>
      <c r="V44" s="31"/>
      <c r="W44" s="31"/>
      <c r="X44" s="31"/>
      <c r="Y44" s="31"/>
      <c r="Z44" s="31"/>
      <c r="AA44" s="31"/>
      <c r="AB44" s="32"/>
      <c r="AC44" s="6"/>
      <c r="AD44" s="6"/>
    </row>
    <row r="45" spans="1:36" ht="15" thickBot="1" x14ac:dyDescent="0.35">
      <c r="A45" s="33"/>
      <c r="B45" s="34" t="s">
        <v>51</v>
      </c>
      <c r="C45" s="35"/>
      <c r="D45" s="35"/>
      <c r="E45" s="35"/>
      <c r="F45" s="58">
        <f>SUM(E7:M7) - SUM(L55:T55,L57:T57,L60:T60)</f>
        <v>0</v>
      </c>
      <c r="G45" s="36"/>
      <c r="H45" s="36"/>
      <c r="I45" s="36"/>
      <c r="J45" s="36"/>
      <c r="K45" s="36"/>
      <c r="L45" s="54" t="s">
        <v>106</v>
      </c>
      <c r="M45" s="55"/>
      <c r="N45" s="55"/>
      <c r="O45" s="56" t="s">
        <v>107</v>
      </c>
      <c r="P45" s="55"/>
      <c r="Q45" s="57" t="s">
        <v>58</v>
      </c>
      <c r="R45" s="57" t="s">
        <v>61</v>
      </c>
      <c r="S45" s="57" t="s">
        <v>59</v>
      </c>
      <c r="T45" s="57"/>
      <c r="U45" s="57" t="s">
        <v>60</v>
      </c>
      <c r="V45" s="57"/>
      <c r="W45" s="57" t="s">
        <v>74</v>
      </c>
      <c r="X45" s="57"/>
      <c r="Y45" s="57" t="s">
        <v>105</v>
      </c>
      <c r="Z45" s="57"/>
      <c r="AA45" s="57" t="s">
        <v>62</v>
      </c>
      <c r="AB45" s="32"/>
      <c r="AC45" s="6"/>
      <c r="AD45" s="6"/>
    </row>
    <row r="46" spans="1:36" ht="15" thickBot="1" x14ac:dyDescent="0.35">
      <c r="A46" s="33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28">
        <f>U60</f>
        <v>0</v>
      </c>
      <c r="M46" s="29"/>
      <c r="N46" s="29"/>
      <c r="O46" s="29">
        <f>SUM(L60,N60:T60)</f>
        <v>10</v>
      </c>
      <c r="P46" s="29"/>
      <c r="Q46" s="29">
        <f>H26</f>
        <v>0</v>
      </c>
      <c r="R46" s="29">
        <f>AG16+AH21</f>
        <v>0</v>
      </c>
      <c r="S46" s="29">
        <f>D7+Q46+R46+L46+O46</f>
        <v>10</v>
      </c>
      <c r="T46" s="29"/>
      <c r="U46" s="29">
        <f>SUM(E7,G7:M7)-AD26</f>
        <v>10</v>
      </c>
      <c r="V46" s="29"/>
      <c r="W46" s="29">
        <f>MAX(0,(O7*4+U46-S46))</f>
        <v>0</v>
      </c>
      <c r="X46" s="29"/>
      <c r="Y46" s="29">
        <f>SUM(E7:M7)-SUM(L55:T55,L57:T57,L60:T60)</f>
        <v>0</v>
      </c>
      <c r="Z46" s="29"/>
      <c r="AA46" s="29">
        <f>MAX(W46,Y46)</f>
        <v>0</v>
      </c>
      <c r="AB46" s="39"/>
      <c r="AC46" s="6"/>
      <c r="AD46" s="6"/>
    </row>
    <row r="47" spans="1:36" ht="15" thickBot="1" x14ac:dyDescent="0.35">
      <c r="A47" s="33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40"/>
      <c r="AC47" s="6"/>
      <c r="AD47" s="6"/>
    </row>
    <row r="48" spans="1:36" x14ac:dyDescent="0.3">
      <c r="A48" s="33"/>
      <c r="B48" s="30" t="s">
        <v>52</v>
      </c>
      <c r="C48" s="31"/>
      <c r="D48" s="31"/>
      <c r="E48" s="31"/>
      <c r="F48" s="31"/>
      <c r="G48" s="31"/>
      <c r="H48" s="31"/>
      <c r="I48" s="31"/>
      <c r="J48" s="31"/>
      <c r="K48" s="32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40"/>
      <c r="AC48" s="6"/>
      <c r="AD48" s="6"/>
    </row>
    <row r="49" spans="1:30" ht="36.6" x14ac:dyDescent="0.3">
      <c r="A49" s="33"/>
      <c r="B49" s="33"/>
      <c r="C49" s="41" t="s">
        <v>11</v>
      </c>
      <c r="D49" s="41" t="s">
        <v>12</v>
      </c>
      <c r="E49" s="41" t="s">
        <v>2</v>
      </c>
      <c r="F49" s="41" t="s">
        <v>53</v>
      </c>
      <c r="G49" s="42" t="s">
        <v>54</v>
      </c>
      <c r="H49" s="41" t="s">
        <v>13</v>
      </c>
      <c r="I49" s="42" t="s">
        <v>55</v>
      </c>
      <c r="J49" s="41" t="s">
        <v>15</v>
      </c>
      <c r="K49" s="43" t="s">
        <v>56</v>
      </c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40"/>
      <c r="AC49" s="6"/>
      <c r="AD49" s="6"/>
    </row>
    <row r="50" spans="1:30" ht="15" thickBot="1" x14ac:dyDescent="0.35">
      <c r="A50" s="33"/>
      <c r="B50" s="37"/>
      <c r="C50" s="38">
        <f>E7-SUM(L55,L57,L60)</f>
        <v>0</v>
      </c>
      <c r="D50" s="38">
        <f>F7-SUM(M55,M57,M60)</f>
        <v>0</v>
      </c>
      <c r="E50" s="38">
        <f>G7-SUM(N55,N57,N60)</f>
        <v>0</v>
      </c>
      <c r="F50" s="38">
        <f>G7+H7-SUM(N55:O55,N57:O57,N60:O60)</f>
        <v>0</v>
      </c>
      <c r="G50" s="38">
        <f>G7+H7+I7-SUM(N55:P55,N57:P57,N60:P60)</f>
        <v>0</v>
      </c>
      <c r="H50" s="38">
        <f>J7-SUM(Q55,Q57,Q60)</f>
        <v>0</v>
      </c>
      <c r="I50" s="38">
        <f>J7+K7-SUM(Q55,Q57,Q60,R55,R57,R60)</f>
        <v>0</v>
      </c>
      <c r="J50" s="38">
        <f>L7-SUM(S55,S57,S60)</f>
        <v>0</v>
      </c>
      <c r="K50" s="39">
        <f>L7+M7-SUM(S55,S57,S60,T55,T57,T60)</f>
        <v>0</v>
      </c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40"/>
      <c r="AC50" s="6"/>
      <c r="AD50" s="6"/>
    </row>
    <row r="51" spans="1:30" ht="15" thickBot="1" x14ac:dyDescent="0.35">
      <c r="A51" s="33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40"/>
      <c r="AC51" s="6"/>
      <c r="AD51" s="6"/>
    </row>
    <row r="52" spans="1:30" ht="15" thickBot="1" x14ac:dyDescent="0.35">
      <c r="A52" s="30"/>
      <c r="B52" s="31" t="s">
        <v>42</v>
      </c>
      <c r="C52" s="31"/>
      <c r="D52" s="31"/>
      <c r="E52" s="31"/>
      <c r="F52" s="31"/>
      <c r="G52" s="31"/>
      <c r="H52" s="31"/>
      <c r="I52" s="31"/>
      <c r="J52" s="31"/>
      <c r="K52" s="32"/>
      <c r="L52" s="36" t="s">
        <v>96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40"/>
      <c r="AC52" s="6"/>
      <c r="AD52" s="6"/>
    </row>
    <row r="53" spans="1:30" ht="24.6" x14ac:dyDescent="0.3">
      <c r="A53" s="33"/>
      <c r="B53" s="42" t="s">
        <v>101</v>
      </c>
      <c r="C53" s="41" t="s">
        <v>102</v>
      </c>
      <c r="D53" s="36"/>
      <c r="E53" s="36"/>
      <c r="F53" s="36"/>
      <c r="G53" s="36"/>
      <c r="H53" s="36"/>
      <c r="I53" s="36"/>
      <c r="J53" s="36"/>
      <c r="K53" s="40"/>
      <c r="L53" s="44" t="s">
        <v>100</v>
      </c>
      <c r="M53" s="45"/>
      <c r="N53" s="45"/>
      <c r="O53" s="45"/>
      <c r="P53" s="45"/>
      <c r="Q53" s="45"/>
      <c r="R53" s="45"/>
      <c r="S53" s="45"/>
      <c r="T53" s="45"/>
      <c r="U53" s="32"/>
      <c r="V53" s="36"/>
      <c r="W53" s="36"/>
      <c r="X53" s="36"/>
      <c r="Y53" s="36"/>
      <c r="Z53" s="36"/>
      <c r="AA53" s="36"/>
      <c r="AB53" s="40"/>
      <c r="AC53" s="6"/>
      <c r="AD53" s="6"/>
    </row>
    <row r="54" spans="1:30" ht="24.6" x14ac:dyDescent="0.3">
      <c r="A54" s="33"/>
      <c r="B54" s="42"/>
      <c r="C54" s="42" t="s">
        <v>11</v>
      </c>
      <c r="D54" s="36" t="s">
        <v>12</v>
      </c>
      <c r="E54" s="36" t="s">
        <v>2</v>
      </c>
      <c r="F54" s="36" t="s">
        <v>3</v>
      </c>
      <c r="G54" s="36" t="s">
        <v>1</v>
      </c>
      <c r="H54" s="36" t="s">
        <v>13</v>
      </c>
      <c r="I54" s="36" t="s">
        <v>14</v>
      </c>
      <c r="J54" s="36" t="s">
        <v>15</v>
      </c>
      <c r="K54" s="40" t="s">
        <v>16</v>
      </c>
      <c r="L54" s="46" t="s">
        <v>28</v>
      </c>
      <c r="M54" s="42" t="s">
        <v>29</v>
      </c>
      <c r="N54" s="42" t="s">
        <v>30</v>
      </c>
      <c r="O54" s="42" t="s">
        <v>31</v>
      </c>
      <c r="P54" s="42" t="s">
        <v>32</v>
      </c>
      <c r="Q54" s="42" t="s">
        <v>33</v>
      </c>
      <c r="R54" s="42" t="s">
        <v>34</v>
      </c>
      <c r="S54" s="42" t="s">
        <v>35</v>
      </c>
      <c r="T54" s="42" t="s">
        <v>36</v>
      </c>
      <c r="U54" s="40"/>
      <c r="V54" s="36"/>
      <c r="W54" s="36"/>
      <c r="X54" s="36"/>
      <c r="Y54" s="36"/>
      <c r="Z54" s="36"/>
      <c r="AA54" s="36"/>
      <c r="AB54" s="40"/>
      <c r="AC54" s="6"/>
      <c r="AD54" s="6"/>
    </row>
    <row r="55" spans="1:30" x14ac:dyDescent="0.3">
      <c r="A55" s="33" t="s">
        <v>75</v>
      </c>
      <c r="B55" s="36">
        <f>L36-SUM(L55:T55)</f>
        <v>0</v>
      </c>
      <c r="C55" s="36">
        <f t="shared" ref="C55:K55" si="37">M36-L55</f>
        <v>0</v>
      </c>
      <c r="D55" s="36">
        <f t="shared" si="37"/>
        <v>0</v>
      </c>
      <c r="E55" s="36">
        <f t="shared" si="37"/>
        <v>0</v>
      </c>
      <c r="F55" s="36">
        <f t="shared" si="37"/>
        <v>0</v>
      </c>
      <c r="G55" s="36">
        <f t="shared" si="37"/>
        <v>0</v>
      </c>
      <c r="H55" s="36">
        <f t="shared" si="37"/>
        <v>0</v>
      </c>
      <c r="I55" s="36">
        <f t="shared" si="37"/>
        <v>0</v>
      </c>
      <c r="J55" s="36">
        <f t="shared" si="37"/>
        <v>0</v>
      </c>
      <c r="K55" s="40">
        <f t="shared" si="37"/>
        <v>0</v>
      </c>
      <c r="L55" s="33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40"/>
      <c r="V55" s="36"/>
      <c r="W55" s="36"/>
      <c r="X55" s="36"/>
      <c r="Y55" s="36"/>
      <c r="Z55" s="36"/>
      <c r="AA55" s="36"/>
      <c r="AB55" s="40"/>
      <c r="AC55" s="6"/>
      <c r="AD55" s="6"/>
    </row>
    <row r="56" spans="1:30" x14ac:dyDescent="0.3">
      <c r="A56" s="33"/>
      <c r="B56" s="36"/>
      <c r="C56" s="36"/>
      <c r="D56" s="36"/>
      <c r="E56" s="36"/>
      <c r="F56" s="36"/>
      <c r="G56" s="36"/>
      <c r="H56" s="36"/>
      <c r="I56" s="36"/>
      <c r="J56" s="36"/>
      <c r="K56" s="40"/>
      <c r="L56" s="33"/>
      <c r="M56" s="36"/>
      <c r="N56" s="36"/>
      <c r="O56" s="36"/>
      <c r="P56" s="36"/>
      <c r="Q56" s="36"/>
      <c r="R56" s="36"/>
      <c r="S56" s="36"/>
      <c r="T56" s="36"/>
      <c r="U56" s="40"/>
      <c r="V56" s="36"/>
      <c r="W56" s="36"/>
      <c r="X56" s="36"/>
      <c r="Y56" s="36"/>
      <c r="Z56" s="36"/>
      <c r="AA56" s="36"/>
      <c r="AB56" s="40"/>
      <c r="AC56" s="6"/>
      <c r="AD56" s="6"/>
    </row>
    <row r="57" spans="1:30" ht="15" thickBot="1" x14ac:dyDescent="0.35">
      <c r="A57" s="89" t="s">
        <v>87</v>
      </c>
      <c r="B57" s="36">
        <f>L39-SUM(L57:T57)</f>
        <v>0</v>
      </c>
      <c r="C57" s="36">
        <f t="shared" ref="C57:K57" si="38">M39-L57</f>
        <v>0</v>
      </c>
      <c r="D57" s="36">
        <f t="shared" si="38"/>
        <v>0</v>
      </c>
      <c r="E57" s="36">
        <f t="shared" si="38"/>
        <v>0</v>
      </c>
      <c r="F57" s="36">
        <f t="shared" si="38"/>
        <v>0</v>
      </c>
      <c r="G57" s="36">
        <f t="shared" si="38"/>
        <v>0</v>
      </c>
      <c r="H57" s="36">
        <f t="shared" si="38"/>
        <v>0</v>
      </c>
      <c r="I57" s="36">
        <f t="shared" si="38"/>
        <v>0</v>
      </c>
      <c r="J57" s="36">
        <f t="shared" si="38"/>
        <v>0</v>
      </c>
      <c r="K57" s="40">
        <f t="shared" si="38"/>
        <v>0</v>
      </c>
      <c r="L57" s="33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40"/>
      <c r="V57" s="36"/>
      <c r="W57" s="36"/>
      <c r="X57" s="36"/>
      <c r="Y57" s="36"/>
      <c r="Z57" s="36"/>
      <c r="AA57" s="36"/>
      <c r="AB57" s="40"/>
      <c r="AC57" s="6"/>
      <c r="AD57" s="6"/>
    </row>
    <row r="58" spans="1:30" x14ac:dyDescent="0.3">
      <c r="A58" s="33"/>
      <c r="B58" s="36"/>
      <c r="C58" s="36"/>
      <c r="D58" s="36"/>
      <c r="E58" s="36"/>
      <c r="F58" s="36"/>
      <c r="G58" s="36"/>
      <c r="H58" s="36"/>
      <c r="I58" s="36"/>
      <c r="J58" s="36"/>
      <c r="K58" s="40"/>
      <c r="L58" s="33"/>
      <c r="M58" s="36"/>
      <c r="N58" s="36"/>
      <c r="O58" s="36"/>
      <c r="P58" s="36"/>
      <c r="Q58" s="36"/>
      <c r="R58" s="36"/>
      <c r="S58" s="36"/>
      <c r="T58" s="36"/>
      <c r="U58" s="40"/>
      <c r="V58" s="44" t="s">
        <v>43</v>
      </c>
      <c r="W58" s="45"/>
      <c r="X58" s="45"/>
      <c r="Y58" s="31"/>
      <c r="Z58" s="32"/>
      <c r="AA58" s="36"/>
      <c r="AB58" s="40"/>
      <c r="AC58" s="6"/>
      <c r="AD58" s="6"/>
    </row>
    <row r="59" spans="1:30" ht="24.6" x14ac:dyDescent="0.3">
      <c r="A59" s="33"/>
      <c r="B59" s="36"/>
      <c r="C59" s="36"/>
      <c r="D59" s="36"/>
      <c r="E59" s="36"/>
      <c r="F59" s="36"/>
      <c r="G59" s="36"/>
      <c r="H59" s="36"/>
      <c r="I59" s="36"/>
      <c r="J59" s="36"/>
      <c r="K59" s="40"/>
      <c r="L59" s="33"/>
      <c r="M59" s="36"/>
      <c r="N59" s="36"/>
      <c r="O59" s="36"/>
      <c r="P59" s="36"/>
      <c r="Q59" s="36"/>
      <c r="R59" s="36"/>
      <c r="S59" s="36"/>
      <c r="T59" s="36"/>
      <c r="U59" s="40" t="s">
        <v>44</v>
      </c>
      <c r="V59" s="46" t="s">
        <v>47</v>
      </c>
      <c r="W59" s="42" t="s">
        <v>48</v>
      </c>
      <c r="X59" s="42" t="s">
        <v>46</v>
      </c>
      <c r="Y59" s="42" t="s">
        <v>49</v>
      </c>
      <c r="Z59" s="43" t="s">
        <v>50</v>
      </c>
      <c r="AA59" s="36"/>
      <c r="AB59" s="40"/>
      <c r="AC59" s="6"/>
      <c r="AD59" s="6"/>
    </row>
    <row r="60" spans="1:30" ht="15" thickBot="1" x14ac:dyDescent="0.35">
      <c r="A60" s="37" t="s">
        <v>88</v>
      </c>
      <c r="B60" s="38">
        <f>L42-SUM(L60:T60)</f>
        <v>10</v>
      </c>
      <c r="C60" s="38">
        <f t="shared" ref="C60:K60" si="39">M42-L60</f>
        <v>10</v>
      </c>
      <c r="D60" s="38">
        <f t="shared" si="39"/>
        <v>20</v>
      </c>
      <c r="E60" s="38">
        <f t="shared" si="39"/>
        <v>20</v>
      </c>
      <c r="F60" s="38">
        <f t="shared" si="39"/>
        <v>0</v>
      </c>
      <c r="G60" s="38">
        <f t="shared" si="39"/>
        <v>20</v>
      </c>
      <c r="H60" s="38">
        <f t="shared" si="39"/>
        <v>0</v>
      </c>
      <c r="I60" s="38">
        <f t="shared" si="39"/>
        <v>5</v>
      </c>
      <c r="J60" s="38">
        <f t="shared" si="39"/>
        <v>0</v>
      </c>
      <c r="K60" s="39">
        <f t="shared" si="39"/>
        <v>2.5</v>
      </c>
      <c r="L60" s="37">
        <v>10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9">
        <v>0</v>
      </c>
      <c r="V60" s="37">
        <f>H42-G42-U60*D2-L60*E2-N60*G2-P60*I2-R60*J2-T60*K2</f>
        <v>0</v>
      </c>
      <c r="W60" s="38">
        <f>F42-H42+U60*D2-M60*F2</f>
        <v>0</v>
      </c>
      <c r="X60" s="38">
        <f>H42-I42-U60*D3-L60*E3*E4+M60*F3*F4-N60*G3*G4-P60*I3*I4-R60*J3*J4-T60*K3*K4</f>
        <v>0</v>
      </c>
      <c r="Y60" s="38">
        <f>J42-U60</f>
        <v>10</v>
      </c>
      <c r="Z60" s="39">
        <f>U60-K42</f>
        <v>10</v>
      </c>
      <c r="AA60" s="36"/>
      <c r="AB60" s="40"/>
      <c r="AC60" s="6"/>
      <c r="AD60" s="6"/>
    </row>
    <row r="61" spans="1:30" ht="15" thickBot="1" x14ac:dyDescent="0.35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9"/>
      <c r="AC61" s="6"/>
      <c r="AD61" s="6"/>
    </row>
    <row r="62" spans="1:30" x14ac:dyDescent="0.3">
      <c r="K62" s="11"/>
      <c r="L62" s="6"/>
      <c r="M62" s="6"/>
      <c r="N62" s="11"/>
      <c r="O62" s="11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81DFD-1332-42B0-A654-17B316B9C8FB}">
  <dimension ref="A1:AL62"/>
  <sheetViews>
    <sheetView topLeftCell="A17" workbookViewId="0">
      <selection activeCell="L46" sqref="L46"/>
    </sheetView>
  </sheetViews>
  <sheetFormatPr defaultRowHeight="14.4" x14ac:dyDescent="0.3"/>
  <cols>
    <col min="2" max="2" width="18.6640625" customWidth="1"/>
    <col min="3" max="8" width="8.88671875" customWidth="1"/>
  </cols>
  <sheetData>
    <row r="1" spans="1:34" x14ac:dyDescent="0.3">
      <c r="D1" t="s">
        <v>0</v>
      </c>
      <c r="E1" t="s">
        <v>11</v>
      </c>
      <c r="F1" t="s">
        <v>12</v>
      </c>
      <c r="G1" t="s">
        <v>2</v>
      </c>
      <c r="H1" t="s">
        <v>3</v>
      </c>
      <c r="I1" t="s">
        <v>1</v>
      </c>
      <c r="J1" t="s">
        <v>4</v>
      </c>
      <c r="K1" t="s">
        <v>5</v>
      </c>
    </row>
    <row r="2" spans="1:34" x14ac:dyDescent="0.3">
      <c r="A2" t="s">
        <v>7</v>
      </c>
      <c r="D2" s="20">
        <v>1</v>
      </c>
      <c r="E2" s="20">
        <v>1</v>
      </c>
      <c r="F2" s="20">
        <v>1</v>
      </c>
      <c r="G2" s="20">
        <v>0.25</v>
      </c>
      <c r="H2" s="20">
        <v>1</v>
      </c>
      <c r="I2" s="20">
        <v>1</v>
      </c>
      <c r="J2" s="20">
        <v>1</v>
      </c>
      <c r="K2" s="20">
        <v>1</v>
      </c>
    </row>
    <row r="3" spans="1:34" x14ac:dyDescent="0.3">
      <c r="A3" t="s">
        <v>8</v>
      </c>
      <c r="D3" s="20">
        <v>1</v>
      </c>
      <c r="E3" s="20">
        <v>1</v>
      </c>
      <c r="F3" s="20">
        <v>1</v>
      </c>
      <c r="G3" s="20">
        <v>0.25</v>
      </c>
      <c r="H3" s="20">
        <v>1</v>
      </c>
      <c r="I3" s="20">
        <v>1</v>
      </c>
      <c r="J3" s="20">
        <v>1</v>
      </c>
      <c r="K3" s="20">
        <v>1</v>
      </c>
    </row>
    <row r="4" spans="1:34" x14ac:dyDescent="0.3">
      <c r="A4" t="s">
        <v>6</v>
      </c>
      <c r="D4" t="s">
        <v>24</v>
      </c>
      <c r="E4" s="20">
        <v>1</v>
      </c>
      <c r="F4" s="20">
        <v>1</v>
      </c>
      <c r="G4" s="20">
        <v>1</v>
      </c>
      <c r="H4" s="20">
        <v>1</v>
      </c>
      <c r="I4" s="20">
        <v>1</v>
      </c>
      <c r="J4" s="20">
        <v>1</v>
      </c>
      <c r="K4" s="20">
        <v>1</v>
      </c>
    </row>
    <row r="6" spans="1:34" ht="57.6" x14ac:dyDescent="0.3">
      <c r="D6" s="17" t="s">
        <v>41</v>
      </c>
      <c r="E6" s="1" t="s">
        <v>28</v>
      </c>
      <c r="F6" s="14" t="s">
        <v>29</v>
      </c>
      <c r="G6" s="14" t="s">
        <v>30</v>
      </c>
      <c r="H6" s="14" t="s">
        <v>31</v>
      </c>
      <c r="I6" s="14" t="s">
        <v>32</v>
      </c>
      <c r="J6" s="14" t="s">
        <v>33</v>
      </c>
      <c r="K6" s="14" t="s">
        <v>34</v>
      </c>
      <c r="L6" s="14" t="s">
        <v>35</v>
      </c>
      <c r="M6" s="14" t="s">
        <v>36</v>
      </c>
      <c r="O6" s="19" t="s">
        <v>57</v>
      </c>
    </row>
    <row r="7" spans="1:34" x14ac:dyDescent="0.3">
      <c r="A7" t="s">
        <v>40</v>
      </c>
      <c r="D7" s="20">
        <v>4</v>
      </c>
      <c r="E7" s="20">
        <v>10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/>
      <c r="O7" s="20">
        <v>0</v>
      </c>
    </row>
    <row r="8" spans="1:34" ht="15" thickBot="1" x14ac:dyDescent="0.35"/>
    <row r="9" spans="1:34" x14ac:dyDescent="0.3">
      <c r="B9" s="52" t="s">
        <v>10</v>
      </c>
      <c r="L9" s="2" t="s">
        <v>23</v>
      </c>
      <c r="M9" s="3"/>
      <c r="N9" s="3"/>
      <c r="O9" s="3"/>
      <c r="P9" s="3"/>
      <c r="Q9" s="3"/>
      <c r="R9" s="3"/>
      <c r="S9" s="3"/>
      <c r="T9" s="4"/>
      <c r="U9" s="6"/>
      <c r="V9" s="18" t="s">
        <v>98</v>
      </c>
      <c r="W9" s="3"/>
      <c r="X9" s="3"/>
      <c r="Y9" s="3"/>
      <c r="Z9" s="3"/>
      <c r="AA9" s="3"/>
      <c r="AB9" s="3"/>
      <c r="AC9" s="3"/>
      <c r="AD9" s="4"/>
      <c r="AF9" s="2" t="s">
        <v>99</v>
      </c>
      <c r="AG9" s="4"/>
      <c r="AH9" s="6"/>
    </row>
    <row r="10" spans="1:34" ht="15" thickBot="1" x14ac:dyDescent="0.35">
      <c r="B10" s="84"/>
      <c r="L10" s="85"/>
      <c r="M10" s="6"/>
      <c r="N10" s="6"/>
      <c r="O10" s="6"/>
      <c r="P10" s="6"/>
      <c r="Q10" s="6"/>
      <c r="R10" s="6"/>
      <c r="S10" s="6"/>
      <c r="T10" s="7"/>
      <c r="U10" s="6"/>
      <c r="V10" s="86"/>
      <c r="W10" s="6"/>
      <c r="X10" s="6"/>
      <c r="Y10" s="6"/>
      <c r="Z10" s="6"/>
      <c r="AA10" s="6"/>
      <c r="AB10" s="6"/>
      <c r="AC10" s="6"/>
      <c r="AD10" s="7"/>
      <c r="AF10" s="85"/>
      <c r="AG10" s="7"/>
      <c r="AH10" s="6"/>
    </row>
    <row r="11" spans="1:34" ht="82.8" x14ac:dyDescent="0.3">
      <c r="B11" s="53" t="s">
        <v>25</v>
      </c>
      <c r="C11" s="1"/>
      <c r="D11" s="1"/>
      <c r="E11" s="1"/>
      <c r="F11" s="1"/>
      <c r="G11" s="1"/>
      <c r="H11" s="1"/>
      <c r="J11" s="21" t="s">
        <v>26</v>
      </c>
      <c r="K11" s="22" t="s">
        <v>27</v>
      </c>
      <c r="L11" s="15" t="s">
        <v>28</v>
      </c>
      <c r="M11" s="14" t="s">
        <v>29</v>
      </c>
      <c r="N11" s="14" t="s">
        <v>30</v>
      </c>
      <c r="O11" s="14" t="s">
        <v>31</v>
      </c>
      <c r="P11" s="14" t="s">
        <v>32</v>
      </c>
      <c r="Q11" s="14" t="s">
        <v>33</v>
      </c>
      <c r="R11" s="14" t="s">
        <v>34</v>
      </c>
      <c r="S11" s="14" t="s">
        <v>35</v>
      </c>
      <c r="T11" s="16" t="s">
        <v>36</v>
      </c>
      <c r="U11" s="71" t="s">
        <v>81</v>
      </c>
      <c r="V11" s="15" t="s">
        <v>28</v>
      </c>
      <c r="W11" s="14" t="s">
        <v>29</v>
      </c>
      <c r="X11" s="14" t="s">
        <v>30</v>
      </c>
      <c r="Y11" s="14" t="s">
        <v>31</v>
      </c>
      <c r="Z11" s="14" t="s">
        <v>32</v>
      </c>
      <c r="AA11" s="14" t="s">
        <v>33</v>
      </c>
      <c r="AB11" s="14" t="s">
        <v>34</v>
      </c>
      <c r="AC11" s="14" t="s">
        <v>35</v>
      </c>
      <c r="AD11" s="16" t="s">
        <v>36</v>
      </c>
      <c r="AF11" s="61" t="s">
        <v>63</v>
      </c>
      <c r="AG11" s="65" t="s">
        <v>73</v>
      </c>
      <c r="AH11" s="6"/>
    </row>
    <row r="12" spans="1:34" x14ac:dyDescent="0.3">
      <c r="B12" s="87" t="s">
        <v>89</v>
      </c>
      <c r="C12" s="1"/>
      <c r="D12" s="1"/>
      <c r="E12" s="1"/>
      <c r="F12" s="1"/>
      <c r="G12" s="1"/>
      <c r="H12" s="1"/>
      <c r="J12" s="14"/>
      <c r="K12" s="14"/>
      <c r="L12" s="15"/>
      <c r="M12" s="14"/>
      <c r="N12" s="14"/>
      <c r="O12" s="14"/>
      <c r="P12" s="14"/>
      <c r="Q12" s="14"/>
      <c r="R12" s="14"/>
      <c r="S12" s="14"/>
      <c r="T12" s="16"/>
      <c r="U12" s="88"/>
      <c r="V12" s="15"/>
      <c r="W12" s="14"/>
      <c r="X12" s="14"/>
      <c r="Y12" s="14"/>
      <c r="Z12" s="14"/>
      <c r="AA12" s="14"/>
      <c r="AB12" s="14"/>
      <c r="AC12" s="14"/>
      <c r="AD12" s="16"/>
      <c r="AF12" s="61"/>
      <c r="AG12" s="65"/>
      <c r="AH12" s="6"/>
    </row>
    <row r="13" spans="1:34" x14ac:dyDescent="0.3">
      <c r="A13" t="s">
        <v>9</v>
      </c>
      <c r="B13" s="25">
        <v>0</v>
      </c>
      <c r="C13" s="23"/>
      <c r="D13" s="23"/>
      <c r="E13" s="23"/>
      <c r="F13" s="23"/>
      <c r="G13" s="23"/>
      <c r="H13" s="23"/>
      <c r="I13" s="23"/>
      <c r="J13" s="20">
        <v>40</v>
      </c>
      <c r="K13" s="26">
        <v>10</v>
      </c>
      <c r="L13" s="5" t="s">
        <v>24</v>
      </c>
      <c r="M13" s="6" t="s">
        <v>24</v>
      </c>
      <c r="N13" s="26">
        <v>0</v>
      </c>
      <c r="O13" s="26">
        <v>0</v>
      </c>
      <c r="P13" s="6" t="s">
        <v>24</v>
      </c>
      <c r="Q13" s="26">
        <v>30</v>
      </c>
      <c r="R13" s="6" t="s">
        <v>24</v>
      </c>
      <c r="S13" s="26">
        <v>30</v>
      </c>
      <c r="T13" s="7" t="s">
        <v>24</v>
      </c>
      <c r="U13" s="72">
        <f>IF(B13=1,J13-K13,0)</f>
        <v>0</v>
      </c>
      <c r="V13" s="5">
        <f>0</f>
        <v>0</v>
      </c>
      <c r="W13" s="6">
        <f>0</f>
        <v>0</v>
      </c>
      <c r="X13" s="6">
        <f>IF(B13=1,MIN((J13-K13),N13),0)</f>
        <v>0</v>
      </c>
      <c r="Y13" s="6">
        <f>IF(B13=1,MIN((J13-K13),O13),0)</f>
        <v>0</v>
      </c>
      <c r="Z13" s="6">
        <f>0</f>
        <v>0</v>
      </c>
      <c r="AA13" s="6">
        <f>IF(B13=1,MIN((J13-K13),Q13),0)</f>
        <v>0</v>
      </c>
      <c r="AB13" s="6">
        <f>0</f>
        <v>0</v>
      </c>
      <c r="AC13" s="6">
        <f>IF(B13=1,MIN((J13-K13),S13),0)</f>
        <v>0</v>
      </c>
      <c r="AD13" s="7">
        <f>0</f>
        <v>0</v>
      </c>
      <c r="AF13" s="5">
        <f>MIN(U13,X13+Y13+AA13)</f>
        <v>0</v>
      </c>
      <c r="AG13" s="7">
        <f>MIN(U13,X13+Y13+AA13+AB13)</f>
        <v>0</v>
      </c>
      <c r="AH13" s="6"/>
    </row>
    <row r="14" spans="1:34" x14ac:dyDescent="0.3">
      <c r="A14" t="s">
        <v>76</v>
      </c>
      <c r="B14" s="25">
        <v>0</v>
      </c>
      <c r="C14" s="6"/>
      <c r="D14" s="6"/>
      <c r="E14" s="6"/>
      <c r="F14" s="6"/>
      <c r="G14" s="6"/>
      <c r="H14" s="6"/>
      <c r="I14" s="6"/>
      <c r="J14" s="20">
        <v>50</v>
      </c>
      <c r="K14" s="26">
        <v>0</v>
      </c>
      <c r="L14" s="5" t="s">
        <v>24</v>
      </c>
      <c r="M14" s="6" t="s">
        <v>24</v>
      </c>
      <c r="N14" s="26">
        <v>50</v>
      </c>
      <c r="O14" s="26">
        <v>0</v>
      </c>
      <c r="P14" s="6" t="s">
        <v>24</v>
      </c>
      <c r="Q14" s="26">
        <v>0</v>
      </c>
      <c r="R14" s="6" t="s">
        <v>24</v>
      </c>
      <c r="S14" s="26">
        <v>0</v>
      </c>
      <c r="T14" s="7" t="s">
        <v>24</v>
      </c>
      <c r="U14" s="72">
        <f t="shared" ref="U14:U15" si="0">IF(B14=1,J14-K14,0)</f>
        <v>0</v>
      </c>
      <c r="V14" s="5">
        <f>0</f>
        <v>0</v>
      </c>
      <c r="W14" s="6">
        <f>0</f>
        <v>0</v>
      </c>
      <c r="X14" s="6">
        <f t="shared" ref="X14:X15" si="1">IF(B14=1,MIN((J14-K14),N14),0)</f>
        <v>0</v>
      </c>
      <c r="Y14" s="6">
        <f t="shared" ref="Y14:Y15" si="2">IF(B14=1,MIN((J14-K14),O14),0)</f>
        <v>0</v>
      </c>
      <c r="Z14" s="6">
        <f>0</f>
        <v>0</v>
      </c>
      <c r="AA14" s="6">
        <f t="shared" ref="AA14:AA15" si="3">IF(B14=1,MIN((J14-K14),Q14),0)</f>
        <v>0</v>
      </c>
      <c r="AB14" s="6">
        <f>0</f>
        <v>0</v>
      </c>
      <c r="AC14" s="6">
        <f t="shared" ref="AC14:AC15" si="4">IF(B14=1,MIN((J14-K14),S14),0)</f>
        <v>0</v>
      </c>
      <c r="AD14" s="7">
        <f>0</f>
        <v>0</v>
      </c>
      <c r="AF14" s="5">
        <f t="shared" ref="AF14:AF15" si="5">MIN(U14,X14+Y14+AA14)</f>
        <v>0</v>
      </c>
      <c r="AG14" s="7">
        <f t="shared" ref="AG14:AG15" si="6">MIN(U14,X14+Y14+AA14+AB14)</f>
        <v>0</v>
      </c>
      <c r="AH14" s="6"/>
    </row>
    <row r="15" spans="1:34" ht="15" thickBot="1" x14ac:dyDescent="0.35">
      <c r="A15" t="s">
        <v>77</v>
      </c>
      <c r="B15" s="25">
        <v>0</v>
      </c>
      <c r="C15" s="6"/>
      <c r="D15" s="6"/>
      <c r="E15" s="6"/>
      <c r="F15" s="6"/>
      <c r="G15" s="6"/>
      <c r="H15" s="6"/>
      <c r="I15" s="6"/>
      <c r="J15" s="20">
        <v>100</v>
      </c>
      <c r="K15" s="26">
        <v>0</v>
      </c>
      <c r="L15" s="5" t="s">
        <v>24</v>
      </c>
      <c r="M15" s="6" t="s">
        <v>24</v>
      </c>
      <c r="N15" s="26">
        <v>0</v>
      </c>
      <c r="O15" s="26">
        <v>100</v>
      </c>
      <c r="P15" s="6" t="s">
        <v>24</v>
      </c>
      <c r="Q15" s="26">
        <v>0</v>
      </c>
      <c r="R15" s="6" t="s">
        <v>24</v>
      </c>
      <c r="S15" s="26">
        <v>0</v>
      </c>
      <c r="T15" s="7" t="s">
        <v>24</v>
      </c>
      <c r="U15" s="72">
        <f t="shared" si="0"/>
        <v>0</v>
      </c>
      <c r="V15" s="5">
        <f>0</f>
        <v>0</v>
      </c>
      <c r="W15" s="6">
        <f>0</f>
        <v>0</v>
      </c>
      <c r="X15" s="6">
        <f t="shared" si="1"/>
        <v>0</v>
      </c>
      <c r="Y15" s="6">
        <f t="shared" si="2"/>
        <v>0</v>
      </c>
      <c r="Z15" s="6">
        <f>0</f>
        <v>0</v>
      </c>
      <c r="AA15" s="6">
        <f t="shared" si="3"/>
        <v>0</v>
      </c>
      <c r="AB15" s="6">
        <f>0</f>
        <v>0</v>
      </c>
      <c r="AC15" s="6">
        <f t="shared" si="4"/>
        <v>0</v>
      </c>
      <c r="AD15" s="7">
        <f>0</f>
        <v>0</v>
      </c>
      <c r="AF15" s="8">
        <f t="shared" si="5"/>
        <v>0</v>
      </c>
      <c r="AG15" s="10">
        <f t="shared" si="6"/>
        <v>0</v>
      </c>
      <c r="AH15" s="6"/>
    </row>
    <row r="16" spans="1:34" s="66" customFormat="1" ht="32.4" thickBot="1" x14ac:dyDescent="0.35">
      <c r="B16" s="59"/>
      <c r="C16" s="11"/>
      <c r="D16" s="11"/>
      <c r="E16" s="11"/>
      <c r="F16" s="11"/>
      <c r="G16" s="11"/>
      <c r="H16" s="11"/>
      <c r="I16" s="11" t="s">
        <v>86</v>
      </c>
      <c r="J16" s="66">
        <f>SUM(IF(B13=1,J13,0),IF(B14=1,J14,0),IF(B15=1,J15,0))</f>
        <v>0</v>
      </c>
      <c r="K16" s="66">
        <f>SUM(IF(B13=1,K13,0),IF(B14=1,K14,0),IF(B15=1,K15,0))</f>
        <v>0</v>
      </c>
      <c r="L16" s="67"/>
      <c r="M16" s="11"/>
      <c r="N16" s="11"/>
      <c r="O16" s="11"/>
      <c r="P16" s="11"/>
      <c r="Q16" s="11"/>
      <c r="R16" s="11"/>
      <c r="S16" s="11"/>
      <c r="T16" s="68"/>
      <c r="U16" s="73"/>
      <c r="V16" s="67"/>
      <c r="W16" s="11"/>
      <c r="X16" s="11"/>
      <c r="Y16" s="11"/>
      <c r="Z16" s="11"/>
      <c r="AA16" s="11"/>
      <c r="AB16" s="11"/>
      <c r="AC16" s="11"/>
      <c r="AD16" s="68"/>
      <c r="AE16" s="92" t="s">
        <v>93</v>
      </c>
      <c r="AF16" s="11"/>
      <c r="AG16" s="91">
        <f>SUM(AG13:AG15)</f>
        <v>0</v>
      </c>
      <c r="AH16" s="11"/>
    </row>
    <row r="17" spans="1:38" ht="72" x14ac:dyDescent="0.3">
      <c r="B17" s="87" t="s">
        <v>91</v>
      </c>
      <c r="K17" s="6"/>
      <c r="L17" s="5"/>
      <c r="M17" s="6"/>
      <c r="N17" s="6"/>
      <c r="O17" s="6"/>
      <c r="P17" s="6"/>
      <c r="Q17" s="6"/>
      <c r="R17" s="6"/>
      <c r="S17" s="6"/>
      <c r="T17" s="7"/>
      <c r="U17" s="72"/>
      <c r="V17" s="5"/>
      <c r="W17" s="6"/>
      <c r="X17" s="6"/>
      <c r="Y17" s="6"/>
      <c r="Z17" s="6"/>
      <c r="AA17" s="6"/>
      <c r="AB17" s="6"/>
      <c r="AC17" s="6"/>
      <c r="AD17" s="7"/>
      <c r="AF17" s="62" t="s">
        <v>64</v>
      </c>
      <c r="AG17" s="63" t="s">
        <v>65</v>
      </c>
      <c r="AH17" s="63" t="s">
        <v>66</v>
      </c>
      <c r="AI17" s="64" t="s">
        <v>67</v>
      </c>
    </row>
    <row r="18" spans="1:38" x14ac:dyDescent="0.3">
      <c r="A18" t="s">
        <v>17</v>
      </c>
      <c r="B18" s="25">
        <v>0</v>
      </c>
      <c r="J18" s="20">
        <v>100</v>
      </c>
      <c r="K18" s="26">
        <v>60</v>
      </c>
      <c r="L18" s="47">
        <v>8</v>
      </c>
      <c r="M18" s="26">
        <v>8</v>
      </c>
      <c r="N18" s="6" t="s">
        <v>24</v>
      </c>
      <c r="O18" s="6" t="s">
        <v>24</v>
      </c>
      <c r="P18" s="26">
        <v>8</v>
      </c>
      <c r="Q18" s="6" t="s">
        <v>24</v>
      </c>
      <c r="R18" s="26">
        <v>40</v>
      </c>
      <c r="S18" s="6" t="s">
        <v>24</v>
      </c>
      <c r="T18" s="48">
        <v>40</v>
      </c>
      <c r="U18" s="72">
        <f t="shared" ref="U18:U20" si="7">IF(B18=1,J18-K18,0)</f>
        <v>0</v>
      </c>
      <c r="V18" s="5">
        <f>IF(B18=1,MIN((J18-K18),L18),0)</f>
        <v>0</v>
      </c>
      <c r="W18" s="6">
        <f>IF(B18=1,MIN((J18-K18),M18),0)</f>
        <v>0</v>
      </c>
      <c r="X18" s="6">
        <f>0</f>
        <v>0</v>
      </c>
      <c r="Y18" s="6">
        <f>0</f>
        <v>0</v>
      </c>
      <c r="Z18" s="6">
        <f>IF(B18=1,MIN((J18-K18),P18),0)</f>
        <v>0</v>
      </c>
      <c r="AA18" s="6">
        <f>0</f>
        <v>0</v>
      </c>
      <c r="AB18" s="6">
        <f>IF(B18=1,MIN((J18-K18),R18),0)</f>
        <v>0</v>
      </c>
      <c r="AC18" s="6">
        <f>0</f>
        <v>0</v>
      </c>
      <c r="AD18" s="7">
        <f>IF(B18=1,MIN((J18-K18),T18),0)</f>
        <v>0</v>
      </c>
      <c r="AF18" s="5">
        <f>MIN(U18,V18+Z18)</f>
        <v>0</v>
      </c>
      <c r="AG18" s="6">
        <f>MIN(U18,V18+Z18+AB18)</f>
        <v>0</v>
      </c>
      <c r="AH18" s="6">
        <f>MIN(U18,V18+Z18+AB18+AD18)</f>
        <v>0</v>
      </c>
      <c r="AI18" s="7">
        <f>MIN(U18,V18+Z18+AB18+AD18+W18)</f>
        <v>0</v>
      </c>
    </row>
    <row r="19" spans="1:38" x14ac:dyDescent="0.3">
      <c r="A19" t="s">
        <v>78</v>
      </c>
      <c r="B19" s="25">
        <v>0</v>
      </c>
      <c r="J19" s="20">
        <v>50</v>
      </c>
      <c r="K19" s="26">
        <v>0</v>
      </c>
      <c r="L19" s="47">
        <v>4</v>
      </c>
      <c r="M19" s="26">
        <v>4</v>
      </c>
      <c r="N19" s="6" t="s">
        <v>24</v>
      </c>
      <c r="O19" s="6" t="s">
        <v>24</v>
      </c>
      <c r="P19" s="26">
        <v>4</v>
      </c>
      <c r="Q19" s="6" t="s">
        <v>24</v>
      </c>
      <c r="R19" s="26">
        <v>50</v>
      </c>
      <c r="S19" s="6" t="s">
        <v>24</v>
      </c>
      <c r="T19" s="48">
        <v>50</v>
      </c>
      <c r="U19" s="72">
        <f t="shared" si="7"/>
        <v>0</v>
      </c>
      <c r="V19" s="5">
        <f t="shared" ref="V19:V20" si="8">IF(B19=1,MIN((J19-K19),L19),0)</f>
        <v>0</v>
      </c>
      <c r="W19" s="6">
        <f t="shared" ref="W19:W20" si="9">IF(B19=1,MIN((J19-K19),M19),0)</f>
        <v>0</v>
      </c>
      <c r="X19" s="6">
        <f>0</f>
        <v>0</v>
      </c>
      <c r="Y19" s="6">
        <f>0</f>
        <v>0</v>
      </c>
      <c r="Z19" s="6">
        <f t="shared" ref="Z19:Z20" si="10">IF(B19=1,MIN((J19-K19),P19),0)</f>
        <v>0</v>
      </c>
      <c r="AA19" s="6">
        <f>0</f>
        <v>0</v>
      </c>
      <c r="AB19" s="6">
        <f t="shared" ref="AB19:AB20" si="11">IF(B19=1,MIN((J19-K19),R19),0)</f>
        <v>0</v>
      </c>
      <c r="AC19" s="6">
        <f>0</f>
        <v>0</v>
      </c>
      <c r="AD19" s="7">
        <f t="shared" ref="AD19:AD20" si="12">IF(B19=1,MIN((J19-K19),T19),0)</f>
        <v>0</v>
      </c>
      <c r="AF19" s="5">
        <f t="shared" ref="AF19:AF20" si="13">MIN(U19,V19+Z19)</f>
        <v>0</v>
      </c>
      <c r="AG19" s="6">
        <f t="shared" ref="AG19:AG20" si="14">MIN(U19,V19+Z19+AB19)</f>
        <v>0</v>
      </c>
      <c r="AH19" s="6">
        <f t="shared" ref="AH19:AH20" si="15">MIN(U19,V19+Z19+AB19+AD19)</f>
        <v>0</v>
      </c>
      <c r="AI19" s="7">
        <f t="shared" ref="AI19:AI20" si="16">MIN(U19,V19+Z19+AB19+AD19+W19)</f>
        <v>0</v>
      </c>
    </row>
    <row r="20" spans="1:38" x14ac:dyDescent="0.3">
      <c r="A20" t="s">
        <v>79</v>
      </c>
      <c r="B20" s="25">
        <v>0</v>
      </c>
      <c r="J20" s="20">
        <v>100</v>
      </c>
      <c r="K20" s="26">
        <v>30</v>
      </c>
      <c r="L20" s="47">
        <v>8</v>
      </c>
      <c r="M20" s="26">
        <v>8</v>
      </c>
      <c r="N20" s="6" t="s">
        <v>24</v>
      </c>
      <c r="O20" s="6" t="s">
        <v>24</v>
      </c>
      <c r="P20" s="26">
        <v>8</v>
      </c>
      <c r="Q20" s="6" t="s">
        <v>24</v>
      </c>
      <c r="R20" s="26">
        <v>70</v>
      </c>
      <c r="S20" s="6" t="s">
        <v>24</v>
      </c>
      <c r="T20" s="48">
        <v>70</v>
      </c>
      <c r="U20" s="72">
        <f t="shared" si="7"/>
        <v>0</v>
      </c>
      <c r="V20" s="5">
        <f t="shared" si="8"/>
        <v>0</v>
      </c>
      <c r="W20" s="6">
        <f t="shared" si="9"/>
        <v>0</v>
      </c>
      <c r="X20" s="6">
        <f>0</f>
        <v>0</v>
      </c>
      <c r="Y20" s="6">
        <f>0</f>
        <v>0</v>
      </c>
      <c r="Z20" s="6">
        <f t="shared" si="10"/>
        <v>0</v>
      </c>
      <c r="AA20" s="6">
        <f>0</f>
        <v>0</v>
      </c>
      <c r="AB20" s="6">
        <f t="shared" si="11"/>
        <v>0</v>
      </c>
      <c r="AC20" s="6">
        <f>0</f>
        <v>0</v>
      </c>
      <c r="AD20" s="7">
        <f t="shared" si="12"/>
        <v>0</v>
      </c>
      <c r="AF20" s="5">
        <f t="shared" si="13"/>
        <v>0</v>
      </c>
      <c r="AG20" s="6">
        <f t="shared" si="14"/>
        <v>0</v>
      </c>
      <c r="AH20" s="6">
        <f t="shared" si="15"/>
        <v>0</v>
      </c>
      <c r="AI20" s="7">
        <f t="shared" si="16"/>
        <v>0</v>
      </c>
    </row>
    <row r="21" spans="1:38" s="66" customFormat="1" ht="31.8" x14ac:dyDescent="0.3">
      <c r="B21" s="59"/>
      <c r="I21" s="66" t="s">
        <v>86</v>
      </c>
      <c r="J21" s="66">
        <f>SUM(IF(B18=1,J18,0),IF(B19=1,J19,0),IF(B20=1,J20,0))</f>
        <v>0</v>
      </c>
      <c r="K21" s="66">
        <f>SUM(IF(B18=1,K18,0),IF(B19=1,K19,0),IF(B20=1,B20,0))</f>
        <v>0</v>
      </c>
      <c r="L21" s="67"/>
      <c r="M21" s="11"/>
      <c r="N21" s="11"/>
      <c r="O21" s="11"/>
      <c r="P21" s="11"/>
      <c r="Q21" s="11"/>
      <c r="R21" s="11"/>
      <c r="S21" s="11"/>
      <c r="T21" s="68"/>
      <c r="U21" s="73"/>
      <c r="V21" s="67"/>
      <c r="W21" s="11"/>
      <c r="X21" s="11"/>
      <c r="Y21" s="11"/>
      <c r="Z21" s="11"/>
      <c r="AA21" s="11"/>
      <c r="AB21" s="11"/>
      <c r="AC21" s="11"/>
      <c r="AD21" s="68"/>
      <c r="AE21" s="92" t="s">
        <v>94</v>
      </c>
      <c r="AF21" s="67"/>
      <c r="AG21" s="11"/>
      <c r="AH21" s="91">
        <f>SUM(AH18:AH20)</f>
        <v>0</v>
      </c>
      <c r="AI21" s="68"/>
    </row>
    <row r="22" spans="1:38" x14ac:dyDescent="0.3">
      <c r="B22" s="87" t="s">
        <v>90</v>
      </c>
      <c r="K22" s="6"/>
      <c r="L22" s="5"/>
      <c r="M22" s="6"/>
      <c r="N22" s="6"/>
      <c r="O22" s="6"/>
      <c r="P22" s="6"/>
      <c r="Q22" s="6"/>
      <c r="R22" s="6"/>
      <c r="S22" s="6"/>
      <c r="T22" s="7"/>
      <c r="U22" s="72"/>
      <c r="V22" s="5"/>
      <c r="W22" s="6"/>
      <c r="X22" s="6"/>
      <c r="Y22" s="6"/>
      <c r="Z22" s="6"/>
      <c r="AA22" s="6"/>
      <c r="AB22" s="6"/>
      <c r="AC22" s="6"/>
      <c r="AD22" s="7"/>
      <c r="AF22" s="5"/>
      <c r="AG22" s="6"/>
      <c r="AH22" s="6"/>
      <c r="AI22" s="7"/>
    </row>
    <row r="23" spans="1:38" x14ac:dyDescent="0.3">
      <c r="A23" t="s">
        <v>18</v>
      </c>
      <c r="B23" s="25">
        <v>0</v>
      </c>
      <c r="J23" s="20">
        <v>100</v>
      </c>
      <c r="K23" s="26">
        <v>30</v>
      </c>
      <c r="L23" s="47">
        <v>14</v>
      </c>
      <c r="M23" s="26">
        <v>14</v>
      </c>
      <c r="N23" s="11" t="s">
        <v>24</v>
      </c>
      <c r="O23" s="11" t="s">
        <v>24</v>
      </c>
      <c r="P23" s="26">
        <v>14</v>
      </c>
      <c r="Q23" s="11" t="s">
        <v>24</v>
      </c>
      <c r="R23" s="26">
        <v>70</v>
      </c>
      <c r="S23" s="11" t="s">
        <v>24</v>
      </c>
      <c r="T23" s="48">
        <v>70</v>
      </c>
      <c r="U23" s="72">
        <f>IF(B23=1,J23-K23,IF(B23=-1,J23,0))</f>
        <v>0</v>
      </c>
      <c r="V23" s="5">
        <f>IF(B23=1,MIN((J23-K23),L23),0)</f>
        <v>0</v>
      </c>
      <c r="W23" s="6">
        <f>IF(B23=1,MIN((J23-K23),M23),0)</f>
        <v>0</v>
      </c>
      <c r="X23" s="6">
        <f>0</f>
        <v>0</v>
      </c>
      <c r="Y23" s="6">
        <f>0</f>
        <v>0</v>
      </c>
      <c r="Z23" s="6">
        <f>IF(B23=1,MIN((J23-K23),P23),0)</f>
        <v>0</v>
      </c>
      <c r="AA23" s="6">
        <f>0</f>
        <v>0</v>
      </c>
      <c r="AB23" s="6">
        <f>IF(B23=1,MIN((J23-K23),R23),0)</f>
        <v>0</v>
      </c>
      <c r="AC23" s="6">
        <f>0</f>
        <v>0</v>
      </c>
      <c r="AD23" s="7">
        <f>IF(OR(B23=1,B23=-1),MIN((J23-K23),T23),0)</f>
        <v>0</v>
      </c>
      <c r="AF23" s="5">
        <f>MIN(U23,V23+Z23)</f>
        <v>0</v>
      </c>
      <c r="AG23" s="6">
        <f>MIN(U23,V23+Z23+AB23)</f>
        <v>0</v>
      </c>
      <c r="AH23" s="6">
        <f>MIN(U23,V23+Z23+AB23+AD23)</f>
        <v>0</v>
      </c>
      <c r="AI23" s="7">
        <f>MIN(U23,V23+Z23+AB23+AD23+W23)</f>
        <v>0</v>
      </c>
    </row>
    <row r="24" spans="1:38" x14ac:dyDescent="0.3">
      <c r="A24" t="s">
        <v>80</v>
      </c>
      <c r="B24" s="25">
        <v>0</v>
      </c>
      <c r="J24" s="20">
        <v>300</v>
      </c>
      <c r="K24" s="26">
        <v>200</v>
      </c>
      <c r="L24" s="47">
        <v>100</v>
      </c>
      <c r="M24" s="26">
        <v>100</v>
      </c>
      <c r="N24" s="11" t="s">
        <v>24</v>
      </c>
      <c r="O24" s="11" t="s">
        <v>24</v>
      </c>
      <c r="P24" s="26">
        <v>100</v>
      </c>
      <c r="Q24" s="11"/>
      <c r="R24" s="26">
        <v>0</v>
      </c>
      <c r="S24" s="11" t="s">
        <v>24</v>
      </c>
      <c r="T24" s="48">
        <v>0</v>
      </c>
      <c r="U24" s="72">
        <f>IF(B24=1,J24-K24,IF(B24=-1,J24,0))</f>
        <v>0</v>
      </c>
      <c r="V24" s="5">
        <f>IF(B24=1,MIN((J24-K24),L24),0)</f>
        <v>0</v>
      </c>
      <c r="W24" s="6">
        <f>IF(B24=1,MIN((J24-K24),M24),0)</f>
        <v>0</v>
      </c>
      <c r="X24" s="6">
        <f>0</f>
        <v>0</v>
      </c>
      <c r="Y24" s="6">
        <f>0</f>
        <v>0</v>
      </c>
      <c r="Z24" s="6">
        <f>IF(B24=1,MIN((J24-K24),P24),0)</f>
        <v>0</v>
      </c>
      <c r="AA24" s="6">
        <f>0</f>
        <v>0</v>
      </c>
      <c r="AB24" s="6">
        <f>IF(B24=1,MIN((J24-K24),R24),0)</f>
        <v>0</v>
      </c>
      <c r="AC24" s="6">
        <f>0</f>
        <v>0</v>
      </c>
      <c r="AD24" s="7">
        <f>IF(OR(B24=1,B24=-1),MIN((J24-K24),T24),0)</f>
        <v>0</v>
      </c>
      <c r="AF24" s="5">
        <f>MIN(U24,V24+Z24)</f>
        <v>0</v>
      </c>
      <c r="AG24" s="6">
        <f>MIN(U24,V24+Z24+AB24)</f>
        <v>0</v>
      </c>
      <c r="AH24" s="6">
        <f>MIN(U24,V24+Z24+AB24+AD24)</f>
        <v>0</v>
      </c>
      <c r="AI24" s="7">
        <f>MIN(U24,V24+Z24+AB24+AD24+W24)</f>
        <v>0</v>
      </c>
    </row>
    <row r="25" spans="1:38" ht="15" thickBot="1" x14ac:dyDescent="0.35">
      <c r="A25" t="s">
        <v>19</v>
      </c>
      <c r="B25" s="25">
        <v>0</v>
      </c>
      <c r="J25" s="20">
        <v>120</v>
      </c>
      <c r="K25" s="26">
        <v>40</v>
      </c>
      <c r="L25" s="47">
        <v>16</v>
      </c>
      <c r="M25" s="26">
        <v>16</v>
      </c>
      <c r="N25" s="11" t="s">
        <v>24</v>
      </c>
      <c r="O25" s="11" t="s">
        <v>24</v>
      </c>
      <c r="P25" s="26">
        <v>16</v>
      </c>
      <c r="Q25" s="11" t="s">
        <v>24</v>
      </c>
      <c r="R25" s="26">
        <v>40</v>
      </c>
      <c r="S25" s="11" t="s">
        <v>24</v>
      </c>
      <c r="T25" s="48">
        <v>120</v>
      </c>
      <c r="U25" s="72">
        <f>IF(B25=1,J25-K25,IF(B25=-1,J25,0))</f>
        <v>0</v>
      </c>
      <c r="V25" s="5">
        <f t="shared" ref="V25" si="17">IF(B25=1,MIN((J25-K25),L25),0)</f>
        <v>0</v>
      </c>
      <c r="W25" s="6">
        <f t="shared" ref="W25" si="18">IF(B25=1,MIN((J25-K25),M25),0)</f>
        <v>0</v>
      </c>
      <c r="X25" s="6">
        <f>0</f>
        <v>0</v>
      </c>
      <c r="Y25" s="6">
        <f>0</f>
        <v>0</v>
      </c>
      <c r="Z25" s="6">
        <f t="shared" ref="Z25" si="19">IF(B25=1,MIN((J25-K25),P25),0)</f>
        <v>0</v>
      </c>
      <c r="AA25" s="6">
        <f>0</f>
        <v>0</v>
      </c>
      <c r="AB25" s="6">
        <f t="shared" ref="AB25" si="20">IF(B25=1,MIN((J25-K25),R25),0)</f>
        <v>0</v>
      </c>
      <c r="AC25" s="6">
        <f>0</f>
        <v>0</v>
      </c>
      <c r="AD25" s="7">
        <f>IF(OR(B25=1,B25=-1),MIN(J25,T25),0)</f>
        <v>0</v>
      </c>
      <c r="AF25" s="8">
        <f>MIN(U25,V25+Z25)</f>
        <v>0</v>
      </c>
      <c r="AG25" s="9">
        <f>MIN(U25,V25+Z25+AB25)</f>
        <v>0</v>
      </c>
      <c r="AH25" s="9">
        <f>MIN(U25,V25+Z25+AB25+AD25)</f>
        <v>0</v>
      </c>
      <c r="AI25" s="10">
        <f>MIN(U25,V25+Z25+AB25+AD25+W25)</f>
        <v>0</v>
      </c>
    </row>
    <row r="26" spans="1:38" ht="15" thickBot="1" x14ac:dyDescent="0.35">
      <c r="B26" s="12"/>
      <c r="F26" s="90" t="s">
        <v>97</v>
      </c>
      <c r="H26" s="90">
        <f>SUM(IF(B23=1,J23,0),IF(B24=1,J24,0),IF(B25=1,J25,0))</f>
        <v>0</v>
      </c>
      <c r="I26" t="s">
        <v>86</v>
      </c>
      <c r="J26" s="66">
        <f>SUM(IF(OR(B23=1,B23=-1),J23,0),IF(OR(B24=1,B24=-1),J24,0),IF(OR(B25=1,B25=-1),J25,0))</f>
        <v>0</v>
      </c>
      <c r="K26" s="66">
        <f>SUM(IF(B23=1,K23,0),IF(B24=1,K24,0),IF(B25=1,K25,0))</f>
        <v>0</v>
      </c>
      <c r="L26" s="5"/>
      <c r="M26" s="6"/>
      <c r="N26" s="11"/>
      <c r="O26" s="11"/>
      <c r="P26" s="6"/>
      <c r="Q26" s="11"/>
      <c r="R26" s="11"/>
      <c r="S26" s="11"/>
      <c r="T26" s="7"/>
      <c r="U26" s="72"/>
      <c r="V26" s="5"/>
      <c r="W26" s="6"/>
      <c r="X26" s="6"/>
      <c r="Y26" s="6"/>
      <c r="Z26" s="6"/>
      <c r="AA26" s="6"/>
      <c r="AB26" s="6"/>
      <c r="AC26" s="93" t="s">
        <v>95</v>
      </c>
      <c r="AD26" s="94">
        <f>SUM(IF(B23=-1,AD23,0),IF(B24=-1,AD24,0),IF(B25=-1,AD25,0))</f>
        <v>0</v>
      </c>
      <c r="AK26" s="75"/>
    </row>
    <row r="27" spans="1:38" ht="86.4" x14ac:dyDescent="0.3">
      <c r="B27" s="87" t="s">
        <v>92</v>
      </c>
      <c r="F27" s="1" t="s">
        <v>37</v>
      </c>
      <c r="G27" s="1" t="s">
        <v>45</v>
      </c>
      <c r="H27" s="1" t="s">
        <v>38</v>
      </c>
      <c r="I27" s="1" t="s">
        <v>39</v>
      </c>
      <c r="K27" s="6"/>
      <c r="L27" s="5"/>
      <c r="M27" s="6"/>
      <c r="N27" s="6"/>
      <c r="O27" s="6"/>
      <c r="P27" s="6"/>
      <c r="Q27" s="6"/>
      <c r="R27" s="6"/>
      <c r="S27" s="6"/>
      <c r="T27" s="7"/>
      <c r="U27" s="72"/>
      <c r="V27" s="5"/>
      <c r="W27" s="6"/>
      <c r="X27" s="6"/>
      <c r="Y27" s="6"/>
      <c r="Z27" s="6"/>
      <c r="AA27" s="6"/>
      <c r="AB27" s="6"/>
      <c r="AC27" s="6"/>
      <c r="AD27" s="7"/>
      <c r="AF27" s="62" t="s">
        <v>68</v>
      </c>
      <c r="AG27" s="63" t="s">
        <v>69</v>
      </c>
      <c r="AH27" s="63" t="s">
        <v>70</v>
      </c>
      <c r="AI27" s="63" t="s">
        <v>71</v>
      </c>
      <c r="AJ27" s="64" t="s">
        <v>72</v>
      </c>
      <c r="AK27" s="19"/>
      <c r="AL27" s="19"/>
    </row>
    <row r="28" spans="1:38" x14ac:dyDescent="0.3">
      <c r="A28" t="s">
        <v>20</v>
      </c>
      <c r="B28" s="59">
        <v>0</v>
      </c>
      <c r="F28" s="20">
        <v>200</v>
      </c>
      <c r="G28" s="20">
        <v>0</v>
      </c>
      <c r="H28" s="20">
        <v>100</v>
      </c>
      <c r="I28" s="20">
        <v>50</v>
      </c>
      <c r="J28" s="20">
        <v>100</v>
      </c>
      <c r="K28" s="26">
        <v>-100</v>
      </c>
      <c r="L28" s="47">
        <f>200</f>
        <v>200</v>
      </c>
      <c r="M28" s="26">
        <f>200</f>
        <v>200</v>
      </c>
      <c r="N28" s="26">
        <v>200</v>
      </c>
      <c r="O28" s="11" t="s">
        <v>24</v>
      </c>
      <c r="P28" s="26">
        <v>200</v>
      </c>
      <c r="Q28" s="11" t="s">
        <v>24</v>
      </c>
      <c r="R28" s="26">
        <v>100</v>
      </c>
      <c r="S28" s="11" t="s">
        <v>24</v>
      </c>
      <c r="T28" s="48">
        <v>50</v>
      </c>
      <c r="U28" s="72">
        <f>IF(B28=1,J28-K28,0)</f>
        <v>0</v>
      </c>
      <c r="V28" s="5">
        <f>IF(B28=1,MIN((J28-K28),L28),0)</f>
        <v>0</v>
      </c>
      <c r="W28" s="6">
        <f>IF(B28=1,MIN((J28-K28),M28),0)</f>
        <v>0</v>
      </c>
      <c r="X28" s="6">
        <f>IF(B28=1,MIN((J28-K28),N28),0)</f>
        <v>0</v>
      </c>
      <c r="Y28" s="6">
        <f>0</f>
        <v>0</v>
      </c>
      <c r="Z28" s="6">
        <f>IF(B28=1,MIN((J28-K28),P28),0)</f>
        <v>0</v>
      </c>
      <c r="AA28" s="6">
        <f>0</f>
        <v>0</v>
      </c>
      <c r="AB28" s="6">
        <f>IF(B28=1,MIN((J28-K28),R28),0)</f>
        <v>0</v>
      </c>
      <c r="AC28" s="6">
        <f>0</f>
        <v>0</v>
      </c>
      <c r="AD28" s="7">
        <f>IF(B28=1,MIN((J28-K28),T28),0)</f>
        <v>0</v>
      </c>
      <c r="AF28" s="5">
        <f>MIN(U28,V28+X28)</f>
        <v>0</v>
      </c>
      <c r="AG28" s="6">
        <f>MIN(U28,V28+Z28+AB28)</f>
        <v>0</v>
      </c>
      <c r="AH28" s="6">
        <f>MIN(U28,V28+X28+Z28+AB28)</f>
        <v>0</v>
      </c>
      <c r="AI28" s="6">
        <f>MIN(U28,V28+X28+Z28+AB28+AD28)</f>
        <v>0</v>
      </c>
      <c r="AJ28" s="7">
        <f>MIN(U28,V28+X28+Z28+AB28+AD28+W28)</f>
        <v>0</v>
      </c>
    </row>
    <row r="29" spans="1:38" x14ac:dyDescent="0.3">
      <c r="A29" t="s">
        <v>21</v>
      </c>
      <c r="B29" s="59">
        <v>1</v>
      </c>
      <c r="F29" s="20">
        <v>10</v>
      </c>
      <c r="G29" s="20">
        <v>0</v>
      </c>
      <c r="H29" s="20">
        <v>6</v>
      </c>
      <c r="I29" s="20">
        <v>0</v>
      </c>
      <c r="J29" s="20">
        <v>10</v>
      </c>
      <c r="K29" s="26">
        <v>-10</v>
      </c>
      <c r="L29" s="47">
        <v>20</v>
      </c>
      <c r="M29" s="26">
        <f>20</f>
        <v>20</v>
      </c>
      <c r="N29" s="26">
        <v>20</v>
      </c>
      <c r="O29" s="11" t="s">
        <v>24</v>
      </c>
      <c r="P29" s="26">
        <v>20</v>
      </c>
      <c r="Q29" s="11" t="s">
        <v>24</v>
      </c>
      <c r="R29" s="26">
        <v>5</v>
      </c>
      <c r="S29" s="11" t="s">
        <v>24</v>
      </c>
      <c r="T29" s="48">
        <v>2.5</v>
      </c>
      <c r="U29" s="72">
        <f t="shared" ref="U29:U30" si="21">IF(B29=1,J29-K29,0)</f>
        <v>20</v>
      </c>
      <c r="V29" s="5">
        <f t="shared" ref="V29:V30" si="22">IF(B29=1,MIN((J29-K29),L29),0)</f>
        <v>20</v>
      </c>
      <c r="W29" s="6">
        <f t="shared" ref="W29:W30" si="23">IF(B29=1,MIN((J29-K29),M29),0)</f>
        <v>20</v>
      </c>
      <c r="X29" s="6">
        <f t="shared" ref="X29:X30" si="24">IF(B29=1,MIN((J29-K29),N29),0)</f>
        <v>20</v>
      </c>
      <c r="Y29" s="6">
        <f>0</f>
        <v>0</v>
      </c>
      <c r="Z29" s="6">
        <f t="shared" ref="Z29:Z30" si="25">IF(B29=1,MIN((J29-K29),P29),0)</f>
        <v>20</v>
      </c>
      <c r="AA29" s="6">
        <f>0</f>
        <v>0</v>
      </c>
      <c r="AB29" s="6">
        <f t="shared" ref="AB29:AB30" si="26">IF(B29=1,MIN((J29-K29),R29),0)</f>
        <v>5</v>
      </c>
      <c r="AC29" s="6">
        <f>0</f>
        <v>0</v>
      </c>
      <c r="AD29" s="7">
        <f t="shared" ref="AD29:AD30" si="27">IF(B29=1,MIN((J29-K29),T29),0)</f>
        <v>2.5</v>
      </c>
      <c r="AF29" s="5">
        <f t="shared" ref="AF29:AF30" si="28">MIN(U29,V29+X29)</f>
        <v>20</v>
      </c>
      <c r="AG29" s="6">
        <f t="shared" ref="AG29:AG30" si="29">MIN(U29,V29+Z29+AB29)</f>
        <v>20</v>
      </c>
      <c r="AH29" s="6">
        <f t="shared" ref="AH29:AH30" si="30">MIN(U29,V29+X29+Z29+AB29)</f>
        <v>20</v>
      </c>
      <c r="AI29" s="6">
        <f t="shared" ref="AI29:AI30" si="31">MIN(U29,V29+X29+Z29+AB29+AD29)</f>
        <v>20</v>
      </c>
      <c r="AJ29" s="7">
        <f t="shared" ref="AJ29:AJ30" si="32">MIN(U29,V29+X29+Z29+AB29+AD29+W29)</f>
        <v>20</v>
      </c>
    </row>
    <row r="30" spans="1:38" ht="15" thickBot="1" x14ac:dyDescent="0.35">
      <c r="A30" t="s">
        <v>22</v>
      </c>
      <c r="B30" s="60">
        <v>0</v>
      </c>
      <c r="C30" s="24"/>
      <c r="D30" s="24"/>
      <c r="E30" s="24"/>
      <c r="F30" s="27">
        <v>100</v>
      </c>
      <c r="G30" s="27">
        <v>0</v>
      </c>
      <c r="H30" s="27">
        <v>100</v>
      </c>
      <c r="I30" s="27">
        <v>70</v>
      </c>
      <c r="J30" s="27">
        <v>100</v>
      </c>
      <c r="K30" s="27">
        <v>-100</v>
      </c>
      <c r="L30" s="49">
        <v>200</v>
      </c>
      <c r="M30" s="50">
        <v>200</v>
      </c>
      <c r="N30" s="50">
        <v>200</v>
      </c>
      <c r="O30" s="13" t="s">
        <v>24</v>
      </c>
      <c r="P30" s="50">
        <v>200</v>
      </c>
      <c r="Q30" s="9" t="s">
        <v>24</v>
      </c>
      <c r="R30" s="50">
        <v>100</v>
      </c>
      <c r="S30" s="9" t="s">
        <v>24</v>
      </c>
      <c r="T30" s="51">
        <v>0</v>
      </c>
      <c r="U30" s="74">
        <f t="shared" si="21"/>
        <v>0</v>
      </c>
      <c r="V30" s="8">
        <f t="shared" si="22"/>
        <v>0</v>
      </c>
      <c r="W30" s="9">
        <f t="shared" si="23"/>
        <v>0</v>
      </c>
      <c r="X30" s="9">
        <f t="shared" si="24"/>
        <v>0</v>
      </c>
      <c r="Y30" s="9">
        <f>0</f>
        <v>0</v>
      </c>
      <c r="Z30" s="9">
        <f t="shared" si="25"/>
        <v>0</v>
      </c>
      <c r="AA30" s="9">
        <f>0</f>
        <v>0</v>
      </c>
      <c r="AB30" s="9">
        <f t="shared" si="26"/>
        <v>0</v>
      </c>
      <c r="AC30" s="9">
        <f>0</f>
        <v>0</v>
      </c>
      <c r="AD30" s="10">
        <f t="shared" si="27"/>
        <v>0</v>
      </c>
      <c r="AF30" s="8">
        <f t="shared" si="28"/>
        <v>0</v>
      </c>
      <c r="AG30" s="9">
        <f t="shared" si="29"/>
        <v>0</v>
      </c>
      <c r="AH30" s="9">
        <f t="shared" si="30"/>
        <v>0</v>
      </c>
      <c r="AI30" s="9">
        <f t="shared" si="31"/>
        <v>0</v>
      </c>
      <c r="AJ30" s="10">
        <f t="shared" si="32"/>
        <v>0</v>
      </c>
    </row>
    <row r="31" spans="1:38" s="66" customFormat="1" x14ac:dyDescent="0.3">
      <c r="B31" s="11"/>
      <c r="C31" s="11"/>
      <c r="D31" s="11"/>
      <c r="E31" s="11" t="s">
        <v>86</v>
      </c>
      <c r="F31" s="11">
        <f>SUM(IF(B28=1,F28,0),IF(B29=1,F29,0),IF(B30=1,F30,0))</f>
        <v>10</v>
      </c>
      <c r="G31" s="11">
        <f>SUM(IF(B28=1,G28,0),IF(B29=1,G29,0),IF(B30=1,G30,0))</f>
        <v>0</v>
      </c>
      <c r="H31" s="11">
        <f>SUM(IF(B28=1,H28,0),IF(B29=1,H29,0),IF(B30=1,H30,0))</f>
        <v>6</v>
      </c>
      <c r="I31" s="11">
        <f>SUM(IF(B28=1,I28,0),IF(B29=1,I29,0),IF(B30=1,I30,0))</f>
        <v>0</v>
      </c>
      <c r="J31" s="66">
        <f>SUM(IF(B28=1,J28,0),IF(B29=1,J29,0),IF(B30=1,J30,0))</f>
        <v>10</v>
      </c>
      <c r="K31" s="66">
        <f>SUM(IF(B28=1,K28,0),IF(B29=1,K29,0),IF(B30=1,K30,0))</f>
        <v>-10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F31" s="11"/>
      <c r="AG31" s="11"/>
      <c r="AH31" s="11"/>
      <c r="AI31" s="11"/>
      <c r="AJ31" s="11"/>
    </row>
    <row r="32" spans="1:38" s="66" customFormat="1" ht="15" thickBot="1" x14ac:dyDescent="0.3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F32" s="11"/>
      <c r="AG32" s="11"/>
      <c r="AH32" s="11"/>
      <c r="AI32" s="11"/>
      <c r="AJ32" s="11"/>
    </row>
    <row r="33" spans="1:36" s="66" customFormat="1" ht="15" thickBot="1" x14ac:dyDescent="0.35">
      <c r="A33" s="81" t="s">
        <v>82</v>
      </c>
      <c r="B33" s="82"/>
      <c r="C33" s="82"/>
      <c r="D33" s="83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11"/>
      <c r="AC33" s="11"/>
      <c r="AD33" s="11"/>
      <c r="AF33" s="11"/>
      <c r="AG33" s="11"/>
      <c r="AH33" s="11"/>
      <c r="AI33" s="11"/>
      <c r="AJ33" s="11"/>
    </row>
    <row r="34" spans="1:36" s="66" customFormat="1" x14ac:dyDescent="0.3">
      <c r="A34" s="6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76" t="s">
        <v>98</v>
      </c>
      <c r="N34" s="6"/>
      <c r="O34" s="6"/>
      <c r="P34" s="6"/>
      <c r="Q34" s="6"/>
      <c r="R34" s="6"/>
      <c r="S34" s="6"/>
      <c r="T34" s="6"/>
      <c r="U34" s="6"/>
      <c r="V34" s="11"/>
      <c r="W34" s="69" t="s">
        <v>99</v>
      </c>
      <c r="X34" s="6"/>
      <c r="Y34" s="11"/>
      <c r="Z34" s="11"/>
      <c r="AA34" s="68"/>
      <c r="AB34" s="11"/>
      <c r="AC34" s="11"/>
      <c r="AD34" s="11"/>
      <c r="AF34" s="11"/>
      <c r="AG34" s="11"/>
      <c r="AH34" s="11"/>
      <c r="AI34" s="11"/>
      <c r="AJ34" s="11"/>
    </row>
    <row r="35" spans="1:36" s="66" customFormat="1" ht="57.6" x14ac:dyDescent="0.3">
      <c r="A35" s="67"/>
      <c r="B35" s="11"/>
      <c r="C35" s="11"/>
      <c r="D35" s="11"/>
      <c r="E35" s="11"/>
      <c r="F35" s="11"/>
      <c r="G35" s="11"/>
      <c r="H35" s="11"/>
      <c r="I35" s="11"/>
      <c r="J35" s="14" t="s">
        <v>26</v>
      </c>
      <c r="K35" s="14" t="s">
        <v>27</v>
      </c>
      <c r="L35" s="70" t="s">
        <v>85</v>
      </c>
      <c r="M35" s="14" t="s">
        <v>28</v>
      </c>
      <c r="N35" s="14" t="s">
        <v>29</v>
      </c>
      <c r="O35" s="14" t="s">
        <v>30</v>
      </c>
      <c r="P35" s="14" t="s">
        <v>31</v>
      </c>
      <c r="Q35" s="14" t="s">
        <v>32</v>
      </c>
      <c r="R35" s="14" t="s">
        <v>33</v>
      </c>
      <c r="S35" s="14" t="s">
        <v>34</v>
      </c>
      <c r="T35" s="14" t="s">
        <v>35</v>
      </c>
      <c r="U35" s="14" t="s">
        <v>36</v>
      </c>
      <c r="V35" s="11"/>
      <c r="W35" s="19" t="s">
        <v>63</v>
      </c>
      <c r="X35" s="19" t="s">
        <v>73</v>
      </c>
      <c r="Y35" s="11"/>
      <c r="Z35" s="11"/>
      <c r="AA35" s="68"/>
      <c r="AB35" s="11"/>
      <c r="AC35" s="11"/>
      <c r="AD35" s="11"/>
      <c r="AF35" s="11"/>
      <c r="AG35" s="11"/>
      <c r="AH35" s="11"/>
      <c r="AI35" s="11"/>
      <c r="AJ35" s="11"/>
    </row>
    <row r="36" spans="1:36" s="66" customFormat="1" x14ac:dyDescent="0.3">
      <c r="A36" s="67" t="s">
        <v>75</v>
      </c>
      <c r="B36" s="11"/>
      <c r="C36" s="11"/>
      <c r="D36" s="11"/>
      <c r="E36" s="11"/>
      <c r="F36" s="11"/>
      <c r="G36" s="11"/>
      <c r="H36" s="11"/>
      <c r="I36" s="11"/>
      <c r="J36" s="11">
        <f>J16</f>
        <v>0</v>
      </c>
      <c r="K36" s="11">
        <f>K16</f>
        <v>0</v>
      </c>
      <c r="L36" s="11">
        <f t="shared" ref="L36:U36" si="33">SUM(U13:U15)</f>
        <v>0</v>
      </c>
      <c r="M36" s="11">
        <f t="shared" si="33"/>
        <v>0</v>
      </c>
      <c r="N36" s="11">
        <f t="shared" si="33"/>
        <v>0</v>
      </c>
      <c r="O36" s="11">
        <f t="shared" si="33"/>
        <v>0</v>
      </c>
      <c r="P36" s="11">
        <f t="shared" si="33"/>
        <v>0</v>
      </c>
      <c r="Q36" s="11">
        <f t="shared" si="33"/>
        <v>0</v>
      </c>
      <c r="R36" s="11">
        <f t="shared" si="33"/>
        <v>0</v>
      </c>
      <c r="S36" s="11">
        <f t="shared" si="33"/>
        <v>0</v>
      </c>
      <c r="T36" s="11">
        <f t="shared" si="33"/>
        <v>0</v>
      </c>
      <c r="U36" s="11">
        <f t="shared" si="33"/>
        <v>0</v>
      </c>
      <c r="V36" s="11"/>
      <c r="W36" s="11">
        <f>SUM(AF13:AF15)</f>
        <v>0</v>
      </c>
      <c r="X36" s="11">
        <f>SUM(AG13:AG15)</f>
        <v>0</v>
      </c>
      <c r="Y36" s="11"/>
      <c r="Z36" s="11"/>
      <c r="AA36" s="68"/>
      <c r="AB36" s="11"/>
      <c r="AC36" s="11"/>
      <c r="AD36" s="11"/>
      <c r="AF36" s="11"/>
      <c r="AG36" s="11"/>
      <c r="AH36" s="11"/>
      <c r="AI36" s="11"/>
      <c r="AJ36" s="11"/>
    </row>
    <row r="37" spans="1:36" s="66" customFormat="1" x14ac:dyDescent="0.3">
      <c r="A37" s="6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68"/>
      <c r="AB37" s="11"/>
      <c r="AC37" s="11"/>
      <c r="AD37" s="11"/>
      <c r="AF37" s="11"/>
      <c r="AG37" s="11"/>
      <c r="AH37" s="11"/>
      <c r="AI37" s="11"/>
      <c r="AJ37" s="11"/>
    </row>
    <row r="38" spans="1:36" s="66" customFormat="1" ht="72" x14ac:dyDescent="0.3">
      <c r="A38" s="6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4" t="s">
        <v>64</v>
      </c>
      <c r="X38" s="14" t="s">
        <v>65</v>
      </c>
      <c r="Y38" s="14" t="s">
        <v>66</v>
      </c>
      <c r="Z38" s="14" t="s">
        <v>67</v>
      </c>
      <c r="AA38" s="68"/>
      <c r="AB38" s="11"/>
      <c r="AC38" s="11"/>
      <c r="AD38" s="11"/>
      <c r="AF38" s="11"/>
      <c r="AG38" s="11"/>
      <c r="AH38" s="11"/>
      <c r="AI38" s="11"/>
      <c r="AJ38" s="11"/>
    </row>
    <row r="39" spans="1:36" s="66" customFormat="1" x14ac:dyDescent="0.3">
      <c r="A39" s="67" t="s">
        <v>84</v>
      </c>
      <c r="B39" s="11"/>
      <c r="C39" s="11"/>
      <c r="D39" s="11"/>
      <c r="E39" s="11"/>
      <c r="F39" s="11"/>
      <c r="G39" s="11"/>
      <c r="H39" s="11"/>
      <c r="I39" s="11"/>
      <c r="J39" s="11">
        <f>J21+J26</f>
        <v>0</v>
      </c>
      <c r="K39" s="11">
        <f>K21+K26</f>
        <v>0</v>
      </c>
      <c r="L39" s="11">
        <f t="shared" ref="L39:U39" si="34">SUM(U18:U20,U23:U25)</f>
        <v>0</v>
      </c>
      <c r="M39" s="11">
        <f t="shared" si="34"/>
        <v>0</v>
      </c>
      <c r="N39" s="11">
        <f t="shared" si="34"/>
        <v>0</v>
      </c>
      <c r="O39" s="11">
        <f t="shared" si="34"/>
        <v>0</v>
      </c>
      <c r="P39" s="11">
        <f t="shared" si="34"/>
        <v>0</v>
      </c>
      <c r="Q39" s="11">
        <f t="shared" si="34"/>
        <v>0</v>
      </c>
      <c r="R39" s="11">
        <f t="shared" si="34"/>
        <v>0</v>
      </c>
      <c r="S39" s="11">
        <f t="shared" si="34"/>
        <v>0</v>
      </c>
      <c r="T39" s="11">
        <f t="shared" si="34"/>
        <v>0</v>
      </c>
      <c r="U39" s="11">
        <f t="shared" si="34"/>
        <v>0</v>
      </c>
      <c r="V39" s="11"/>
      <c r="W39" s="11">
        <f>SUM(AF18:AF20,AF23:AF25)</f>
        <v>0</v>
      </c>
      <c r="X39" s="11">
        <f>SUM(AG18:AG20,AG23:AG25)</f>
        <v>0</v>
      </c>
      <c r="Y39" s="11">
        <f>SUM(AH18:AH20,AH23:AH25)</f>
        <v>0</v>
      </c>
      <c r="Z39" s="11">
        <f>SUM(AI18:AI20,AI23:AI25)</f>
        <v>0</v>
      </c>
      <c r="AA39" s="68"/>
      <c r="AB39" s="11"/>
      <c r="AC39" s="11"/>
      <c r="AD39" s="11"/>
      <c r="AF39" s="11"/>
      <c r="AG39" s="11"/>
      <c r="AH39" s="11"/>
      <c r="AI39" s="11"/>
      <c r="AJ39" s="11"/>
    </row>
    <row r="40" spans="1:36" s="66" customFormat="1" x14ac:dyDescent="0.3">
      <c r="A40" s="6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68"/>
      <c r="AB40" s="11"/>
      <c r="AC40" s="11"/>
      <c r="AD40" s="11"/>
      <c r="AF40" s="11"/>
      <c r="AG40" s="11"/>
      <c r="AH40" s="11"/>
      <c r="AI40" s="11"/>
      <c r="AJ40" s="11"/>
    </row>
    <row r="41" spans="1:36" s="66" customFormat="1" ht="86.4" x14ac:dyDescent="0.3">
      <c r="A41" s="67"/>
      <c r="B41" s="11"/>
      <c r="C41" s="11"/>
      <c r="D41" s="11"/>
      <c r="E41" s="11"/>
      <c r="F41" s="14" t="s">
        <v>37</v>
      </c>
      <c r="G41" s="14" t="s">
        <v>45</v>
      </c>
      <c r="H41" s="14" t="s">
        <v>38</v>
      </c>
      <c r="I41" s="14" t="s">
        <v>39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4" t="s">
        <v>68</v>
      </c>
      <c r="X41" s="14" t="s">
        <v>69</v>
      </c>
      <c r="Y41" s="14" t="s">
        <v>70</v>
      </c>
      <c r="Z41" s="14" t="s">
        <v>71</v>
      </c>
      <c r="AA41" s="16" t="s">
        <v>72</v>
      </c>
      <c r="AB41" s="11"/>
      <c r="AC41" s="11"/>
      <c r="AD41" s="11"/>
      <c r="AF41" s="11"/>
      <c r="AG41" s="11"/>
      <c r="AH41" s="11"/>
      <c r="AI41" s="11"/>
      <c r="AJ41" s="11"/>
    </row>
    <row r="42" spans="1:36" s="66" customFormat="1" ht="15" thickBot="1" x14ac:dyDescent="0.35">
      <c r="A42" s="79" t="s">
        <v>83</v>
      </c>
      <c r="B42" s="13"/>
      <c r="C42" s="13"/>
      <c r="D42" s="13"/>
      <c r="E42" s="13"/>
      <c r="F42" s="13">
        <f>F31</f>
        <v>10</v>
      </c>
      <c r="G42" s="13">
        <f t="shared" ref="G42:I42" si="35">G31</f>
        <v>0</v>
      </c>
      <c r="H42" s="13">
        <f t="shared" si="35"/>
        <v>6</v>
      </c>
      <c r="I42" s="13">
        <f t="shared" si="35"/>
        <v>0</v>
      </c>
      <c r="J42" s="13">
        <f>J31</f>
        <v>10</v>
      </c>
      <c r="K42" s="13">
        <f>K31</f>
        <v>-10</v>
      </c>
      <c r="L42" s="13">
        <f>SUM(U28:U30)</f>
        <v>20</v>
      </c>
      <c r="M42" s="13">
        <f t="shared" ref="M42:AA42" si="36">SUM(V28:V30)</f>
        <v>20</v>
      </c>
      <c r="N42" s="13">
        <f t="shared" si="36"/>
        <v>20</v>
      </c>
      <c r="O42" s="13">
        <f t="shared" si="36"/>
        <v>20</v>
      </c>
      <c r="P42" s="13">
        <f t="shared" si="36"/>
        <v>0</v>
      </c>
      <c r="Q42" s="13">
        <f t="shared" si="36"/>
        <v>20</v>
      </c>
      <c r="R42" s="13">
        <f t="shared" si="36"/>
        <v>0</v>
      </c>
      <c r="S42" s="13">
        <f t="shared" si="36"/>
        <v>5</v>
      </c>
      <c r="T42" s="13">
        <f t="shared" si="36"/>
        <v>0</v>
      </c>
      <c r="U42" s="13">
        <f t="shared" si="36"/>
        <v>2.5</v>
      </c>
      <c r="V42" s="13"/>
      <c r="W42" s="13">
        <f t="shared" si="36"/>
        <v>20</v>
      </c>
      <c r="X42" s="13">
        <f t="shared" si="36"/>
        <v>20</v>
      </c>
      <c r="Y42" s="13">
        <f t="shared" si="36"/>
        <v>20</v>
      </c>
      <c r="Z42" s="13">
        <f t="shared" si="36"/>
        <v>20</v>
      </c>
      <c r="AA42" s="80">
        <f t="shared" si="36"/>
        <v>20</v>
      </c>
      <c r="AB42" s="11"/>
      <c r="AC42" s="11"/>
      <c r="AD42" s="11"/>
      <c r="AF42" s="11"/>
      <c r="AG42" s="11"/>
      <c r="AH42" s="11"/>
      <c r="AI42" s="11"/>
      <c r="AJ42" s="11"/>
    </row>
    <row r="43" spans="1:36" ht="15" thickBot="1" x14ac:dyDescent="0.35">
      <c r="K43" s="11"/>
      <c r="L43" s="6"/>
      <c r="M43" s="6"/>
      <c r="N43" s="11"/>
      <c r="O43" s="11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6" ht="15" thickBot="1" x14ac:dyDescent="0.35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55" t="s">
        <v>103</v>
      </c>
      <c r="M44" s="31"/>
      <c r="N44" s="31"/>
      <c r="O44" s="55" t="s">
        <v>103</v>
      </c>
      <c r="P44" s="31"/>
      <c r="Q44" s="55" t="s">
        <v>104</v>
      </c>
      <c r="R44" s="31"/>
      <c r="S44" s="55" t="s">
        <v>104</v>
      </c>
      <c r="T44" s="31"/>
      <c r="U44" s="31"/>
      <c r="V44" s="31"/>
      <c r="W44" s="31"/>
      <c r="X44" s="31"/>
      <c r="Y44" s="31"/>
      <c r="Z44" s="31"/>
      <c r="AA44" s="31"/>
      <c r="AB44" s="32"/>
      <c r="AC44" s="6"/>
      <c r="AD44" s="6"/>
    </row>
    <row r="45" spans="1:36" ht="15" thickBot="1" x14ac:dyDescent="0.35">
      <c r="A45" s="33"/>
      <c r="B45" s="34" t="s">
        <v>51</v>
      </c>
      <c r="C45" s="35"/>
      <c r="D45" s="35"/>
      <c r="E45" s="35"/>
      <c r="F45" s="58">
        <f>SUM(E7:M7) - SUM(L55:T55,L57:T57,L60:T60)</f>
        <v>0</v>
      </c>
      <c r="G45" s="36"/>
      <c r="H45" s="36"/>
      <c r="I45" s="36"/>
      <c r="J45" s="36"/>
      <c r="K45" s="36"/>
      <c r="L45" s="54" t="s">
        <v>106</v>
      </c>
      <c r="M45" s="55"/>
      <c r="N45" s="55"/>
      <c r="O45" s="56" t="s">
        <v>107</v>
      </c>
      <c r="P45" s="55"/>
      <c r="Q45" s="57" t="s">
        <v>58</v>
      </c>
      <c r="R45" s="57" t="s">
        <v>61</v>
      </c>
      <c r="S45" s="57" t="s">
        <v>59</v>
      </c>
      <c r="T45" s="57"/>
      <c r="U45" s="57" t="s">
        <v>60</v>
      </c>
      <c r="V45" s="57"/>
      <c r="W45" s="57" t="s">
        <v>74</v>
      </c>
      <c r="X45" s="57"/>
      <c r="Y45" s="57" t="s">
        <v>105</v>
      </c>
      <c r="Z45" s="57"/>
      <c r="AA45" s="57" t="s">
        <v>62</v>
      </c>
      <c r="AB45" s="32"/>
      <c r="AC45" s="6"/>
      <c r="AD45" s="6"/>
    </row>
    <row r="46" spans="1:36" ht="15" thickBot="1" x14ac:dyDescent="0.35">
      <c r="A46" s="33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28">
        <f>U60</f>
        <v>-4</v>
      </c>
      <c r="M46" s="29"/>
      <c r="N46" s="29"/>
      <c r="O46" s="29">
        <f>SUM(L60,N60:T60)</f>
        <v>10</v>
      </c>
      <c r="P46" s="29"/>
      <c r="Q46" s="29">
        <f>H26</f>
        <v>0</v>
      </c>
      <c r="R46" s="29">
        <f>AG16+AH21</f>
        <v>0</v>
      </c>
      <c r="S46" s="29">
        <f>D7+Q46+R46+L46+O46</f>
        <v>10</v>
      </c>
      <c r="T46" s="29"/>
      <c r="U46" s="29">
        <f>SUM(E7,G7:M7)-AD26</f>
        <v>10</v>
      </c>
      <c r="V46" s="29"/>
      <c r="W46" s="29">
        <f>MAX(0,(O7*4+U46-S46))</f>
        <v>0</v>
      </c>
      <c r="X46" s="29"/>
      <c r="Y46" s="29">
        <f>SUM(E7:M7)-SUM(L55:T55,L57:T57,L60:T60)</f>
        <v>0</v>
      </c>
      <c r="Z46" s="29"/>
      <c r="AA46" s="29">
        <f>MAX(W46,Y46)</f>
        <v>0</v>
      </c>
      <c r="AB46" s="39"/>
      <c r="AC46" s="6"/>
      <c r="AD46" s="6"/>
    </row>
    <row r="47" spans="1:36" ht="15" thickBot="1" x14ac:dyDescent="0.35">
      <c r="A47" s="33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40"/>
      <c r="AC47" s="6"/>
      <c r="AD47" s="6"/>
    </row>
    <row r="48" spans="1:36" x14ac:dyDescent="0.3">
      <c r="A48" s="33"/>
      <c r="B48" s="30" t="s">
        <v>52</v>
      </c>
      <c r="C48" s="31"/>
      <c r="D48" s="31"/>
      <c r="E48" s="31"/>
      <c r="F48" s="31"/>
      <c r="G48" s="31"/>
      <c r="H48" s="31"/>
      <c r="I48" s="31"/>
      <c r="J48" s="31"/>
      <c r="K48" s="32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40"/>
      <c r="AC48" s="6"/>
      <c r="AD48" s="6"/>
    </row>
    <row r="49" spans="1:30" ht="36.6" x14ac:dyDescent="0.3">
      <c r="A49" s="33"/>
      <c r="B49" s="33"/>
      <c r="C49" s="41" t="s">
        <v>11</v>
      </c>
      <c r="D49" s="41" t="s">
        <v>12</v>
      </c>
      <c r="E49" s="41" t="s">
        <v>2</v>
      </c>
      <c r="F49" s="41" t="s">
        <v>53</v>
      </c>
      <c r="G49" s="42" t="s">
        <v>54</v>
      </c>
      <c r="H49" s="41" t="s">
        <v>13</v>
      </c>
      <c r="I49" s="42" t="s">
        <v>55</v>
      </c>
      <c r="J49" s="41" t="s">
        <v>15</v>
      </c>
      <c r="K49" s="43" t="s">
        <v>56</v>
      </c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40"/>
      <c r="AC49" s="6"/>
      <c r="AD49" s="6"/>
    </row>
    <row r="50" spans="1:30" ht="15" thickBot="1" x14ac:dyDescent="0.35">
      <c r="A50" s="33"/>
      <c r="B50" s="37"/>
      <c r="C50" s="38">
        <f>E7-SUM(L55,L57,L60)</f>
        <v>0</v>
      </c>
      <c r="D50" s="38">
        <f>F7-SUM(M55,M57,M60)</f>
        <v>0</v>
      </c>
      <c r="E50" s="38">
        <f>G7-SUM(N55,N57,N60)</f>
        <v>0</v>
      </c>
      <c r="F50" s="38">
        <f>G7+H7-SUM(N55:O55,N57:O57,N60:O60)</f>
        <v>0</v>
      </c>
      <c r="G50" s="38">
        <f>G7+H7+I7-SUM(N55:P55,N57:P57,N60:P60)</f>
        <v>0</v>
      </c>
      <c r="H50" s="38">
        <f>J7-SUM(Q55,Q57,Q60)</f>
        <v>0</v>
      </c>
      <c r="I50" s="38">
        <f>J7+K7-SUM(Q55,Q57,Q60,R55,R57,R60)</f>
        <v>0</v>
      </c>
      <c r="J50" s="38">
        <f>L7-SUM(S55,S57,S60)</f>
        <v>0</v>
      </c>
      <c r="K50" s="39">
        <f>L7+M7-SUM(S55,S57,S60,T55,T57,T60)</f>
        <v>0</v>
      </c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40"/>
      <c r="AC50" s="6"/>
      <c r="AD50" s="6"/>
    </row>
    <row r="51" spans="1:30" ht="15" thickBot="1" x14ac:dyDescent="0.35">
      <c r="A51" s="33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40"/>
      <c r="AC51" s="6"/>
      <c r="AD51" s="6"/>
    </row>
    <row r="52" spans="1:30" ht="15" thickBot="1" x14ac:dyDescent="0.35">
      <c r="A52" s="30"/>
      <c r="B52" s="31" t="s">
        <v>42</v>
      </c>
      <c r="C52" s="31"/>
      <c r="D52" s="31"/>
      <c r="E52" s="31"/>
      <c r="F52" s="31"/>
      <c r="G52" s="31"/>
      <c r="H52" s="31"/>
      <c r="I52" s="31"/>
      <c r="J52" s="31"/>
      <c r="K52" s="32"/>
      <c r="L52" s="36" t="s">
        <v>96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40"/>
      <c r="AC52" s="6"/>
      <c r="AD52" s="6"/>
    </row>
    <row r="53" spans="1:30" ht="24.6" x14ac:dyDescent="0.3">
      <c r="A53" s="33"/>
      <c r="B53" s="42" t="s">
        <v>101</v>
      </c>
      <c r="C53" s="41" t="s">
        <v>102</v>
      </c>
      <c r="D53" s="36"/>
      <c r="E53" s="36"/>
      <c r="F53" s="36"/>
      <c r="G53" s="36"/>
      <c r="H53" s="36"/>
      <c r="I53" s="36"/>
      <c r="J53" s="36"/>
      <c r="K53" s="40"/>
      <c r="L53" s="44" t="s">
        <v>100</v>
      </c>
      <c r="M53" s="45"/>
      <c r="N53" s="45"/>
      <c r="O53" s="45"/>
      <c r="P53" s="45"/>
      <c r="Q53" s="45"/>
      <c r="R53" s="45"/>
      <c r="S53" s="45"/>
      <c r="T53" s="45"/>
      <c r="U53" s="32"/>
      <c r="V53" s="36"/>
      <c r="W53" s="36"/>
      <c r="X53" s="36"/>
      <c r="Y53" s="36"/>
      <c r="Z53" s="36"/>
      <c r="AA53" s="36"/>
      <c r="AB53" s="40"/>
      <c r="AC53" s="6"/>
      <c r="AD53" s="6"/>
    </row>
    <row r="54" spans="1:30" ht="24.6" x14ac:dyDescent="0.3">
      <c r="A54" s="33"/>
      <c r="B54" s="42"/>
      <c r="C54" s="42" t="s">
        <v>11</v>
      </c>
      <c r="D54" s="36" t="s">
        <v>12</v>
      </c>
      <c r="E54" s="36" t="s">
        <v>2</v>
      </c>
      <c r="F54" s="36" t="s">
        <v>3</v>
      </c>
      <c r="G54" s="36" t="s">
        <v>1</v>
      </c>
      <c r="H54" s="36" t="s">
        <v>13</v>
      </c>
      <c r="I54" s="36" t="s">
        <v>14</v>
      </c>
      <c r="J54" s="36" t="s">
        <v>15</v>
      </c>
      <c r="K54" s="40" t="s">
        <v>16</v>
      </c>
      <c r="L54" s="46" t="s">
        <v>28</v>
      </c>
      <c r="M54" s="42" t="s">
        <v>29</v>
      </c>
      <c r="N54" s="42" t="s">
        <v>30</v>
      </c>
      <c r="O54" s="42" t="s">
        <v>31</v>
      </c>
      <c r="P54" s="42" t="s">
        <v>32</v>
      </c>
      <c r="Q54" s="42" t="s">
        <v>33</v>
      </c>
      <c r="R54" s="42" t="s">
        <v>34</v>
      </c>
      <c r="S54" s="42" t="s">
        <v>35</v>
      </c>
      <c r="T54" s="42" t="s">
        <v>36</v>
      </c>
      <c r="U54" s="40"/>
      <c r="V54" s="36"/>
      <c r="W54" s="36"/>
      <c r="X54" s="36"/>
      <c r="Y54" s="36"/>
      <c r="Z54" s="36"/>
      <c r="AA54" s="36"/>
      <c r="AB54" s="40"/>
      <c r="AC54" s="6"/>
      <c r="AD54" s="6"/>
    </row>
    <row r="55" spans="1:30" x14ac:dyDescent="0.3">
      <c r="A55" s="33" t="s">
        <v>75</v>
      </c>
      <c r="B55" s="36">
        <f>L36-SUM(L55:T55)</f>
        <v>0</v>
      </c>
      <c r="C55" s="36">
        <f t="shared" ref="C55:K55" si="37">M36-L55</f>
        <v>0</v>
      </c>
      <c r="D55" s="36">
        <f t="shared" si="37"/>
        <v>0</v>
      </c>
      <c r="E55" s="36">
        <f t="shared" si="37"/>
        <v>0</v>
      </c>
      <c r="F55" s="36">
        <f t="shared" si="37"/>
        <v>0</v>
      </c>
      <c r="G55" s="36">
        <f t="shared" si="37"/>
        <v>0</v>
      </c>
      <c r="H55" s="36">
        <f t="shared" si="37"/>
        <v>0</v>
      </c>
      <c r="I55" s="36">
        <f t="shared" si="37"/>
        <v>0</v>
      </c>
      <c r="J55" s="36">
        <f t="shared" si="37"/>
        <v>0</v>
      </c>
      <c r="K55" s="40">
        <f t="shared" si="37"/>
        <v>0</v>
      </c>
      <c r="L55" s="33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40"/>
      <c r="V55" s="36"/>
      <c r="W55" s="36"/>
      <c r="X55" s="36"/>
      <c r="Y55" s="36"/>
      <c r="Z55" s="36"/>
      <c r="AA55" s="36"/>
      <c r="AB55" s="40"/>
      <c r="AC55" s="6"/>
      <c r="AD55" s="6"/>
    </row>
    <row r="56" spans="1:30" x14ac:dyDescent="0.3">
      <c r="A56" s="33"/>
      <c r="B56" s="36"/>
      <c r="C56" s="36"/>
      <c r="D56" s="36"/>
      <c r="E56" s="36"/>
      <c r="F56" s="36"/>
      <c r="G56" s="36"/>
      <c r="H56" s="36"/>
      <c r="I56" s="36"/>
      <c r="J56" s="36"/>
      <c r="K56" s="40"/>
      <c r="L56" s="33"/>
      <c r="M56" s="36"/>
      <c r="N56" s="36"/>
      <c r="O56" s="36"/>
      <c r="P56" s="36"/>
      <c r="Q56" s="36"/>
      <c r="R56" s="36"/>
      <c r="S56" s="36"/>
      <c r="T56" s="36"/>
      <c r="U56" s="40"/>
      <c r="V56" s="36"/>
      <c r="W56" s="36"/>
      <c r="X56" s="36"/>
      <c r="Y56" s="36"/>
      <c r="Z56" s="36"/>
      <c r="AA56" s="36"/>
      <c r="AB56" s="40"/>
      <c r="AC56" s="6"/>
      <c r="AD56" s="6"/>
    </row>
    <row r="57" spans="1:30" ht="15" thickBot="1" x14ac:dyDescent="0.35">
      <c r="A57" s="89" t="s">
        <v>87</v>
      </c>
      <c r="B57" s="36">
        <f>L39-SUM(L57:T57)</f>
        <v>0</v>
      </c>
      <c r="C57" s="36">
        <f t="shared" ref="C57:K57" si="38">M39-L57</f>
        <v>0</v>
      </c>
      <c r="D57" s="36">
        <f t="shared" si="38"/>
        <v>0</v>
      </c>
      <c r="E57" s="36">
        <f t="shared" si="38"/>
        <v>0</v>
      </c>
      <c r="F57" s="36">
        <f t="shared" si="38"/>
        <v>0</v>
      </c>
      <c r="G57" s="36">
        <f t="shared" si="38"/>
        <v>0</v>
      </c>
      <c r="H57" s="36">
        <f t="shared" si="38"/>
        <v>0</v>
      </c>
      <c r="I57" s="36">
        <f t="shared" si="38"/>
        <v>0</v>
      </c>
      <c r="J57" s="36">
        <f t="shared" si="38"/>
        <v>0</v>
      </c>
      <c r="K57" s="40">
        <f t="shared" si="38"/>
        <v>0</v>
      </c>
      <c r="L57" s="33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40"/>
      <c r="V57" s="36"/>
      <c r="W57" s="36"/>
      <c r="X57" s="36"/>
      <c r="Y57" s="36"/>
      <c r="Z57" s="36"/>
      <c r="AA57" s="36"/>
      <c r="AB57" s="40"/>
      <c r="AC57" s="6"/>
      <c r="AD57" s="6"/>
    </row>
    <row r="58" spans="1:30" x14ac:dyDescent="0.3">
      <c r="A58" s="33"/>
      <c r="B58" s="36"/>
      <c r="C58" s="36"/>
      <c r="D58" s="36"/>
      <c r="E58" s="36"/>
      <c r="F58" s="36"/>
      <c r="G58" s="36"/>
      <c r="H58" s="36"/>
      <c r="I58" s="36"/>
      <c r="J58" s="36"/>
      <c r="K58" s="40"/>
      <c r="L58" s="33"/>
      <c r="M58" s="36"/>
      <c r="N58" s="36"/>
      <c r="O58" s="36"/>
      <c r="P58" s="36"/>
      <c r="Q58" s="36"/>
      <c r="R58" s="36"/>
      <c r="S58" s="36"/>
      <c r="T58" s="36"/>
      <c r="U58" s="40"/>
      <c r="V58" s="44" t="s">
        <v>43</v>
      </c>
      <c r="W58" s="45"/>
      <c r="X58" s="45"/>
      <c r="Y58" s="31"/>
      <c r="Z58" s="32"/>
      <c r="AA58" s="36"/>
      <c r="AB58" s="40"/>
      <c r="AC58" s="6"/>
      <c r="AD58" s="6"/>
    </row>
    <row r="59" spans="1:30" ht="24.6" x14ac:dyDescent="0.3">
      <c r="A59" s="33"/>
      <c r="B59" s="36"/>
      <c r="C59" s="36"/>
      <c r="D59" s="36"/>
      <c r="E59" s="36"/>
      <c r="F59" s="36"/>
      <c r="G59" s="36"/>
      <c r="H59" s="36"/>
      <c r="I59" s="36"/>
      <c r="J59" s="36"/>
      <c r="K59" s="40"/>
      <c r="L59" s="33"/>
      <c r="M59" s="36"/>
      <c r="N59" s="36"/>
      <c r="O59" s="36"/>
      <c r="P59" s="36"/>
      <c r="Q59" s="36"/>
      <c r="R59" s="36"/>
      <c r="S59" s="36"/>
      <c r="T59" s="36"/>
      <c r="U59" s="40" t="s">
        <v>44</v>
      </c>
      <c r="V59" s="46" t="s">
        <v>47</v>
      </c>
      <c r="W59" s="42" t="s">
        <v>48</v>
      </c>
      <c r="X59" s="42" t="s">
        <v>46</v>
      </c>
      <c r="Y59" s="42" t="s">
        <v>49</v>
      </c>
      <c r="Z59" s="43" t="s">
        <v>50</v>
      </c>
      <c r="AA59" s="36"/>
      <c r="AB59" s="40"/>
      <c r="AC59" s="6"/>
      <c r="AD59" s="6"/>
    </row>
    <row r="60" spans="1:30" ht="15" thickBot="1" x14ac:dyDescent="0.35">
      <c r="A60" s="37" t="s">
        <v>88</v>
      </c>
      <c r="B60" s="38">
        <f>L42-SUM(L60:T60)</f>
        <v>10</v>
      </c>
      <c r="C60" s="38">
        <f t="shared" ref="C60:K60" si="39">M42-L60</f>
        <v>10</v>
      </c>
      <c r="D60" s="38">
        <f t="shared" si="39"/>
        <v>20</v>
      </c>
      <c r="E60" s="38">
        <f t="shared" si="39"/>
        <v>20</v>
      </c>
      <c r="F60" s="38">
        <f t="shared" si="39"/>
        <v>0</v>
      </c>
      <c r="G60" s="38">
        <f t="shared" si="39"/>
        <v>20</v>
      </c>
      <c r="H60" s="38">
        <f t="shared" si="39"/>
        <v>0</v>
      </c>
      <c r="I60" s="38">
        <f t="shared" si="39"/>
        <v>5</v>
      </c>
      <c r="J60" s="38">
        <f t="shared" si="39"/>
        <v>0</v>
      </c>
      <c r="K60" s="39">
        <f t="shared" si="39"/>
        <v>2.5</v>
      </c>
      <c r="L60" s="37">
        <v>10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9">
        <v>-4</v>
      </c>
      <c r="V60" s="37">
        <f>H42-G42-U60*D2-L60*E2-N60*G2-P60*I2-R60*J2-T60*K2</f>
        <v>0</v>
      </c>
      <c r="W60" s="38">
        <f>F42-H42+U60*D2-M60*F2</f>
        <v>0</v>
      </c>
      <c r="X60" s="38">
        <f>H42-I42-U60*D3-L60*E3*E4+M60*F3*F4-N60*G3*G4-P60*I3*I4-R60*J3*J4-T60*K3*K4</f>
        <v>0</v>
      </c>
      <c r="Y60" s="38">
        <f>J42-U60</f>
        <v>14</v>
      </c>
      <c r="Z60" s="39">
        <f>U60-K42</f>
        <v>6</v>
      </c>
      <c r="AA60" s="36"/>
      <c r="AB60" s="40"/>
      <c r="AC60" s="6"/>
      <c r="AD60" s="6"/>
    </row>
    <row r="61" spans="1:30" ht="15" thickBot="1" x14ac:dyDescent="0.35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9"/>
      <c r="AC61" s="6"/>
      <c r="AD61" s="6"/>
    </row>
    <row r="62" spans="1:30" x14ac:dyDescent="0.3">
      <c r="K62" s="11"/>
      <c r="L62" s="6"/>
      <c r="M62" s="6"/>
      <c r="N62" s="11"/>
      <c r="O62" s="11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8846D-A68A-438F-9CD4-577EE81CAFF9}">
  <dimension ref="A1:AL62"/>
  <sheetViews>
    <sheetView topLeftCell="A30" workbookViewId="0">
      <selection activeCell="N48" sqref="N48"/>
    </sheetView>
  </sheetViews>
  <sheetFormatPr defaultRowHeight="14.4" x14ac:dyDescent="0.3"/>
  <cols>
    <col min="2" max="2" width="18.6640625" customWidth="1"/>
    <col min="3" max="8" width="8.88671875" customWidth="1"/>
  </cols>
  <sheetData>
    <row r="1" spans="1:34" x14ac:dyDescent="0.3">
      <c r="D1" t="s">
        <v>0</v>
      </c>
      <c r="E1" t="s">
        <v>11</v>
      </c>
      <c r="F1" t="s">
        <v>12</v>
      </c>
      <c r="G1" t="s">
        <v>2</v>
      </c>
      <c r="H1" t="s">
        <v>3</v>
      </c>
      <c r="I1" t="s">
        <v>1</v>
      </c>
      <c r="J1" t="s">
        <v>4</v>
      </c>
      <c r="K1" t="s">
        <v>5</v>
      </c>
    </row>
    <row r="2" spans="1:34" x14ac:dyDescent="0.3">
      <c r="A2" t="s">
        <v>7</v>
      </c>
      <c r="D2" s="20">
        <v>1</v>
      </c>
      <c r="E2" s="20">
        <v>1</v>
      </c>
      <c r="F2" s="20">
        <v>1</v>
      </c>
      <c r="G2" s="20">
        <v>0.25</v>
      </c>
      <c r="H2" s="20">
        <v>1</v>
      </c>
      <c r="I2" s="20">
        <v>1</v>
      </c>
      <c r="J2" s="20">
        <v>1</v>
      </c>
      <c r="K2" s="20">
        <v>1</v>
      </c>
    </row>
    <row r="3" spans="1:34" x14ac:dyDescent="0.3">
      <c r="A3" t="s">
        <v>8</v>
      </c>
      <c r="D3" s="20">
        <v>1</v>
      </c>
      <c r="E3" s="20">
        <v>1</v>
      </c>
      <c r="F3" s="20">
        <v>1</v>
      </c>
      <c r="G3" s="20">
        <v>0.25</v>
      </c>
      <c r="H3" s="20">
        <v>1</v>
      </c>
      <c r="I3" s="20">
        <v>1</v>
      </c>
      <c r="J3" s="20">
        <v>1</v>
      </c>
      <c r="K3" s="20">
        <v>1</v>
      </c>
    </row>
    <row r="4" spans="1:34" x14ac:dyDescent="0.3">
      <c r="A4" t="s">
        <v>6</v>
      </c>
      <c r="D4" t="s">
        <v>24</v>
      </c>
      <c r="E4" s="20">
        <v>1</v>
      </c>
      <c r="F4" s="20">
        <v>1</v>
      </c>
      <c r="G4" s="20">
        <v>1</v>
      </c>
      <c r="H4" s="20">
        <v>1</v>
      </c>
      <c r="I4" s="20">
        <v>1</v>
      </c>
      <c r="J4" s="20">
        <v>1</v>
      </c>
      <c r="K4" s="20">
        <v>1</v>
      </c>
    </row>
    <row r="6" spans="1:34" ht="57.6" x14ac:dyDescent="0.3">
      <c r="D6" s="17" t="s">
        <v>41</v>
      </c>
      <c r="E6" s="1" t="s">
        <v>28</v>
      </c>
      <c r="F6" s="14" t="s">
        <v>29</v>
      </c>
      <c r="G6" s="14" t="s">
        <v>30</v>
      </c>
      <c r="H6" s="14" t="s">
        <v>31</v>
      </c>
      <c r="I6" s="14" t="s">
        <v>32</v>
      </c>
      <c r="J6" s="14" t="s">
        <v>33</v>
      </c>
      <c r="K6" s="14" t="s">
        <v>34</v>
      </c>
      <c r="L6" s="14" t="s">
        <v>35</v>
      </c>
      <c r="M6" s="14" t="s">
        <v>36</v>
      </c>
      <c r="O6" s="19" t="s">
        <v>57</v>
      </c>
    </row>
    <row r="7" spans="1:34" x14ac:dyDescent="0.3">
      <c r="A7" t="s">
        <v>40</v>
      </c>
      <c r="D7" s="20">
        <v>100</v>
      </c>
      <c r="E7" s="20">
        <v>0</v>
      </c>
      <c r="F7" s="20">
        <v>0</v>
      </c>
      <c r="G7" s="20">
        <v>0</v>
      </c>
      <c r="H7" s="20">
        <v>100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/>
      <c r="O7" s="20">
        <v>25</v>
      </c>
    </row>
    <row r="8" spans="1:34" ht="15" thickBot="1" x14ac:dyDescent="0.35"/>
    <row r="9" spans="1:34" x14ac:dyDescent="0.3">
      <c r="B9" s="52" t="s">
        <v>10</v>
      </c>
      <c r="L9" s="2" t="s">
        <v>23</v>
      </c>
      <c r="M9" s="3"/>
      <c r="N9" s="3"/>
      <c r="O9" s="3"/>
      <c r="P9" s="3"/>
      <c r="Q9" s="3"/>
      <c r="R9" s="3"/>
      <c r="S9" s="3"/>
      <c r="T9" s="4"/>
      <c r="U9" s="6"/>
      <c r="V9" s="18" t="s">
        <v>98</v>
      </c>
      <c r="W9" s="3"/>
      <c r="X9" s="3"/>
      <c r="Y9" s="3"/>
      <c r="Z9" s="3"/>
      <c r="AA9" s="3"/>
      <c r="AB9" s="3"/>
      <c r="AC9" s="3"/>
      <c r="AD9" s="4"/>
      <c r="AF9" s="2" t="s">
        <v>99</v>
      </c>
      <c r="AG9" s="4"/>
      <c r="AH9" s="6"/>
    </row>
    <row r="10" spans="1:34" ht="15" thickBot="1" x14ac:dyDescent="0.35">
      <c r="B10" s="84"/>
      <c r="L10" s="85"/>
      <c r="M10" s="6"/>
      <c r="N10" s="6"/>
      <c r="O10" s="6"/>
      <c r="P10" s="6"/>
      <c r="Q10" s="6"/>
      <c r="R10" s="6"/>
      <c r="S10" s="6"/>
      <c r="T10" s="7"/>
      <c r="U10" s="6"/>
      <c r="V10" s="86"/>
      <c r="W10" s="6"/>
      <c r="X10" s="6"/>
      <c r="Y10" s="6"/>
      <c r="Z10" s="6"/>
      <c r="AA10" s="6"/>
      <c r="AB10" s="6"/>
      <c r="AC10" s="6"/>
      <c r="AD10" s="7"/>
      <c r="AF10" s="85"/>
      <c r="AG10" s="7"/>
      <c r="AH10" s="6"/>
    </row>
    <row r="11" spans="1:34" ht="82.8" x14ac:dyDescent="0.3">
      <c r="B11" s="53" t="s">
        <v>25</v>
      </c>
      <c r="C11" s="1"/>
      <c r="D11" s="1"/>
      <c r="E11" s="1"/>
      <c r="F11" s="1"/>
      <c r="G11" s="1"/>
      <c r="H11" s="1"/>
      <c r="J11" s="21" t="s">
        <v>26</v>
      </c>
      <c r="K11" s="22" t="s">
        <v>27</v>
      </c>
      <c r="L11" s="15" t="s">
        <v>28</v>
      </c>
      <c r="M11" s="14" t="s">
        <v>29</v>
      </c>
      <c r="N11" s="14" t="s">
        <v>30</v>
      </c>
      <c r="O11" s="14" t="s">
        <v>31</v>
      </c>
      <c r="P11" s="14" t="s">
        <v>32</v>
      </c>
      <c r="Q11" s="14" t="s">
        <v>33</v>
      </c>
      <c r="R11" s="14" t="s">
        <v>34</v>
      </c>
      <c r="S11" s="14" t="s">
        <v>35</v>
      </c>
      <c r="T11" s="16" t="s">
        <v>36</v>
      </c>
      <c r="U11" s="71" t="s">
        <v>81</v>
      </c>
      <c r="V11" s="15" t="s">
        <v>28</v>
      </c>
      <c r="W11" s="14" t="s">
        <v>29</v>
      </c>
      <c r="X11" s="14" t="s">
        <v>30</v>
      </c>
      <c r="Y11" s="14" t="s">
        <v>31</v>
      </c>
      <c r="Z11" s="14" t="s">
        <v>32</v>
      </c>
      <c r="AA11" s="14" t="s">
        <v>33</v>
      </c>
      <c r="AB11" s="14" t="s">
        <v>34</v>
      </c>
      <c r="AC11" s="14" t="s">
        <v>35</v>
      </c>
      <c r="AD11" s="16" t="s">
        <v>36</v>
      </c>
      <c r="AF11" s="61" t="s">
        <v>63</v>
      </c>
      <c r="AG11" s="65" t="s">
        <v>73</v>
      </c>
      <c r="AH11" s="6"/>
    </row>
    <row r="12" spans="1:34" x14ac:dyDescent="0.3">
      <c r="B12" s="87" t="s">
        <v>89</v>
      </c>
      <c r="C12" s="1"/>
      <c r="D12" s="1"/>
      <c r="E12" s="1"/>
      <c r="F12" s="1"/>
      <c r="G12" s="1"/>
      <c r="H12" s="1"/>
      <c r="J12" s="14"/>
      <c r="K12" s="14"/>
      <c r="L12" s="15"/>
      <c r="M12" s="14"/>
      <c r="N12" s="14"/>
      <c r="O12" s="14"/>
      <c r="P12" s="14"/>
      <c r="Q12" s="14"/>
      <c r="R12" s="14"/>
      <c r="S12" s="14"/>
      <c r="T12" s="16"/>
      <c r="U12" s="88"/>
      <c r="V12" s="15"/>
      <c r="W12" s="14"/>
      <c r="X12" s="14"/>
      <c r="Y12" s="14"/>
      <c r="Z12" s="14"/>
      <c r="AA12" s="14"/>
      <c r="AB12" s="14"/>
      <c r="AC12" s="14"/>
      <c r="AD12" s="16"/>
      <c r="AF12" s="61"/>
      <c r="AG12" s="65"/>
      <c r="AH12" s="6"/>
    </row>
    <row r="13" spans="1:34" x14ac:dyDescent="0.3">
      <c r="A13" t="s">
        <v>9</v>
      </c>
      <c r="B13" s="25">
        <v>0</v>
      </c>
      <c r="C13" s="23"/>
      <c r="D13" s="23"/>
      <c r="E13" s="23"/>
      <c r="F13" s="23"/>
      <c r="G13" s="23"/>
      <c r="H13" s="23"/>
      <c r="I13" s="23"/>
      <c r="J13" s="20">
        <v>40</v>
      </c>
      <c r="K13" s="26">
        <v>10</v>
      </c>
      <c r="L13" s="5" t="s">
        <v>24</v>
      </c>
      <c r="M13" s="6" t="s">
        <v>24</v>
      </c>
      <c r="N13" s="26">
        <v>0</v>
      </c>
      <c r="O13" s="26">
        <v>0</v>
      </c>
      <c r="P13" s="6" t="s">
        <v>24</v>
      </c>
      <c r="Q13" s="26">
        <v>30</v>
      </c>
      <c r="R13" s="6" t="s">
        <v>24</v>
      </c>
      <c r="S13" s="26">
        <v>30</v>
      </c>
      <c r="T13" s="7" t="s">
        <v>24</v>
      </c>
      <c r="U13" s="72">
        <f>IF(B13=1,J13-K13,0)</f>
        <v>0</v>
      </c>
      <c r="V13" s="5">
        <f>0</f>
        <v>0</v>
      </c>
      <c r="W13" s="6">
        <f>0</f>
        <v>0</v>
      </c>
      <c r="X13" s="6">
        <f>IF(B13=1,MIN((J13-K13),N13),0)</f>
        <v>0</v>
      </c>
      <c r="Y13" s="6">
        <f>IF(B13=1,MIN((J13-K13),O13),0)</f>
        <v>0</v>
      </c>
      <c r="Z13" s="6">
        <f>0</f>
        <v>0</v>
      </c>
      <c r="AA13" s="6">
        <f>IF(B13=1,MIN((J13-K13),Q13),0)</f>
        <v>0</v>
      </c>
      <c r="AB13" s="6">
        <f>0</f>
        <v>0</v>
      </c>
      <c r="AC13" s="6">
        <f>IF(B13=1,MIN((J13-K13),S13),0)</f>
        <v>0</v>
      </c>
      <c r="AD13" s="7">
        <f>0</f>
        <v>0</v>
      </c>
      <c r="AF13" s="5">
        <f>MIN(U13,X13+Y13+AA13)</f>
        <v>0</v>
      </c>
      <c r="AG13" s="7">
        <f>MIN(U13,X13+Y13+AA13+AB13)</f>
        <v>0</v>
      </c>
      <c r="AH13" s="6"/>
    </row>
    <row r="14" spans="1:34" x14ac:dyDescent="0.3">
      <c r="A14" t="s">
        <v>76</v>
      </c>
      <c r="B14" s="25">
        <v>0</v>
      </c>
      <c r="C14" s="6"/>
      <c r="D14" s="6"/>
      <c r="E14" s="6"/>
      <c r="F14" s="6"/>
      <c r="G14" s="6"/>
      <c r="H14" s="6"/>
      <c r="I14" s="6"/>
      <c r="J14" s="20">
        <v>50</v>
      </c>
      <c r="K14" s="26">
        <v>0</v>
      </c>
      <c r="L14" s="5" t="s">
        <v>24</v>
      </c>
      <c r="M14" s="6" t="s">
        <v>24</v>
      </c>
      <c r="N14" s="26">
        <v>50</v>
      </c>
      <c r="O14" s="26">
        <v>0</v>
      </c>
      <c r="P14" s="6" t="s">
        <v>24</v>
      </c>
      <c r="Q14" s="26">
        <v>0</v>
      </c>
      <c r="R14" s="6" t="s">
        <v>24</v>
      </c>
      <c r="S14" s="26">
        <v>0</v>
      </c>
      <c r="T14" s="7" t="s">
        <v>24</v>
      </c>
      <c r="U14" s="72">
        <f t="shared" ref="U14:U15" si="0">IF(B14=1,J14-K14,0)</f>
        <v>0</v>
      </c>
      <c r="V14" s="5">
        <f>0</f>
        <v>0</v>
      </c>
      <c r="W14" s="6">
        <f>0</f>
        <v>0</v>
      </c>
      <c r="X14" s="6">
        <f t="shared" ref="X14:X15" si="1">IF(B14=1,MIN((J14-K14),N14),0)</f>
        <v>0</v>
      </c>
      <c r="Y14" s="6">
        <f t="shared" ref="Y14:Y15" si="2">IF(B14=1,MIN((J14-K14),O14),0)</f>
        <v>0</v>
      </c>
      <c r="Z14" s="6">
        <f>0</f>
        <v>0</v>
      </c>
      <c r="AA14" s="6">
        <f t="shared" ref="AA14:AA15" si="3">IF(B14=1,MIN((J14-K14),Q14),0)</f>
        <v>0</v>
      </c>
      <c r="AB14" s="6">
        <f>0</f>
        <v>0</v>
      </c>
      <c r="AC14" s="6">
        <f t="shared" ref="AC14:AC15" si="4">IF(B14=1,MIN((J14-K14),S14),0)</f>
        <v>0</v>
      </c>
      <c r="AD14" s="7">
        <f>0</f>
        <v>0</v>
      </c>
      <c r="AF14" s="5">
        <f t="shared" ref="AF14:AF15" si="5">MIN(U14,X14+Y14+AA14)</f>
        <v>0</v>
      </c>
      <c r="AG14" s="7">
        <f t="shared" ref="AG14:AG15" si="6">MIN(U14,X14+Y14+AA14+AB14)</f>
        <v>0</v>
      </c>
      <c r="AH14" s="6"/>
    </row>
    <row r="15" spans="1:34" ht="15" thickBot="1" x14ac:dyDescent="0.35">
      <c r="A15" t="s">
        <v>77</v>
      </c>
      <c r="B15" s="25">
        <v>1</v>
      </c>
      <c r="C15" s="6"/>
      <c r="D15" s="6"/>
      <c r="E15" s="6"/>
      <c r="F15" s="6"/>
      <c r="G15" s="6"/>
      <c r="H15" s="6"/>
      <c r="I15" s="6"/>
      <c r="J15" s="20">
        <v>100</v>
      </c>
      <c r="K15" s="26">
        <v>0</v>
      </c>
      <c r="L15" s="5" t="s">
        <v>24</v>
      </c>
      <c r="M15" s="6" t="s">
        <v>24</v>
      </c>
      <c r="N15" s="26">
        <v>0</v>
      </c>
      <c r="O15" s="26">
        <v>100</v>
      </c>
      <c r="P15" s="6" t="s">
        <v>24</v>
      </c>
      <c r="Q15" s="26">
        <v>0</v>
      </c>
      <c r="R15" s="6" t="s">
        <v>24</v>
      </c>
      <c r="S15" s="26">
        <v>0</v>
      </c>
      <c r="T15" s="7" t="s">
        <v>24</v>
      </c>
      <c r="U15" s="72">
        <f t="shared" si="0"/>
        <v>100</v>
      </c>
      <c r="V15" s="5">
        <f>0</f>
        <v>0</v>
      </c>
      <c r="W15" s="6">
        <f>0</f>
        <v>0</v>
      </c>
      <c r="X15" s="6">
        <f t="shared" si="1"/>
        <v>0</v>
      </c>
      <c r="Y15" s="6">
        <f t="shared" si="2"/>
        <v>100</v>
      </c>
      <c r="Z15" s="6">
        <f>0</f>
        <v>0</v>
      </c>
      <c r="AA15" s="6">
        <f t="shared" si="3"/>
        <v>0</v>
      </c>
      <c r="AB15" s="6">
        <f>0</f>
        <v>0</v>
      </c>
      <c r="AC15" s="6">
        <f t="shared" si="4"/>
        <v>0</v>
      </c>
      <c r="AD15" s="7">
        <f>0</f>
        <v>0</v>
      </c>
      <c r="AF15" s="8">
        <f t="shared" si="5"/>
        <v>100</v>
      </c>
      <c r="AG15" s="10">
        <f t="shared" si="6"/>
        <v>100</v>
      </c>
      <c r="AH15" s="6"/>
    </row>
    <row r="16" spans="1:34" s="66" customFormat="1" ht="32.4" thickBot="1" x14ac:dyDescent="0.35">
      <c r="B16" s="59"/>
      <c r="C16" s="11"/>
      <c r="D16" s="11"/>
      <c r="E16" s="11"/>
      <c r="F16" s="11"/>
      <c r="G16" s="11"/>
      <c r="H16" s="11"/>
      <c r="I16" s="11" t="s">
        <v>86</v>
      </c>
      <c r="J16" s="66">
        <f>SUM(IF(B13=1,J13,0),IF(B14=1,J14,0),IF(B15=1,J15,0))</f>
        <v>100</v>
      </c>
      <c r="K16" s="66">
        <f>SUM(IF(B13=1,K13,0),IF(B14=1,K14,0),IF(B15=1,K15,0))</f>
        <v>0</v>
      </c>
      <c r="L16" s="67"/>
      <c r="M16" s="11"/>
      <c r="N16" s="11"/>
      <c r="O16" s="11"/>
      <c r="P16" s="11"/>
      <c r="Q16" s="11"/>
      <c r="R16" s="11"/>
      <c r="S16" s="11"/>
      <c r="T16" s="68"/>
      <c r="U16" s="73"/>
      <c r="V16" s="67"/>
      <c r="W16" s="11"/>
      <c r="X16" s="11"/>
      <c r="Y16" s="11"/>
      <c r="Z16" s="11"/>
      <c r="AA16" s="11"/>
      <c r="AB16" s="11"/>
      <c r="AC16" s="11"/>
      <c r="AD16" s="68"/>
      <c r="AE16" s="92" t="s">
        <v>93</v>
      </c>
      <c r="AF16" s="11"/>
      <c r="AG16" s="91">
        <f>SUM(AG13:AG15)</f>
        <v>100</v>
      </c>
      <c r="AH16" s="11"/>
    </row>
    <row r="17" spans="1:38" ht="72" x14ac:dyDescent="0.3">
      <c r="B17" s="87" t="s">
        <v>91</v>
      </c>
      <c r="K17" s="6"/>
      <c r="L17" s="5"/>
      <c r="M17" s="6"/>
      <c r="N17" s="6"/>
      <c r="O17" s="6"/>
      <c r="P17" s="6"/>
      <c r="Q17" s="6"/>
      <c r="R17" s="6"/>
      <c r="S17" s="6"/>
      <c r="T17" s="7"/>
      <c r="U17" s="72"/>
      <c r="V17" s="5"/>
      <c r="W17" s="6"/>
      <c r="X17" s="6"/>
      <c r="Y17" s="6"/>
      <c r="Z17" s="6"/>
      <c r="AA17" s="6"/>
      <c r="AB17" s="6"/>
      <c r="AC17" s="6"/>
      <c r="AD17" s="7"/>
      <c r="AF17" s="62" t="s">
        <v>64</v>
      </c>
      <c r="AG17" s="63" t="s">
        <v>65</v>
      </c>
      <c r="AH17" s="63" t="s">
        <v>66</v>
      </c>
      <c r="AI17" s="64" t="s">
        <v>67</v>
      </c>
    </row>
    <row r="18" spans="1:38" x14ac:dyDescent="0.3">
      <c r="A18" t="s">
        <v>17</v>
      </c>
      <c r="B18" s="25">
        <v>0</v>
      </c>
      <c r="J18" s="20">
        <v>100</v>
      </c>
      <c r="K18" s="26">
        <v>60</v>
      </c>
      <c r="L18" s="47">
        <v>8</v>
      </c>
      <c r="M18" s="26">
        <v>8</v>
      </c>
      <c r="N18" s="6" t="s">
        <v>24</v>
      </c>
      <c r="O18" s="6" t="s">
        <v>24</v>
      </c>
      <c r="P18" s="26">
        <v>8</v>
      </c>
      <c r="Q18" s="6" t="s">
        <v>24</v>
      </c>
      <c r="R18" s="26">
        <v>40</v>
      </c>
      <c r="S18" s="6" t="s">
        <v>24</v>
      </c>
      <c r="T18" s="48">
        <v>40</v>
      </c>
      <c r="U18" s="72">
        <f t="shared" ref="U18:U20" si="7">IF(B18=1,J18-K18,0)</f>
        <v>0</v>
      </c>
      <c r="V18" s="5">
        <f>IF(B18=1,MIN((J18-K18),L18),0)</f>
        <v>0</v>
      </c>
      <c r="W18" s="6">
        <f>IF(B18=1,MIN((J18-K18),M18),0)</f>
        <v>0</v>
      </c>
      <c r="X18" s="6">
        <f>0</f>
        <v>0</v>
      </c>
      <c r="Y18" s="6">
        <f>0</f>
        <v>0</v>
      </c>
      <c r="Z18" s="6">
        <f>IF(B18=1,MIN((J18-K18),P18),0)</f>
        <v>0</v>
      </c>
      <c r="AA18" s="6">
        <f>0</f>
        <v>0</v>
      </c>
      <c r="AB18" s="6">
        <f>IF(B18=1,MIN((J18-K18),R18),0)</f>
        <v>0</v>
      </c>
      <c r="AC18" s="6">
        <f>0</f>
        <v>0</v>
      </c>
      <c r="AD18" s="7">
        <f>IF(B18=1,MIN((J18-K18),T18),0)</f>
        <v>0</v>
      </c>
      <c r="AF18" s="5">
        <f>MIN(U18,V18+Z18)</f>
        <v>0</v>
      </c>
      <c r="AG18" s="6">
        <f>MIN(U18,V18+Z18+AB18)</f>
        <v>0</v>
      </c>
      <c r="AH18" s="6">
        <f>MIN(U18,V18+Z18+AB18+AD18)</f>
        <v>0</v>
      </c>
      <c r="AI18" s="7">
        <f>MIN(U18,V18+Z18+AB18+AD18+W18)</f>
        <v>0</v>
      </c>
    </row>
    <row r="19" spans="1:38" x14ac:dyDescent="0.3">
      <c r="A19" t="s">
        <v>78</v>
      </c>
      <c r="B19" s="25">
        <v>0</v>
      </c>
      <c r="J19" s="20">
        <v>50</v>
      </c>
      <c r="K19" s="26">
        <v>0</v>
      </c>
      <c r="L19" s="47">
        <v>4</v>
      </c>
      <c r="M19" s="26">
        <v>4</v>
      </c>
      <c r="N19" s="6" t="s">
        <v>24</v>
      </c>
      <c r="O19" s="6" t="s">
        <v>24</v>
      </c>
      <c r="P19" s="26">
        <v>4</v>
      </c>
      <c r="Q19" s="6" t="s">
        <v>24</v>
      </c>
      <c r="R19" s="26">
        <v>50</v>
      </c>
      <c r="S19" s="6" t="s">
        <v>24</v>
      </c>
      <c r="T19" s="48">
        <v>50</v>
      </c>
      <c r="U19" s="72">
        <f t="shared" si="7"/>
        <v>0</v>
      </c>
      <c r="V19" s="5">
        <f t="shared" ref="V19:V20" si="8">IF(B19=1,MIN((J19-K19),L19),0)</f>
        <v>0</v>
      </c>
      <c r="W19" s="6">
        <f t="shared" ref="W19:W20" si="9">IF(B19=1,MIN((J19-K19),M19),0)</f>
        <v>0</v>
      </c>
      <c r="X19" s="6">
        <f>0</f>
        <v>0</v>
      </c>
      <c r="Y19" s="6">
        <f>0</f>
        <v>0</v>
      </c>
      <c r="Z19" s="6">
        <f t="shared" ref="Z19:Z20" si="10">IF(B19=1,MIN((J19-K19),P19),0)</f>
        <v>0</v>
      </c>
      <c r="AA19" s="6">
        <f>0</f>
        <v>0</v>
      </c>
      <c r="AB19" s="6">
        <f t="shared" ref="AB19:AB20" si="11">IF(B19=1,MIN((J19-K19),R19),0)</f>
        <v>0</v>
      </c>
      <c r="AC19" s="6">
        <f>0</f>
        <v>0</v>
      </c>
      <c r="AD19" s="7">
        <f t="shared" ref="AD19:AD20" si="12">IF(B19=1,MIN((J19-K19),T19),0)</f>
        <v>0</v>
      </c>
      <c r="AF19" s="5">
        <f t="shared" ref="AF19:AF20" si="13">MIN(U19,V19+Z19)</f>
        <v>0</v>
      </c>
      <c r="AG19" s="6">
        <f t="shared" ref="AG19:AG20" si="14">MIN(U19,V19+Z19+AB19)</f>
        <v>0</v>
      </c>
      <c r="AH19" s="6">
        <f t="shared" ref="AH19:AH20" si="15">MIN(U19,V19+Z19+AB19+AD19)</f>
        <v>0</v>
      </c>
      <c r="AI19" s="7">
        <f t="shared" ref="AI19:AI20" si="16">MIN(U19,V19+Z19+AB19+AD19+W19)</f>
        <v>0</v>
      </c>
    </row>
    <row r="20" spans="1:38" x14ac:dyDescent="0.3">
      <c r="A20" t="s">
        <v>79</v>
      </c>
      <c r="B20" s="25">
        <v>0</v>
      </c>
      <c r="J20" s="20">
        <v>100</v>
      </c>
      <c r="K20" s="26">
        <v>30</v>
      </c>
      <c r="L20" s="47">
        <v>8</v>
      </c>
      <c r="M20" s="26">
        <v>8</v>
      </c>
      <c r="N20" s="6" t="s">
        <v>24</v>
      </c>
      <c r="O20" s="6" t="s">
        <v>24</v>
      </c>
      <c r="P20" s="26">
        <v>8</v>
      </c>
      <c r="Q20" s="6" t="s">
        <v>24</v>
      </c>
      <c r="R20" s="26">
        <v>70</v>
      </c>
      <c r="S20" s="6" t="s">
        <v>24</v>
      </c>
      <c r="T20" s="48">
        <v>70</v>
      </c>
      <c r="U20" s="72">
        <f t="shared" si="7"/>
        <v>0</v>
      </c>
      <c r="V20" s="5">
        <f t="shared" si="8"/>
        <v>0</v>
      </c>
      <c r="W20" s="6">
        <f t="shared" si="9"/>
        <v>0</v>
      </c>
      <c r="X20" s="6">
        <f>0</f>
        <v>0</v>
      </c>
      <c r="Y20" s="6">
        <f>0</f>
        <v>0</v>
      </c>
      <c r="Z20" s="6">
        <f t="shared" si="10"/>
        <v>0</v>
      </c>
      <c r="AA20" s="6">
        <f>0</f>
        <v>0</v>
      </c>
      <c r="AB20" s="6">
        <f t="shared" si="11"/>
        <v>0</v>
      </c>
      <c r="AC20" s="6">
        <f>0</f>
        <v>0</v>
      </c>
      <c r="AD20" s="7">
        <f t="shared" si="12"/>
        <v>0</v>
      </c>
      <c r="AF20" s="5">
        <f t="shared" si="13"/>
        <v>0</v>
      </c>
      <c r="AG20" s="6">
        <f t="shared" si="14"/>
        <v>0</v>
      </c>
      <c r="AH20" s="6">
        <f t="shared" si="15"/>
        <v>0</v>
      </c>
      <c r="AI20" s="7">
        <f t="shared" si="16"/>
        <v>0</v>
      </c>
    </row>
    <row r="21" spans="1:38" s="66" customFormat="1" ht="31.8" x14ac:dyDescent="0.3">
      <c r="B21" s="59"/>
      <c r="I21" s="66" t="s">
        <v>86</v>
      </c>
      <c r="J21" s="66">
        <f>SUM(IF(B18=1,J18,0),IF(B19=1,J19,0),IF(B20=1,J20,0))</f>
        <v>0</v>
      </c>
      <c r="K21" s="66">
        <f>SUM(IF(B18=1,K18,0),IF(B19=1,K19,0),IF(B20=1,B20,0))</f>
        <v>0</v>
      </c>
      <c r="L21" s="67"/>
      <c r="M21" s="11"/>
      <c r="N21" s="11"/>
      <c r="O21" s="11"/>
      <c r="P21" s="11"/>
      <c r="Q21" s="11"/>
      <c r="R21" s="11"/>
      <c r="S21" s="11"/>
      <c r="T21" s="68"/>
      <c r="U21" s="73"/>
      <c r="V21" s="67"/>
      <c r="W21" s="11"/>
      <c r="X21" s="11"/>
      <c r="Y21" s="11"/>
      <c r="Z21" s="11"/>
      <c r="AA21" s="11"/>
      <c r="AB21" s="11"/>
      <c r="AC21" s="11"/>
      <c r="AD21" s="68"/>
      <c r="AE21" s="92" t="s">
        <v>94</v>
      </c>
      <c r="AF21" s="67"/>
      <c r="AG21" s="11"/>
      <c r="AH21" s="91">
        <f>SUM(AH18:AH20)</f>
        <v>0</v>
      </c>
      <c r="AI21" s="68"/>
    </row>
    <row r="22" spans="1:38" x14ac:dyDescent="0.3">
      <c r="B22" s="87" t="s">
        <v>90</v>
      </c>
      <c r="K22" s="6"/>
      <c r="L22" s="5"/>
      <c r="M22" s="6"/>
      <c r="N22" s="6"/>
      <c r="O22" s="6"/>
      <c r="P22" s="6"/>
      <c r="Q22" s="6"/>
      <c r="R22" s="6"/>
      <c r="S22" s="6"/>
      <c r="T22" s="7"/>
      <c r="U22" s="72"/>
      <c r="V22" s="5"/>
      <c r="W22" s="6"/>
      <c r="X22" s="6"/>
      <c r="Y22" s="6"/>
      <c r="Z22" s="6"/>
      <c r="AA22" s="6"/>
      <c r="AB22" s="6"/>
      <c r="AC22" s="6"/>
      <c r="AD22" s="7"/>
      <c r="AF22" s="5"/>
      <c r="AG22" s="6"/>
      <c r="AH22" s="6"/>
      <c r="AI22" s="7"/>
    </row>
    <row r="23" spans="1:38" x14ac:dyDescent="0.3">
      <c r="A23" t="s">
        <v>18</v>
      </c>
      <c r="B23" s="25">
        <v>0</v>
      </c>
      <c r="J23" s="20">
        <v>100</v>
      </c>
      <c r="K23" s="26">
        <v>30</v>
      </c>
      <c r="L23" s="47">
        <v>14</v>
      </c>
      <c r="M23" s="26">
        <v>14</v>
      </c>
      <c r="N23" s="11" t="s">
        <v>24</v>
      </c>
      <c r="O23" s="11" t="s">
        <v>24</v>
      </c>
      <c r="P23" s="26">
        <v>14</v>
      </c>
      <c r="Q23" s="11" t="s">
        <v>24</v>
      </c>
      <c r="R23" s="26">
        <v>70</v>
      </c>
      <c r="S23" s="11" t="s">
        <v>24</v>
      </c>
      <c r="T23" s="48">
        <v>70</v>
      </c>
      <c r="U23" s="72">
        <f>IF(B23=1,J23-K23,IF(B23=-1,J23,0))</f>
        <v>0</v>
      </c>
      <c r="V23" s="5">
        <f>IF(B23=1,MIN((J23-K23),L23),0)</f>
        <v>0</v>
      </c>
      <c r="W23" s="6">
        <f>IF(B23=1,MIN((J23-K23),M23),0)</f>
        <v>0</v>
      </c>
      <c r="X23" s="6">
        <f>0</f>
        <v>0</v>
      </c>
      <c r="Y23" s="6">
        <f>0</f>
        <v>0</v>
      </c>
      <c r="Z23" s="6">
        <f>IF(B23=1,MIN((J23-K23),P23),0)</f>
        <v>0</v>
      </c>
      <c r="AA23" s="6">
        <f>0</f>
        <v>0</v>
      </c>
      <c r="AB23" s="6">
        <f>IF(B23=1,MIN((J23-K23),R23),0)</f>
        <v>0</v>
      </c>
      <c r="AC23" s="6">
        <f>0</f>
        <v>0</v>
      </c>
      <c r="AD23" s="7">
        <f>IF(OR(B23=1,B23=-1),MIN((J23-K23),T23),0)</f>
        <v>0</v>
      </c>
      <c r="AF23" s="5">
        <f>MIN(U23,V23+Z23)</f>
        <v>0</v>
      </c>
      <c r="AG23" s="6">
        <f>MIN(U23,V23+Z23+AB23)</f>
        <v>0</v>
      </c>
      <c r="AH23" s="6">
        <f>MIN(U23,V23+Z23+AB23+AD23)</f>
        <v>0</v>
      </c>
      <c r="AI23" s="7">
        <f>MIN(U23,V23+Z23+AB23+AD23+W23)</f>
        <v>0</v>
      </c>
    </row>
    <row r="24" spans="1:38" x14ac:dyDescent="0.3">
      <c r="A24" t="s">
        <v>80</v>
      </c>
      <c r="B24" s="25">
        <v>0</v>
      </c>
      <c r="J24" s="20">
        <v>300</v>
      </c>
      <c r="K24" s="26">
        <v>200</v>
      </c>
      <c r="L24" s="47">
        <v>100</v>
      </c>
      <c r="M24" s="26">
        <v>100</v>
      </c>
      <c r="N24" s="11" t="s">
        <v>24</v>
      </c>
      <c r="O24" s="11" t="s">
        <v>24</v>
      </c>
      <c r="P24" s="26">
        <v>100</v>
      </c>
      <c r="Q24" s="11"/>
      <c r="R24" s="26">
        <v>0</v>
      </c>
      <c r="S24" s="11" t="s">
        <v>24</v>
      </c>
      <c r="T24" s="48">
        <v>0</v>
      </c>
      <c r="U24" s="72">
        <f>IF(B24=1,J24-K24,IF(B24=-1,J24,0))</f>
        <v>0</v>
      </c>
      <c r="V24" s="5">
        <f>IF(B24=1,MIN((J24-K24),L24),0)</f>
        <v>0</v>
      </c>
      <c r="W24" s="6">
        <f>IF(B24=1,MIN((J24-K24),M24),0)</f>
        <v>0</v>
      </c>
      <c r="X24" s="6">
        <f>0</f>
        <v>0</v>
      </c>
      <c r="Y24" s="6">
        <f>0</f>
        <v>0</v>
      </c>
      <c r="Z24" s="6">
        <f>IF(B24=1,MIN((J24-K24),P24),0)</f>
        <v>0</v>
      </c>
      <c r="AA24" s="6">
        <f>0</f>
        <v>0</v>
      </c>
      <c r="AB24" s="6">
        <f>IF(B24=1,MIN((J24-K24),R24),0)</f>
        <v>0</v>
      </c>
      <c r="AC24" s="6">
        <f>0</f>
        <v>0</v>
      </c>
      <c r="AD24" s="7">
        <f>IF(OR(B24=1,B24=-1),MIN((J24-K24),T24),0)</f>
        <v>0</v>
      </c>
      <c r="AF24" s="5">
        <f>MIN(U24,V24+Z24)</f>
        <v>0</v>
      </c>
      <c r="AG24" s="6">
        <f>MIN(U24,V24+Z24+AB24)</f>
        <v>0</v>
      </c>
      <c r="AH24" s="6">
        <f>MIN(U24,V24+Z24+AB24+AD24)</f>
        <v>0</v>
      </c>
      <c r="AI24" s="7">
        <f>MIN(U24,V24+Z24+AB24+AD24+W24)</f>
        <v>0</v>
      </c>
    </row>
    <row r="25" spans="1:38" ht="15" thickBot="1" x14ac:dyDescent="0.35">
      <c r="A25" t="s">
        <v>19</v>
      </c>
      <c r="B25" s="25">
        <v>0</v>
      </c>
      <c r="J25" s="20">
        <v>120</v>
      </c>
      <c r="K25" s="26">
        <v>40</v>
      </c>
      <c r="L25" s="47">
        <v>16</v>
      </c>
      <c r="M25" s="26">
        <v>16</v>
      </c>
      <c r="N25" s="11" t="s">
        <v>24</v>
      </c>
      <c r="O25" s="11" t="s">
        <v>24</v>
      </c>
      <c r="P25" s="26">
        <v>16</v>
      </c>
      <c r="Q25" s="11" t="s">
        <v>24</v>
      </c>
      <c r="R25" s="26">
        <v>40</v>
      </c>
      <c r="S25" s="11" t="s">
        <v>24</v>
      </c>
      <c r="T25" s="48">
        <v>120</v>
      </c>
      <c r="U25" s="72">
        <f>IF(B25=1,J25-K25,IF(B25=-1,J25,0))</f>
        <v>0</v>
      </c>
      <c r="V25" s="5">
        <f t="shared" ref="V25" si="17">IF(B25=1,MIN((J25-K25),L25),0)</f>
        <v>0</v>
      </c>
      <c r="W25" s="6">
        <f t="shared" ref="W25" si="18">IF(B25=1,MIN((J25-K25),M25),0)</f>
        <v>0</v>
      </c>
      <c r="X25" s="6">
        <f>0</f>
        <v>0</v>
      </c>
      <c r="Y25" s="6">
        <f>0</f>
        <v>0</v>
      </c>
      <c r="Z25" s="6">
        <f t="shared" ref="Z25" si="19">IF(B25=1,MIN((J25-K25),P25),0)</f>
        <v>0</v>
      </c>
      <c r="AA25" s="6">
        <f>0</f>
        <v>0</v>
      </c>
      <c r="AB25" s="6">
        <f t="shared" ref="AB25" si="20">IF(B25=1,MIN((J25-K25),R25),0)</f>
        <v>0</v>
      </c>
      <c r="AC25" s="6">
        <f>0</f>
        <v>0</v>
      </c>
      <c r="AD25" s="7">
        <f>IF(OR(B25=1,B25=-1),MIN(J25,T25),0)</f>
        <v>0</v>
      </c>
      <c r="AF25" s="8">
        <f>MIN(U25,V25+Z25)</f>
        <v>0</v>
      </c>
      <c r="AG25" s="9">
        <f>MIN(U25,V25+Z25+AB25)</f>
        <v>0</v>
      </c>
      <c r="AH25" s="9">
        <f>MIN(U25,V25+Z25+AB25+AD25)</f>
        <v>0</v>
      </c>
      <c r="AI25" s="10">
        <f>MIN(U25,V25+Z25+AB25+AD25+W25)</f>
        <v>0</v>
      </c>
    </row>
    <row r="26" spans="1:38" ht="15" thickBot="1" x14ac:dyDescent="0.35">
      <c r="B26" s="12"/>
      <c r="F26" s="90" t="s">
        <v>97</v>
      </c>
      <c r="H26" s="90">
        <f>SUM(IF(B23=1,J23,0),IF(B24=1,J24,0),IF(B25=1,J25,0))</f>
        <v>0</v>
      </c>
      <c r="I26" t="s">
        <v>86</v>
      </c>
      <c r="J26" s="66">
        <f>SUM(IF(OR(B23=1,B23=-1),J23,0),IF(OR(B24=1,B24=-1),J24,0),IF(OR(B25=1,B25=-1),J25,0))</f>
        <v>0</v>
      </c>
      <c r="K26" s="66">
        <f>SUM(IF(B23=1,K23,0),IF(B24=1,K24,0),IF(B25=1,K25,0))</f>
        <v>0</v>
      </c>
      <c r="L26" s="5"/>
      <c r="M26" s="6"/>
      <c r="N26" s="11"/>
      <c r="O26" s="11"/>
      <c r="P26" s="6"/>
      <c r="Q26" s="11"/>
      <c r="R26" s="11"/>
      <c r="S26" s="11"/>
      <c r="T26" s="7"/>
      <c r="U26" s="72"/>
      <c r="V26" s="5"/>
      <c r="W26" s="6"/>
      <c r="X26" s="6"/>
      <c r="Y26" s="6"/>
      <c r="Z26" s="6"/>
      <c r="AA26" s="6"/>
      <c r="AB26" s="6"/>
      <c r="AC26" s="93" t="s">
        <v>95</v>
      </c>
      <c r="AD26" s="94">
        <f>SUM(IF(B23=-1,AD23,0),IF(B24=-1,AD24,0),IF(B25=-1,AD25,0))</f>
        <v>0</v>
      </c>
      <c r="AK26" s="75"/>
    </row>
    <row r="27" spans="1:38" ht="86.4" x14ac:dyDescent="0.3">
      <c r="B27" s="87" t="s">
        <v>92</v>
      </c>
      <c r="F27" s="1" t="s">
        <v>37</v>
      </c>
      <c r="G27" s="1" t="s">
        <v>45</v>
      </c>
      <c r="H27" s="1" t="s">
        <v>38</v>
      </c>
      <c r="I27" s="1" t="s">
        <v>39</v>
      </c>
      <c r="K27" s="6"/>
      <c r="L27" s="5"/>
      <c r="M27" s="6"/>
      <c r="N27" s="6"/>
      <c r="O27" s="6"/>
      <c r="P27" s="6"/>
      <c r="Q27" s="6"/>
      <c r="R27" s="6"/>
      <c r="S27" s="6"/>
      <c r="T27" s="7"/>
      <c r="U27" s="72"/>
      <c r="V27" s="5"/>
      <c r="W27" s="6"/>
      <c r="X27" s="6"/>
      <c r="Y27" s="6"/>
      <c r="Z27" s="6"/>
      <c r="AA27" s="6"/>
      <c r="AB27" s="6"/>
      <c r="AC27" s="6"/>
      <c r="AD27" s="7"/>
      <c r="AF27" s="62" t="s">
        <v>68</v>
      </c>
      <c r="AG27" s="63" t="s">
        <v>69</v>
      </c>
      <c r="AH27" s="63" t="s">
        <v>70</v>
      </c>
      <c r="AI27" s="63" t="s">
        <v>71</v>
      </c>
      <c r="AJ27" s="64" t="s">
        <v>72</v>
      </c>
      <c r="AK27" s="19"/>
      <c r="AL27" s="19"/>
    </row>
    <row r="28" spans="1:38" x14ac:dyDescent="0.3">
      <c r="A28" t="s">
        <v>20</v>
      </c>
      <c r="B28" s="59">
        <v>0</v>
      </c>
      <c r="F28" s="20">
        <v>200</v>
      </c>
      <c r="G28" s="20">
        <v>0</v>
      </c>
      <c r="H28" s="20">
        <v>100</v>
      </c>
      <c r="I28" s="20">
        <v>50</v>
      </c>
      <c r="J28" s="20">
        <v>100</v>
      </c>
      <c r="K28" s="26">
        <v>-100</v>
      </c>
      <c r="L28" s="47">
        <f>200</f>
        <v>200</v>
      </c>
      <c r="M28" s="26">
        <f>200</f>
        <v>200</v>
      </c>
      <c r="N28" s="26">
        <v>200</v>
      </c>
      <c r="O28" s="11" t="s">
        <v>24</v>
      </c>
      <c r="P28" s="26">
        <v>200</v>
      </c>
      <c r="Q28" s="11" t="s">
        <v>24</v>
      </c>
      <c r="R28" s="26">
        <v>100</v>
      </c>
      <c r="S28" s="11" t="s">
        <v>24</v>
      </c>
      <c r="T28" s="48">
        <v>50</v>
      </c>
      <c r="U28" s="72">
        <f>IF(B28=1,J28-K28,0)</f>
        <v>0</v>
      </c>
      <c r="V28" s="5">
        <f>IF(B28=1,MIN((J28-K28),L28),0)</f>
        <v>0</v>
      </c>
      <c r="W28" s="6">
        <f>IF(B28=1,MIN((J28-K28),M28),0)</f>
        <v>0</v>
      </c>
      <c r="X28" s="6">
        <f>IF(B28=1,MIN((J28-K28),N28),0)</f>
        <v>0</v>
      </c>
      <c r="Y28" s="6">
        <f>0</f>
        <v>0</v>
      </c>
      <c r="Z28" s="6">
        <f>IF(B28=1,MIN((J28-K28),P28),0)</f>
        <v>0</v>
      </c>
      <c r="AA28" s="6">
        <f>0</f>
        <v>0</v>
      </c>
      <c r="AB28" s="6">
        <f>IF(B28=1,MIN((J28-K28),R28),0)</f>
        <v>0</v>
      </c>
      <c r="AC28" s="6">
        <f>0</f>
        <v>0</v>
      </c>
      <c r="AD28" s="7">
        <f>IF(B28=1,MIN((J28-K28),T28),0)</f>
        <v>0</v>
      </c>
      <c r="AF28" s="5">
        <f>MIN(U28,V28+X28)</f>
        <v>0</v>
      </c>
      <c r="AG28" s="6">
        <f>MIN(U28,V28+Z28+AB28)</f>
        <v>0</v>
      </c>
      <c r="AH28" s="6">
        <f>MIN(U28,V28+X28+Z28+AB28)</f>
        <v>0</v>
      </c>
      <c r="AI28" s="6">
        <f>MIN(U28,V28+X28+Z28+AB28+AD28)</f>
        <v>0</v>
      </c>
      <c r="AJ28" s="7">
        <f>MIN(U28,V28+X28+Z28+AB28+AD28+W28)</f>
        <v>0</v>
      </c>
    </row>
    <row r="29" spans="1:38" x14ac:dyDescent="0.3">
      <c r="A29" t="s">
        <v>21</v>
      </c>
      <c r="B29" s="59">
        <v>0</v>
      </c>
      <c r="F29" s="20">
        <v>10</v>
      </c>
      <c r="G29" s="20">
        <v>0</v>
      </c>
      <c r="H29" s="20">
        <v>5</v>
      </c>
      <c r="I29" s="20">
        <v>10</v>
      </c>
      <c r="J29" s="20">
        <v>10</v>
      </c>
      <c r="K29" s="26">
        <v>-10</v>
      </c>
      <c r="L29" s="47">
        <v>20</v>
      </c>
      <c r="M29" s="26">
        <f>20</f>
        <v>20</v>
      </c>
      <c r="N29" s="26">
        <v>20</v>
      </c>
      <c r="O29" s="11" t="s">
        <v>24</v>
      </c>
      <c r="P29" s="26">
        <v>20</v>
      </c>
      <c r="Q29" s="11" t="s">
        <v>24</v>
      </c>
      <c r="R29" s="26">
        <v>5</v>
      </c>
      <c r="S29" s="11" t="s">
        <v>24</v>
      </c>
      <c r="T29" s="48">
        <v>2.5</v>
      </c>
      <c r="U29" s="72">
        <f t="shared" ref="U29:U30" si="21">IF(B29=1,J29-K29,0)</f>
        <v>0</v>
      </c>
      <c r="V29" s="5">
        <f t="shared" ref="V29:V30" si="22">IF(B29=1,MIN((J29-K29),L29),0)</f>
        <v>0</v>
      </c>
      <c r="W29" s="6">
        <f t="shared" ref="W29:W30" si="23">IF(B29=1,MIN((J29-K29),M29),0)</f>
        <v>0</v>
      </c>
      <c r="X29" s="6">
        <f t="shared" ref="X29:X30" si="24">IF(B29=1,MIN((J29-K29),N29),0)</f>
        <v>0</v>
      </c>
      <c r="Y29" s="6">
        <f>0</f>
        <v>0</v>
      </c>
      <c r="Z29" s="6">
        <f t="shared" ref="Z29:Z30" si="25">IF(B29=1,MIN((J29-K29),P29),0)</f>
        <v>0</v>
      </c>
      <c r="AA29" s="6">
        <f>0</f>
        <v>0</v>
      </c>
      <c r="AB29" s="6">
        <f t="shared" ref="AB29:AB30" si="26">IF(B29=1,MIN((J29-K29),R29),0)</f>
        <v>0</v>
      </c>
      <c r="AC29" s="6">
        <f>0</f>
        <v>0</v>
      </c>
      <c r="AD29" s="7">
        <f t="shared" ref="AD29:AD30" si="27">IF(B29=1,MIN((J29-K29),T29),0)</f>
        <v>0</v>
      </c>
      <c r="AF29" s="5">
        <f t="shared" ref="AF29:AF30" si="28">MIN(U29,V29+X29)</f>
        <v>0</v>
      </c>
      <c r="AG29" s="6">
        <f t="shared" ref="AG29:AG30" si="29">MIN(U29,V29+Z29+AB29)</f>
        <v>0</v>
      </c>
      <c r="AH29" s="6">
        <f t="shared" ref="AH29:AH30" si="30">MIN(U29,V29+X29+Z29+AB29)</f>
        <v>0</v>
      </c>
      <c r="AI29" s="6">
        <f t="shared" ref="AI29:AI30" si="31">MIN(U29,V29+X29+Z29+AB29+AD29)</f>
        <v>0</v>
      </c>
      <c r="AJ29" s="7">
        <f t="shared" ref="AJ29:AJ30" si="32">MIN(U29,V29+X29+Z29+AB29+AD29+W29)</f>
        <v>0</v>
      </c>
    </row>
    <row r="30" spans="1:38" ht="15" thickBot="1" x14ac:dyDescent="0.35">
      <c r="A30" t="s">
        <v>22</v>
      </c>
      <c r="B30" s="60">
        <v>0</v>
      </c>
      <c r="C30" s="24"/>
      <c r="D30" s="24"/>
      <c r="E30" s="24"/>
      <c r="F30" s="27">
        <v>100</v>
      </c>
      <c r="G30" s="27">
        <v>0</v>
      </c>
      <c r="H30" s="27">
        <v>0</v>
      </c>
      <c r="I30" s="27">
        <v>100</v>
      </c>
      <c r="J30" s="27">
        <v>100</v>
      </c>
      <c r="K30" s="27">
        <v>-100</v>
      </c>
      <c r="L30" s="49">
        <v>200</v>
      </c>
      <c r="M30" s="50">
        <v>200</v>
      </c>
      <c r="N30" s="50">
        <v>200</v>
      </c>
      <c r="O30" s="13" t="s">
        <v>24</v>
      </c>
      <c r="P30" s="50">
        <v>200</v>
      </c>
      <c r="Q30" s="9" t="s">
        <v>24</v>
      </c>
      <c r="R30" s="50">
        <v>100</v>
      </c>
      <c r="S30" s="9" t="s">
        <v>24</v>
      </c>
      <c r="T30" s="51">
        <v>0</v>
      </c>
      <c r="U30" s="74">
        <f t="shared" si="21"/>
        <v>0</v>
      </c>
      <c r="V30" s="8">
        <f t="shared" si="22"/>
        <v>0</v>
      </c>
      <c r="W30" s="9">
        <f t="shared" si="23"/>
        <v>0</v>
      </c>
      <c r="X30" s="9">
        <f t="shared" si="24"/>
        <v>0</v>
      </c>
      <c r="Y30" s="9">
        <f>0</f>
        <v>0</v>
      </c>
      <c r="Z30" s="9">
        <f t="shared" si="25"/>
        <v>0</v>
      </c>
      <c r="AA30" s="9">
        <f>0</f>
        <v>0</v>
      </c>
      <c r="AB30" s="9">
        <f t="shared" si="26"/>
        <v>0</v>
      </c>
      <c r="AC30" s="9">
        <f>0</f>
        <v>0</v>
      </c>
      <c r="AD30" s="10">
        <f t="shared" si="27"/>
        <v>0</v>
      </c>
      <c r="AF30" s="8">
        <f t="shared" si="28"/>
        <v>0</v>
      </c>
      <c r="AG30" s="9">
        <f t="shared" si="29"/>
        <v>0</v>
      </c>
      <c r="AH30" s="9">
        <f t="shared" si="30"/>
        <v>0</v>
      </c>
      <c r="AI30" s="9">
        <f t="shared" si="31"/>
        <v>0</v>
      </c>
      <c r="AJ30" s="10">
        <f t="shared" si="32"/>
        <v>0</v>
      </c>
    </row>
    <row r="31" spans="1:38" s="66" customFormat="1" x14ac:dyDescent="0.3">
      <c r="B31" s="11"/>
      <c r="C31" s="11"/>
      <c r="D31" s="11"/>
      <c r="E31" s="11" t="s">
        <v>86</v>
      </c>
      <c r="F31" s="11">
        <f>SUM(IF(B28=1,F28,0),IF(B29=1,F29,0),IF(B30=1,F30,0))</f>
        <v>0</v>
      </c>
      <c r="G31" s="11">
        <f>SUM(IF(B28=1,G28,0),IF(B29=1,G29,0),IF(B30=1,G30,0))</f>
        <v>0</v>
      </c>
      <c r="H31" s="11">
        <f>SUM(IF(B28=1,H28,0),IF(B29=1,H29,0),IF(B30=1,H30,0))</f>
        <v>0</v>
      </c>
      <c r="I31" s="11">
        <f>SUM(IF(B28=1,I28,0),IF(B29=1,I29,0),IF(B30=1,I30,0))</f>
        <v>0</v>
      </c>
      <c r="J31" s="66">
        <f>SUM(IF(B28=1,J28,0),IF(B29=1,J29,0),IF(B30=1,J30,0))</f>
        <v>0</v>
      </c>
      <c r="K31" s="66">
        <f>SUM(IF(B28=1,K28,0),IF(B29=1,K29,0),IF(B30=1,K30,0))</f>
        <v>0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F31" s="11"/>
      <c r="AG31" s="11"/>
      <c r="AH31" s="11"/>
      <c r="AI31" s="11"/>
      <c r="AJ31" s="11"/>
    </row>
    <row r="32" spans="1:38" s="66" customFormat="1" ht="15" thickBot="1" x14ac:dyDescent="0.3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F32" s="11"/>
      <c r="AG32" s="11"/>
      <c r="AH32" s="11"/>
      <c r="AI32" s="11"/>
      <c r="AJ32" s="11"/>
    </row>
    <row r="33" spans="1:36" s="66" customFormat="1" ht="15" thickBot="1" x14ac:dyDescent="0.35">
      <c r="A33" s="81" t="s">
        <v>82</v>
      </c>
      <c r="B33" s="82"/>
      <c r="C33" s="82"/>
      <c r="D33" s="83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11"/>
      <c r="AC33" s="11"/>
      <c r="AD33" s="11"/>
      <c r="AF33" s="11"/>
      <c r="AG33" s="11"/>
      <c r="AH33" s="11"/>
      <c r="AI33" s="11"/>
      <c r="AJ33" s="11"/>
    </row>
    <row r="34" spans="1:36" s="66" customFormat="1" x14ac:dyDescent="0.3">
      <c r="A34" s="6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76" t="s">
        <v>98</v>
      </c>
      <c r="N34" s="6"/>
      <c r="O34" s="6"/>
      <c r="P34" s="6"/>
      <c r="Q34" s="6"/>
      <c r="R34" s="6"/>
      <c r="S34" s="6"/>
      <c r="T34" s="6"/>
      <c r="U34" s="6"/>
      <c r="V34" s="11"/>
      <c r="W34" s="69" t="s">
        <v>99</v>
      </c>
      <c r="X34" s="6"/>
      <c r="Y34" s="11"/>
      <c r="Z34" s="11"/>
      <c r="AA34" s="68"/>
      <c r="AB34" s="11"/>
      <c r="AC34" s="11"/>
      <c r="AD34" s="11"/>
      <c r="AF34" s="11"/>
      <c r="AG34" s="11"/>
      <c r="AH34" s="11"/>
      <c r="AI34" s="11"/>
      <c r="AJ34" s="11"/>
    </row>
    <row r="35" spans="1:36" s="66" customFormat="1" ht="57.6" x14ac:dyDescent="0.3">
      <c r="A35" s="67"/>
      <c r="B35" s="11"/>
      <c r="C35" s="11"/>
      <c r="D35" s="11"/>
      <c r="E35" s="11"/>
      <c r="F35" s="11"/>
      <c r="G35" s="11"/>
      <c r="H35" s="11"/>
      <c r="I35" s="11"/>
      <c r="J35" s="14" t="s">
        <v>26</v>
      </c>
      <c r="K35" s="14" t="s">
        <v>27</v>
      </c>
      <c r="L35" s="70" t="s">
        <v>85</v>
      </c>
      <c r="M35" s="14" t="s">
        <v>28</v>
      </c>
      <c r="N35" s="14" t="s">
        <v>29</v>
      </c>
      <c r="O35" s="14" t="s">
        <v>30</v>
      </c>
      <c r="P35" s="14" t="s">
        <v>31</v>
      </c>
      <c r="Q35" s="14" t="s">
        <v>32</v>
      </c>
      <c r="R35" s="14" t="s">
        <v>33</v>
      </c>
      <c r="S35" s="14" t="s">
        <v>34</v>
      </c>
      <c r="T35" s="14" t="s">
        <v>35</v>
      </c>
      <c r="U35" s="14" t="s">
        <v>36</v>
      </c>
      <c r="V35" s="11"/>
      <c r="W35" s="19" t="s">
        <v>63</v>
      </c>
      <c r="X35" s="19" t="s">
        <v>73</v>
      </c>
      <c r="Y35" s="11"/>
      <c r="Z35" s="11"/>
      <c r="AA35" s="68"/>
      <c r="AB35" s="11"/>
      <c r="AC35" s="11"/>
      <c r="AD35" s="11"/>
      <c r="AF35" s="11"/>
      <c r="AG35" s="11"/>
      <c r="AH35" s="11"/>
      <c r="AI35" s="11"/>
      <c r="AJ35" s="11"/>
    </row>
    <row r="36" spans="1:36" s="66" customFormat="1" x14ac:dyDescent="0.3">
      <c r="A36" s="67" t="s">
        <v>75</v>
      </c>
      <c r="B36" s="11"/>
      <c r="C36" s="11"/>
      <c r="D36" s="11"/>
      <c r="E36" s="11"/>
      <c r="F36" s="11"/>
      <c r="G36" s="11"/>
      <c r="H36" s="11"/>
      <c r="I36" s="11"/>
      <c r="J36" s="11">
        <f>J16</f>
        <v>100</v>
      </c>
      <c r="K36" s="11">
        <f>K16</f>
        <v>0</v>
      </c>
      <c r="L36" s="11">
        <f t="shared" ref="L36:U36" si="33">SUM(U13:U15)</f>
        <v>100</v>
      </c>
      <c r="M36" s="11">
        <f t="shared" si="33"/>
        <v>0</v>
      </c>
      <c r="N36" s="11">
        <f t="shared" si="33"/>
        <v>0</v>
      </c>
      <c r="O36" s="11">
        <f t="shared" si="33"/>
        <v>0</v>
      </c>
      <c r="P36" s="11">
        <f t="shared" si="33"/>
        <v>100</v>
      </c>
      <c r="Q36" s="11">
        <f t="shared" si="33"/>
        <v>0</v>
      </c>
      <c r="R36" s="11">
        <f t="shared" si="33"/>
        <v>0</v>
      </c>
      <c r="S36" s="11">
        <f t="shared" si="33"/>
        <v>0</v>
      </c>
      <c r="T36" s="11">
        <f t="shared" si="33"/>
        <v>0</v>
      </c>
      <c r="U36" s="11">
        <f t="shared" si="33"/>
        <v>0</v>
      </c>
      <c r="V36" s="11"/>
      <c r="W36" s="11">
        <f>SUM(AF13:AF15)</f>
        <v>100</v>
      </c>
      <c r="X36" s="11">
        <f>SUM(AG13:AG15)</f>
        <v>100</v>
      </c>
      <c r="Y36" s="11"/>
      <c r="Z36" s="11"/>
      <c r="AA36" s="68"/>
      <c r="AB36" s="11"/>
      <c r="AC36" s="11"/>
      <c r="AD36" s="11"/>
      <c r="AF36" s="11"/>
      <c r="AG36" s="11"/>
      <c r="AH36" s="11"/>
      <c r="AI36" s="11"/>
      <c r="AJ36" s="11"/>
    </row>
    <row r="37" spans="1:36" s="66" customFormat="1" x14ac:dyDescent="0.3">
      <c r="A37" s="6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68"/>
      <c r="AB37" s="11"/>
      <c r="AC37" s="11"/>
      <c r="AD37" s="11"/>
      <c r="AF37" s="11"/>
      <c r="AG37" s="11"/>
      <c r="AH37" s="11"/>
      <c r="AI37" s="11"/>
      <c r="AJ37" s="11"/>
    </row>
    <row r="38" spans="1:36" s="66" customFormat="1" ht="72" x14ac:dyDescent="0.3">
      <c r="A38" s="6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4" t="s">
        <v>64</v>
      </c>
      <c r="X38" s="14" t="s">
        <v>65</v>
      </c>
      <c r="Y38" s="14" t="s">
        <v>66</v>
      </c>
      <c r="Z38" s="14" t="s">
        <v>67</v>
      </c>
      <c r="AA38" s="68"/>
      <c r="AB38" s="11"/>
      <c r="AC38" s="11"/>
      <c r="AD38" s="11"/>
      <c r="AF38" s="11"/>
      <c r="AG38" s="11"/>
      <c r="AH38" s="11"/>
      <c r="AI38" s="11"/>
      <c r="AJ38" s="11"/>
    </row>
    <row r="39" spans="1:36" s="66" customFormat="1" x14ac:dyDescent="0.3">
      <c r="A39" s="67" t="s">
        <v>84</v>
      </c>
      <c r="B39" s="11"/>
      <c r="C39" s="11"/>
      <c r="D39" s="11"/>
      <c r="E39" s="11"/>
      <c r="F39" s="11"/>
      <c r="G39" s="11"/>
      <c r="H39" s="11"/>
      <c r="I39" s="11"/>
      <c r="J39" s="11">
        <f>J21+J26</f>
        <v>0</v>
      </c>
      <c r="K39" s="11">
        <f>K21+K26</f>
        <v>0</v>
      </c>
      <c r="L39" s="11">
        <f t="shared" ref="L39:U39" si="34">SUM(U18:U20,U23:U25)</f>
        <v>0</v>
      </c>
      <c r="M39" s="11">
        <f t="shared" si="34"/>
        <v>0</v>
      </c>
      <c r="N39" s="11">
        <f t="shared" si="34"/>
        <v>0</v>
      </c>
      <c r="O39" s="11">
        <f t="shared" si="34"/>
        <v>0</v>
      </c>
      <c r="P39" s="11">
        <f t="shared" si="34"/>
        <v>0</v>
      </c>
      <c r="Q39" s="11">
        <f t="shared" si="34"/>
        <v>0</v>
      </c>
      <c r="R39" s="11">
        <f t="shared" si="34"/>
        <v>0</v>
      </c>
      <c r="S39" s="11">
        <f t="shared" si="34"/>
        <v>0</v>
      </c>
      <c r="T39" s="11">
        <f t="shared" si="34"/>
        <v>0</v>
      </c>
      <c r="U39" s="11">
        <f t="shared" si="34"/>
        <v>0</v>
      </c>
      <c r="V39" s="11"/>
      <c r="W39" s="11">
        <f>SUM(AF18:AF20,AF23:AF25)</f>
        <v>0</v>
      </c>
      <c r="X39" s="11">
        <f>SUM(AG18:AG20,AG23:AG25)</f>
        <v>0</v>
      </c>
      <c r="Y39" s="11">
        <f>SUM(AH18:AH20,AH23:AH25)</f>
        <v>0</v>
      </c>
      <c r="Z39" s="11">
        <f>SUM(AI18:AI20,AI23:AI25)</f>
        <v>0</v>
      </c>
      <c r="AA39" s="68"/>
      <c r="AB39" s="11"/>
      <c r="AC39" s="11"/>
      <c r="AD39" s="11"/>
      <c r="AF39" s="11"/>
      <c r="AG39" s="11"/>
      <c r="AH39" s="11"/>
      <c r="AI39" s="11"/>
      <c r="AJ39" s="11"/>
    </row>
    <row r="40" spans="1:36" s="66" customFormat="1" x14ac:dyDescent="0.3">
      <c r="A40" s="6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68"/>
      <c r="AB40" s="11"/>
      <c r="AC40" s="11"/>
      <c r="AD40" s="11"/>
      <c r="AF40" s="11"/>
      <c r="AG40" s="11"/>
      <c r="AH40" s="11"/>
      <c r="AI40" s="11"/>
      <c r="AJ40" s="11"/>
    </row>
    <row r="41" spans="1:36" s="66" customFormat="1" ht="86.4" x14ac:dyDescent="0.3">
      <c r="A41" s="67"/>
      <c r="B41" s="11"/>
      <c r="C41" s="11"/>
      <c r="D41" s="11"/>
      <c r="E41" s="11"/>
      <c r="F41" s="14" t="s">
        <v>37</v>
      </c>
      <c r="G41" s="14" t="s">
        <v>45</v>
      </c>
      <c r="H41" s="14" t="s">
        <v>38</v>
      </c>
      <c r="I41" s="14" t="s">
        <v>39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4" t="s">
        <v>68</v>
      </c>
      <c r="X41" s="14" t="s">
        <v>69</v>
      </c>
      <c r="Y41" s="14" t="s">
        <v>70</v>
      </c>
      <c r="Z41" s="14" t="s">
        <v>71</v>
      </c>
      <c r="AA41" s="16" t="s">
        <v>72</v>
      </c>
      <c r="AB41" s="11"/>
      <c r="AC41" s="11"/>
      <c r="AD41" s="11"/>
      <c r="AF41" s="11"/>
      <c r="AG41" s="11"/>
      <c r="AH41" s="11"/>
      <c r="AI41" s="11"/>
      <c r="AJ41" s="11"/>
    </row>
    <row r="42" spans="1:36" s="66" customFormat="1" ht="15" thickBot="1" x14ac:dyDescent="0.35">
      <c r="A42" s="79" t="s">
        <v>83</v>
      </c>
      <c r="B42" s="13"/>
      <c r="C42" s="13"/>
      <c r="D42" s="13"/>
      <c r="E42" s="13"/>
      <c r="F42" s="13">
        <f>F31</f>
        <v>0</v>
      </c>
      <c r="G42" s="13">
        <f t="shared" ref="G42:I42" si="35">G31</f>
        <v>0</v>
      </c>
      <c r="H42" s="13">
        <f t="shared" si="35"/>
        <v>0</v>
      </c>
      <c r="I42" s="13">
        <f t="shared" si="35"/>
        <v>0</v>
      </c>
      <c r="J42" s="13">
        <f>J31</f>
        <v>0</v>
      </c>
      <c r="K42" s="13">
        <f>K31</f>
        <v>0</v>
      </c>
      <c r="L42" s="13">
        <f>SUM(U28:U30)</f>
        <v>0</v>
      </c>
      <c r="M42" s="13">
        <f t="shared" ref="M42:AA42" si="36">SUM(V28:V30)</f>
        <v>0</v>
      </c>
      <c r="N42" s="13">
        <f t="shared" si="36"/>
        <v>0</v>
      </c>
      <c r="O42" s="13">
        <f t="shared" si="36"/>
        <v>0</v>
      </c>
      <c r="P42" s="13">
        <f t="shared" si="36"/>
        <v>0</v>
      </c>
      <c r="Q42" s="13">
        <f t="shared" si="36"/>
        <v>0</v>
      </c>
      <c r="R42" s="13">
        <f t="shared" si="36"/>
        <v>0</v>
      </c>
      <c r="S42" s="13">
        <f t="shared" si="36"/>
        <v>0</v>
      </c>
      <c r="T42" s="13">
        <f t="shared" si="36"/>
        <v>0</v>
      </c>
      <c r="U42" s="13">
        <f t="shared" si="36"/>
        <v>0</v>
      </c>
      <c r="V42" s="13"/>
      <c r="W42" s="13">
        <f t="shared" si="36"/>
        <v>0</v>
      </c>
      <c r="X42" s="13">
        <f t="shared" si="36"/>
        <v>0</v>
      </c>
      <c r="Y42" s="13">
        <f t="shared" si="36"/>
        <v>0</v>
      </c>
      <c r="Z42" s="13">
        <f t="shared" si="36"/>
        <v>0</v>
      </c>
      <c r="AA42" s="80">
        <f t="shared" si="36"/>
        <v>0</v>
      </c>
      <c r="AB42" s="11"/>
      <c r="AC42" s="11"/>
      <c r="AD42" s="11"/>
      <c r="AF42" s="11"/>
      <c r="AG42" s="11"/>
      <c r="AH42" s="11"/>
      <c r="AI42" s="11"/>
      <c r="AJ42" s="11"/>
    </row>
    <row r="43" spans="1:36" ht="15" thickBot="1" x14ac:dyDescent="0.35">
      <c r="K43" s="11"/>
      <c r="L43" s="6"/>
      <c r="M43" s="6"/>
      <c r="N43" s="11"/>
      <c r="O43" s="11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6" ht="15" thickBot="1" x14ac:dyDescent="0.35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55" t="s">
        <v>103</v>
      </c>
      <c r="M44" s="31"/>
      <c r="N44" s="31"/>
      <c r="O44" s="55" t="s">
        <v>103</v>
      </c>
      <c r="P44" s="31"/>
      <c r="Q44" s="55" t="s">
        <v>104</v>
      </c>
      <c r="R44" s="31"/>
      <c r="S44" s="55" t="s">
        <v>104</v>
      </c>
      <c r="T44" s="31"/>
      <c r="U44" s="31"/>
      <c r="V44" s="31"/>
      <c r="W44" s="31"/>
      <c r="X44" s="31"/>
      <c r="Y44" s="31"/>
      <c r="Z44" s="31"/>
      <c r="AA44" s="31"/>
      <c r="AB44" s="32"/>
      <c r="AC44" s="6"/>
      <c r="AD44" s="6"/>
    </row>
    <row r="45" spans="1:36" ht="15" thickBot="1" x14ac:dyDescent="0.35">
      <c r="A45" s="33"/>
      <c r="B45" s="34" t="s">
        <v>51</v>
      </c>
      <c r="C45" s="35"/>
      <c r="D45" s="35"/>
      <c r="E45" s="35"/>
      <c r="F45" s="58">
        <f>SUM(E7:M7) - SUM(L55:T55,L57:T57,L60:T60)</f>
        <v>0</v>
      </c>
      <c r="G45" s="36"/>
      <c r="H45" s="36"/>
      <c r="I45" s="36"/>
      <c r="J45" s="36"/>
      <c r="K45" s="36"/>
      <c r="L45" s="54" t="s">
        <v>106</v>
      </c>
      <c r="M45" s="55"/>
      <c r="N45" s="55"/>
      <c r="O45" s="56" t="s">
        <v>107</v>
      </c>
      <c r="P45" s="55"/>
      <c r="Q45" s="57" t="s">
        <v>58</v>
      </c>
      <c r="R45" s="57" t="s">
        <v>61</v>
      </c>
      <c r="S45" s="57" t="s">
        <v>59</v>
      </c>
      <c r="T45" s="57"/>
      <c r="U45" s="57" t="s">
        <v>60</v>
      </c>
      <c r="V45" s="57"/>
      <c r="W45" s="57" t="s">
        <v>74</v>
      </c>
      <c r="X45" s="57"/>
      <c r="Y45" s="57" t="s">
        <v>105</v>
      </c>
      <c r="Z45" s="57"/>
      <c r="AA45" s="57" t="s">
        <v>62</v>
      </c>
      <c r="AB45" s="32"/>
      <c r="AC45" s="6"/>
      <c r="AD45" s="6"/>
    </row>
    <row r="46" spans="1:36" ht="15" thickBot="1" x14ac:dyDescent="0.35">
      <c r="A46" s="33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28">
        <f>U60</f>
        <v>0</v>
      </c>
      <c r="M46" s="29"/>
      <c r="N46" s="29"/>
      <c r="O46" s="29">
        <f>SUM(L60,N60:T60)</f>
        <v>0</v>
      </c>
      <c r="P46" s="29"/>
      <c r="Q46" s="29">
        <f>H26</f>
        <v>0</v>
      </c>
      <c r="R46" s="29">
        <f>AG16+AH21</f>
        <v>100</v>
      </c>
      <c r="S46" s="29">
        <f>D7+Q46+R46+L46+O46</f>
        <v>200</v>
      </c>
      <c r="T46" s="29"/>
      <c r="U46" s="29">
        <f>SUM(E7,G7:M7)-AD26</f>
        <v>100</v>
      </c>
      <c r="V46" s="29"/>
      <c r="W46" s="29">
        <f>MAX(0,(O7*4+U46-S46))</f>
        <v>0</v>
      </c>
      <c r="X46" s="29"/>
      <c r="Y46" s="29">
        <f>SUM(E7:M7)-SUM(L55:T55,L57:T57,L60:T60)</f>
        <v>0</v>
      </c>
      <c r="Z46" s="29"/>
      <c r="AA46" s="29">
        <f>MAX(W46,Y46)</f>
        <v>0</v>
      </c>
      <c r="AB46" s="39"/>
      <c r="AC46" s="6"/>
      <c r="AD46" s="6"/>
    </row>
    <row r="47" spans="1:36" ht="15" thickBot="1" x14ac:dyDescent="0.35">
      <c r="A47" s="33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40"/>
      <c r="AC47" s="6"/>
      <c r="AD47" s="6"/>
    </row>
    <row r="48" spans="1:36" x14ac:dyDescent="0.3">
      <c r="A48" s="33"/>
      <c r="B48" s="30" t="s">
        <v>52</v>
      </c>
      <c r="C48" s="31"/>
      <c r="D48" s="31"/>
      <c r="E48" s="31"/>
      <c r="F48" s="31"/>
      <c r="G48" s="31"/>
      <c r="H48" s="31"/>
      <c r="I48" s="31"/>
      <c r="J48" s="31"/>
      <c r="K48" s="32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40"/>
      <c r="AC48" s="6"/>
      <c r="AD48" s="6"/>
    </row>
    <row r="49" spans="1:30" ht="36.6" x14ac:dyDescent="0.3">
      <c r="A49" s="33"/>
      <c r="B49" s="33"/>
      <c r="C49" s="41" t="s">
        <v>11</v>
      </c>
      <c r="D49" s="41" t="s">
        <v>12</v>
      </c>
      <c r="E49" s="41" t="s">
        <v>2</v>
      </c>
      <c r="F49" s="41" t="s">
        <v>53</v>
      </c>
      <c r="G49" s="42" t="s">
        <v>54</v>
      </c>
      <c r="H49" s="41" t="s">
        <v>13</v>
      </c>
      <c r="I49" s="42" t="s">
        <v>55</v>
      </c>
      <c r="J49" s="41" t="s">
        <v>15</v>
      </c>
      <c r="K49" s="43" t="s">
        <v>56</v>
      </c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40"/>
      <c r="AC49" s="6"/>
      <c r="AD49" s="6"/>
    </row>
    <row r="50" spans="1:30" ht="15" thickBot="1" x14ac:dyDescent="0.35">
      <c r="A50" s="33"/>
      <c r="B50" s="37"/>
      <c r="C50" s="38">
        <f>E7-SUM(L55,L57,L60)</f>
        <v>0</v>
      </c>
      <c r="D50" s="38">
        <f>F7-SUM(M55,M57,M60)</f>
        <v>0</v>
      </c>
      <c r="E50" s="38">
        <f>G7-SUM(N55,N57,N60)</f>
        <v>0</v>
      </c>
      <c r="F50" s="38">
        <f>G7+H7-SUM(N55:O55,N57:O57,N60:O60)</f>
        <v>0</v>
      </c>
      <c r="G50" s="38">
        <f>G7+H7+I7-SUM(N55:P55,N57:P57,N60:P60)</f>
        <v>0</v>
      </c>
      <c r="H50" s="38">
        <f>J7-SUM(Q55,Q57,Q60)</f>
        <v>0</v>
      </c>
      <c r="I50" s="38">
        <f>J7+K7-SUM(Q55,Q57,Q60,R55,R57,R60)</f>
        <v>0</v>
      </c>
      <c r="J50" s="38">
        <f>L7-SUM(S55,S57,S60)</f>
        <v>0</v>
      </c>
      <c r="K50" s="39">
        <f>L7+M7-SUM(S55,S57,S60,T55,T57,T60)</f>
        <v>0</v>
      </c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40"/>
      <c r="AC50" s="6"/>
      <c r="AD50" s="6"/>
    </row>
    <row r="51" spans="1:30" ht="15" thickBot="1" x14ac:dyDescent="0.35">
      <c r="A51" s="33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40"/>
      <c r="AC51" s="6"/>
      <c r="AD51" s="6"/>
    </row>
    <row r="52" spans="1:30" ht="15" thickBot="1" x14ac:dyDescent="0.35">
      <c r="A52" s="30"/>
      <c r="B52" s="31" t="s">
        <v>42</v>
      </c>
      <c r="C52" s="31"/>
      <c r="D52" s="31"/>
      <c r="E52" s="31"/>
      <c r="F52" s="31"/>
      <c r="G52" s="31"/>
      <c r="H52" s="31"/>
      <c r="I52" s="31"/>
      <c r="J52" s="31"/>
      <c r="K52" s="32"/>
      <c r="L52" s="36" t="s">
        <v>96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40"/>
      <c r="AC52" s="6"/>
      <c r="AD52" s="6"/>
    </row>
    <row r="53" spans="1:30" ht="24.6" x14ac:dyDescent="0.3">
      <c r="A53" s="33"/>
      <c r="B53" s="42" t="s">
        <v>101</v>
      </c>
      <c r="C53" s="41" t="s">
        <v>102</v>
      </c>
      <c r="D53" s="36"/>
      <c r="E53" s="36"/>
      <c r="F53" s="36"/>
      <c r="G53" s="36"/>
      <c r="H53" s="36"/>
      <c r="I53" s="36"/>
      <c r="J53" s="36"/>
      <c r="K53" s="40"/>
      <c r="L53" s="44" t="s">
        <v>100</v>
      </c>
      <c r="M53" s="45"/>
      <c r="N53" s="45"/>
      <c r="O53" s="45"/>
      <c r="P53" s="45"/>
      <c r="Q53" s="45"/>
      <c r="R53" s="45"/>
      <c r="S53" s="45"/>
      <c r="T53" s="45"/>
      <c r="U53" s="32"/>
      <c r="V53" s="36"/>
      <c r="W53" s="36"/>
      <c r="X53" s="36"/>
      <c r="Y53" s="36"/>
      <c r="Z53" s="36"/>
      <c r="AA53" s="36"/>
      <c r="AB53" s="40"/>
      <c r="AC53" s="6"/>
      <c r="AD53" s="6"/>
    </row>
    <row r="54" spans="1:30" ht="24.6" x14ac:dyDescent="0.3">
      <c r="A54" s="33"/>
      <c r="B54" s="42"/>
      <c r="C54" s="42" t="s">
        <v>11</v>
      </c>
      <c r="D54" s="36" t="s">
        <v>12</v>
      </c>
      <c r="E54" s="36" t="s">
        <v>2</v>
      </c>
      <c r="F54" s="36" t="s">
        <v>3</v>
      </c>
      <c r="G54" s="36" t="s">
        <v>1</v>
      </c>
      <c r="H54" s="36" t="s">
        <v>13</v>
      </c>
      <c r="I54" s="36" t="s">
        <v>14</v>
      </c>
      <c r="J54" s="36" t="s">
        <v>15</v>
      </c>
      <c r="K54" s="40" t="s">
        <v>16</v>
      </c>
      <c r="L54" s="46" t="s">
        <v>28</v>
      </c>
      <c r="M54" s="42" t="s">
        <v>29</v>
      </c>
      <c r="N54" s="42" t="s">
        <v>30</v>
      </c>
      <c r="O54" s="42" t="s">
        <v>31</v>
      </c>
      <c r="P54" s="42" t="s">
        <v>32</v>
      </c>
      <c r="Q54" s="42" t="s">
        <v>33</v>
      </c>
      <c r="R54" s="42" t="s">
        <v>34</v>
      </c>
      <c r="S54" s="42" t="s">
        <v>35</v>
      </c>
      <c r="T54" s="42" t="s">
        <v>36</v>
      </c>
      <c r="U54" s="40"/>
      <c r="V54" s="36"/>
      <c r="W54" s="36"/>
      <c r="X54" s="36"/>
      <c r="Y54" s="36"/>
      <c r="Z54" s="36"/>
      <c r="AA54" s="36"/>
      <c r="AB54" s="40"/>
      <c r="AC54" s="6"/>
      <c r="AD54" s="6"/>
    </row>
    <row r="55" spans="1:30" x14ac:dyDescent="0.3">
      <c r="A55" s="33" t="s">
        <v>75</v>
      </c>
      <c r="B55" s="36">
        <f>L36-SUM(L55:T55)</f>
        <v>0</v>
      </c>
      <c r="C55" s="36">
        <f t="shared" ref="C55:K55" si="37">M36-L55</f>
        <v>0</v>
      </c>
      <c r="D55" s="36">
        <f t="shared" si="37"/>
        <v>0</v>
      </c>
      <c r="E55" s="36">
        <f t="shared" si="37"/>
        <v>0</v>
      </c>
      <c r="F55" s="36">
        <f t="shared" si="37"/>
        <v>0</v>
      </c>
      <c r="G55" s="36">
        <f t="shared" si="37"/>
        <v>0</v>
      </c>
      <c r="H55" s="36">
        <f t="shared" si="37"/>
        <v>0</v>
      </c>
      <c r="I55" s="36">
        <f t="shared" si="37"/>
        <v>0</v>
      </c>
      <c r="J55" s="36">
        <f t="shared" si="37"/>
        <v>0</v>
      </c>
      <c r="K55" s="40">
        <f t="shared" si="37"/>
        <v>0</v>
      </c>
      <c r="L55" s="33">
        <v>0</v>
      </c>
      <c r="M55" s="36">
        <v>0</v>
      </c>
      <c r="N55" s="36">
        <v>0</v>
      </c>
      <c r="O55" s="36">
        <v>100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40"/>
      <c r="V55" s="36"/>
      <c r="W55" s="36"/>
      <c r="X55" s="36"/>
      <c r="Y55" s="36"/>
      <c r="Z55" s="36"/>
      <c r="AA55" s="36"/>
      <c r="AB55" s="40"/>
      <c r="AC55" s="6"/>
      <c r="AD55" s="6"/>
    </row>
    <row r="56" spans="1:30" x14ac:dyDescent="0.3">
      <c r="A56" s="33"/>
      <c r="B56" s="36"/>
      <c r="C56" s="36"/>
      <c r="D56" s="36"/>
      <c r="E56" s="36"/>
      <c r="F56" s="36"/>
      <c r="G56" s="36"/>
      <c r="H56" s="36"/>
      <c r="I56" s="36"/>
      <c r="J56" s="36"/>
      <c r="K56" s="40"/>
      <c r="L56" s="33"/>
      <c r="M56" s="36"/>
      <c r="N56" s="36"/>
      <c r="O56" s="36"/>
      <c r="P56" s="36"/>
      <c r="Q56" s="36"/>
      <c r="R56" s="36"/>
      <c r="S56" s="36"/>
      <c r="T56" s="36"/>
      <c r="U56" s="40"/>
      <c r="V56" s="36"/>
      <c r="W56" s="36"/>
      <c r="X56" s="36"/>
      <c r="Y56" s="36"/>
      <c r="Z56" s="36"/>
      <c r="AA56" s="36"/>
      <c r="AB56" s="40"/>
      <c r="AC56" s="6"/>
      <c r="AD56" s="6"/>
    </row>
    <row r="57" spans="1:30" ht="15" thickBot="1" x14ac:dyDescent="0.35">
      <c r="A57" s="89" t="s">
        <v>87</v>
      </c>
      <c r="B57" s="36">
        <f>L39-SUM(L57:T57)</f>
        <v>0</v>
      </c>
      <c r="C57" s="36">
        <f t="shared" ref="C57:K57" si="38">M39-L57</f>
        <v>0</v>
      </c>
      <c r="D57" s="36">
        <f t="shared" si="38"/>
        <v>0</v>
      </c>
      <c r="E57" s="36">
        <f t="shared" si="38"/>
        <v>0</v>
      </c>
      <c r="F57" s="36">
        <f t="shared" si="38"/>
        <v>0</v>
      </c>
      <c r="G57" s="36">
        <f t="shared" si="38"/>
        <v>0</v>
      </c>
      <c r="H57" s="36">
        <f t="shared" si="38"/>
        <v>0</v>
      </c>
      <c r="I57" s="36">
        <f t="shared" si="38"/>
        <v>0</v>
      </c>
      <c r="J57" s="36">
        <f t="shared" si="38"/>
        <v>0</v>
      </c>
      <c r="K57" s="40">
        <f t="shared" si="38"/>
        <v>0</v>
      </c>
      <c r="L57" s="33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40"/>
      <c r="V57" s="36"/>
      <c r="W57" s="36"/>
      <c r="X57" s="36"/>
      <c r="Y57" s="36"/>
      <c r="Z57" s="36"/>
      <c r="AA57" s="36"/>
      <c r="AB57" s="40"/>
      <c r="AC57" s="6"/>
      <c r="AD57" s="6"/>
    </row>
    <row r="58" spans="1:30" x14ac:dyDescent="0.3">
      <c r="A58" s="33"/>
      <c r="B58" s="36"/>
      <c r="C58" s="36"/>
      <c r="D58" s="36"/>
      <c r="E58" s="36"/>
      <c r="F58" s="36"/>
      <c r="G58" s="36"/>
      <c r="H58" s="36"/>
      <c r="I58" s="36"/>
      <c r="J58" s="36"/>
      <c r="K58" s="40"/>
      <c r="L58" s="33"/>
      <c r="M58" s="36"/>
      <c r="N58" s="36"/>
      <c r="O58" s="36"/>
      <c r="P58" s="36"/>
      <c r="Q58" s="36"/>
      <c r="R58" s="36"/>
      <c r="S58" s="36"/>
      <c r="T58" s="36"/>
      <c r="U58" s="40"/>
      <c r="V58" s="44" t="s">
        <v>43</v>
      </c>
      <c r="W58" s="45"/>
      <c r="X58" s="45"/>
      <c r="Y58" s="31"/>
      <c r="Z58" s="32"/>
      <c r="AA58" s="36"/>
      <c r="AB58" s="40"/>
      <c r="AC58" s="6"/>
      <c r="AD58" s="6"/>
    </row>
    <row r="59" spans="1:30" ht="24.6" x14ac:dyDescent="0.3">
      <c r="A59" s="33"/>
      <c r="B59" s="36"/>
      <c r="C59" s="36"/>
      <c r="D59" s="36"/>
      <c r="E59" s="36"/>
      <c r="F59" s="36"/>
      <c r="G59" s="36"/>
      <c r="H59" s="36"/>
      <c r="I59" s="36"/>
      <c r="J59" s="36"/>
      <c r="K59" s="40"/>
      <c r="L59" s="33"/>
      <c r="M59" s="36"/>
      <c r="N59" s="36"/>
      <c r="O59" s="36"/>
      <c r="P59" s="36"/>
      <c r="Q59" s="36"/>
      <c r="R59" s="36"/>
      <c r="S59" s="36"/>
      <c r="T59" s="36"/>
      <c r="U59" s="40" t="s">
        <v>44</v>
      </c>
      <c r="V59" s="46" t="s">
        <v>47</v>
      </c>
      <c r="W59" s="42" t="s">
        <v>48</v>
      </c>
      <c r="X59" s="42" t="s">
        <v>46</v>
      </c>
      <c r="Y59" s="42" t="s">
        <v>49</v>
      </c>
      <c r="Z59" s="43" t="s">
        <v>50</v>
      </c>
      <c r="AA59" s="36"/>
      <c r="AB59" s="40"/>
      <c r="AC59" s="6"/>
      <c r="AD59" s="6"/>
    </row>
    <row r="60" spans="1:30" ht="15" thickBot="1" x14ac:dyDescent="0.35">
      <c r="A60" s="37" t="s">
        <v>88</v>
      </c>
      <c r="B60" s="38">
        <f>L42-SUM(L60:T60)</f>
        <v>0</v>
      </c>
      <c r="C60" s="38">
        <f t="shared" ref="C60:K60" si="39">M42-L60</f>
        <v>0</v>
      </c>
      <c r="D60" s="38">
        <f t="shared" si="39"/>
        <v>0</v>
      </c>
      <c r="E60" s="38">
        <f t="shared" si="39"/>
        <v>0</v>
      </c>
      <c r="F60" s="38">
        <f t="shared" si="39"/>
        <v>0</v>
      </c>
      <c r="G60" s="38">
        <f t="shared" si="39"/>
        <v>0</v>
      </c>
      <c r="H60" s="38">
        <f t="shared" si="39"/>
        <v>0</v>
      </c>
      <c r="I60" s="38">
        <f t="shared" si="39"/>
        <v>0</v>
      </c>
      <c r="J60" s="38">
        <f t="shared" si="39"/>
        <v>0</v>
      </c>
      <c r="K60" s="39">
        <f t="shared" si="39"/>
        <v>0</v>
      </c>
      <c r="L60" s="37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9">
        <v>0</v>
      </c>
      <c r="V60" s="37">
        <f>H42-G42-U60*D2-L60*E2-N60*G2-P60*I2-R60*J2-T60*K2</f>
        <v>0</v>
      </c>
      <c r="W60" s="38">
        <f>F42-H42+U60*D2-M60*F2</f>
        <v>0</v>
      </c>
      <c r="X60" s="38">
        <f>H42-I42-U60*D3-L60*E3*E4+M60*F3*F4-N60*G3*G4-P60*I3*I4-R60*J3*J4-T60*K3*K4</f>
        <v>0</v>
      </c>
      <c r="Y60" s="38">
        <f>J42-U60</f>
        <v>0</v>
      </c>
      <c r="Z60" s="39">
        <f>U60-K42</f>
        <v>0</v>
      </c>
      <c r="AA60" s="36"/>
      <c r="AB60" s="40"/>
      <c r="AC60" s="6"/>
      <c r="AD60" s="6"/>
    </row>
    <row r="61" spans="1:30" ht="15" thickBot="1" x14ac:dyDescent="0.35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9"/>
      <c r="AC61" s="6"/>
      <c r="AD61" s="6"/>
    </row>
    <row r="62" spans="1:30" x14ac:dyDescent="0.3">
      <c r="K62" s="11"/>
      <c r="L62" s="6"/>
      <c r="M62" s="6"/>
      <c r="N62" s="11"/>
      <c r="O62" s="11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62086-B43C-43CE-A9DD-E57C5DBA99F7}">
  <dimension ref="A1:AL62"/>
  <sheetViews>
    <sheetView topLeftCell="A27" workbookViewId="0">
      <selection activeCell="H34" sqref="H34"/>
    </sheetView>
  </sheetViews>
  <sheetFormatPr defaultRowHeight="14.4" x14ac:dyDescent="0.3"/>
  <cols>
    <col min="2" max="2" width="18.6640625" customWidth="1"/>
    <col min="3" max="8" width="8.88671875" customWidth="1"/>
  </cols>
  <sheetData>
    <row r="1" spans="1:34" x14ac:dyDescent="0.3">
      <c r="D1" t="s">
        <v>0</v>
      </c>
      <c r="E1" t="s">
        <v>11</v>
      </c>
      <c r="F1" t="s">
        <v>12</v>
      </c>
      <c r="G1" t="s">
        <v>2</v>
      </c>
      <c r="H1" t="s">
        <v>3</v>
      </c>
      <c r="I1" t="s">
        <v>1</v>
      </c>
      <c r="J1" t="s">
        <v>4</v>
      </c>
      <c r="K1" t="s">
        <v>5</v>
      </c>
    </row>
    <row r="2" spans="1:34" x14ac:dyDescent="0.3">
      <c r="A2" t="s">
        <v>7</v>
      </c>
      <c r="D2" s="20">
        <v>1</v>
      </c>
      <c r="E2" s="20">
        <v>1</v>
      </c>
      <c r="F2" s="20">
        <v>1</v>
      </c>
      <c r="G2" s="20">
        <v>0.25</v>
      </c>
      <c r="H2" s="20">
        <v>1</v>
      </c>
      <c r="I2" s="20">
        <v>1</v>
      </c>
      <c r="J2" s="20">
        <v>1</v>
      </c>
      <c r="K2" s="20">
        <v>1</v>
      </c>
    </row>
    <row r="3" spans="1:34" x14ac:dyDescent="0.3">
      <c r="A3" t="s">
        <v>8</v>
      </c>
      <c r="D3" s="20">
        <v>1</v>
      </c>
      <c r="E3" s="20">
        <v>1</v>
      </c>
      <c r="F3" s="20">
        <v>1</v>
      </c>
      <c r="G3" s="20">
        <v>0.25</v>
      </c>
      <c r="H3" s="20">
        <v>1</v>
      </c>
      <c r="I3" s="20">
        <v>1</v>
      </c>
      <c r="J3" s="20">
        <v>1</v>
      </c>
      <c r="K3" s="20">
        <v>1</v>
      </c>
    </row>
    <row r="4" spans="1:34" x14ac:dyDescent="0.3">
      <c r="A4" t="s">
        <v>6</v>
      </c>
      <c r="D4" t="s">
        <v>24</v>
      </c>
      <c r="E4" s="20">
        <v>1</v>
      </c>
      <c r="F4" s="20">
        <v>1</v>
      </c>
      <c r="G4" s="20">
        <v>1</v>
      </c>
      <c r="H4" s="20">
        <v>1</v>
      </c>
      <c r="I4" s="20">
        <v>1</v>
      </c>
      <c r="J4" s="20">
        <v>1</v>
      </c>
      <c r="K4" s="20">
        <v>1</v>
      </c>
    </row>
    <row r="6" spans="1:34" ht="57.6" x14ac:dyDescent="0.3">
      <c r="D6" s="17" t="s">
        <v>41</v>
      </c>
      <c r="E6" s="1" t="s">
        <v>28</v>
      </c>
      <c r="F6" s="14" t="s">
        <v>29</v>
      </c>
      <c r="G6" s="14" t="s">
        <v>30</v>
      </c>
      <c r="H6" s="14" t="s">
        <v>31</v>
      </c>
      <c r="I6" s="14" t="s">
        <v>32</v>
      </c>
      <c r="J6" s="14" t="s">
        <v>33</v>
      </c>
      <c r="K6" s="14" t="s">
        <v>34</v>
      </c>
      <c r="L6" s="14" t="s">
        <v>35</v>
      </c>
      <c r="M6" s="14" t="s">
        <v>36</v>
      </c>
      <c r="O6" s="19" t="s">
        <v>57</v>
      </c>
    </row>
    <row r="7" spans="1:34" x14ac:dyDescent="0.3">
      <c r="A7" t="s">
        <v>40</v>
      </c>
      <c r="D7" s="20">
        <v>100</v>
      </c>
      <c r="E7" s="20">
        <v>0</v>
      </c>
      <c r="F7" s="20">
        <v>0</v>
      </c>
      <c r="G7" s="20">
        <v>0</v>
      </c>
      <c r="H7" s="20">
        <v>0</v>
      </c>
      <c r="I7" s="20">
        <v>100</v>
      </c>
      <c r="J7" s="20">
        <v>0</v>
      </c>
      <c r="K7" s="20">
        <v>0</v>
      </c>
      <c r="L7" s="20">
        <v>0</v>
      </c>
      <c r="M7" s="20">
        <v>0</v>
      </c>
      <c r="N7" s="20"/>
      <c r="O7" s="20">
        <v>25</v>
      </c>
    </row>
    <row r="8" spans="1:34" ht="15" thickBot="1" x14ac:dyDescent="0.35"/>
    <row r="9" spans="1:34" x14ac:dyDescent="0.3">
      <c r="B9" s="52" t="s">
        <v>10</v>
      </c>
      <c r="L9" s="2" t="s">
        <v>23</v>
      </c>
      <c r="M9" s="3"/>
      <c r="N9" s="3"/>
      <c r="O9" s="3"/>
      <c r="P9" s="3"/>
      <c r="Q9" s="3"/>
      <c r="R9" s="3"/>
      <c r="S9" s="3"/>
      <c r="T9" s="4"/>
      <c r="U9" s="6"/>
      <c r="V9" s="18" t="s">
        <v>98</v>
      </c>
      <c r="W9" s="3"/>
      <c r="X9" s="3"/>
      <c r="Y9" s="3"/>
      <c r="Z9" s="3"/>
      <c r="AA9" s="3"/>
      <c r="AB9" s="3"/>
      <c r="AC9" s="3"/>
      <c r="AD9" s="4"/>
      <c r="AF9" s="2" t="s">
        <v>99</v>
      </c>
      <c r="AG9" s="4"/>
      <c r="AH9" s="6"/>
    </row>
    <row r="10" spans="1:34" ht="15" thickBot="1" x14ac:dyDescent="0.35">
      <c r="B10" s="84"/>
      <c r="L10" s="85"/>
      <c r="M10" s="6"/>
      <c r="N10" s="6"/>
      <c r="O10" s="6"/>
      <c r="P10" s="6"/>
      <c r="Q10" s="6"/>
      <c r="R10" s="6"/>
      <c r="S10" s="6"/>
      <c r="T10" s="7"/>
      <c r="U10" s="6"/>
      <c r="V10" s="86"/>
      <c r="W10" s="6"/>
      <c r="X10" s="6"/>
      <c r="Y10" s="6"/>
      <c r="Z10" s="6"/>
      <c r="AA10" s="6"/>
      <c r="AB10" s="6"/>
      <c r="AC10" s="6"/>
      <c r="AD10" s="7"/>
      <c r="AF10" s="85"/>
      <c r="AG10" s="7"/>
      <c r="AH10" s="6"/>
    </row>
    <row r="11" spans="1:34" ht="82.8" x14ac:dyDescent="0.3">
      <c r="B11" s="53" t="s">
        <v>25</v>
      </c>
      <c r="C11" s="1"/>
      <c r="D11" s="1"/>
      <c r="E11" s="1"/>
      <c r="F11" s="1"/>
      <c r="G11" s="1"/>
      <c r="H11" s="1"/>
      <c r="J11" s="21" t="s">
        <v>26</v>
      </c>
      <c r="K11" s="22" t="s">
        <v>27</v>
      </c>
      <c r="L11" s="15" t="s">
        <v>28</v>
      </c>
      <c r="M11" s="14" t="s">
        <v>29</v>
      </c>
      <c r="N11" s="14" t="s">
        <v>30</v>
      </c>
      <c r="O11" s="14" t="s">
        <v>31</v>
      </c>
      <c r="P11" s="14" t="s">
        <v>32</v>
      </c>
      <c r="Q11" s="14" t="s">
        <v>33</v>
      </c>
      <c r="R11" s="14" t="s">
        <v>34</v>
      </c>
      <c r="S11" s="14" t="s">
        <v>35</v>
      </c>
      <c r="T11" s="16" t="s">
        <v>36</v>
      </c>
      <c r="U11" s="71" t="s">
        <v>81</v>
      </c>
      <c r="V11" s="15" t="s">
        <v>28</v>
      </c>
      <c r="W11" s="14" t="s">
        <v>29</v>
      </c>
      <c r="X11" s="14" t="s">
        <v>30</v>
      </c>
      <c r="Y11" s="14" t="s">
        <v>31</v>
      </c>
      <c r="Z11" s="14" t="s">
        <v>32</v>
      </c>
      <c r="AA11" s="14" t="s">
        <v>33</v>
      </c>
      <c r="AB11" s="14" t="s">
        <v>34</v>
      </c>
      <c r="AC11" s="14" t="s">
        <v>35</v>
      </c>
      <c r="AD11" s="16" t="s">
        <v>36</v>
      </c>
      <c r="AF11" s="61" t="s">
        <v>63</v>
      </c>
      <c r="AG11" s="65" t="s">
        <v>73</v>
      </c>
      <c r="AH11" s="6"/>
    </row>
    <row r="12" spans="1:34" x14ac:dyDescent="0.3">
      <c r="B12" s="87" t="s">
        <v>89</v>
      </c>
      <c r="C12" s="1"/>
      <c r="D12" s="1"/>
      <c r="E12" s="1"/>
      <c r="F12" s="1"/>
      <c r="G12" s="1"/>
      <c r="H12" s="1"/>
      <c r="J12" s="14"/>
      <c r="K12" s="14"/>
      <c r="L12" s="15"/>
      <c r="M12" s="14"/>
      <c r="N12" s="14"/>
      <c r="O12" s="14"/>
      <c r="P12" s="14"/>
      <c r="Q12" s="14"/>
      <c r="R12" s="14"/>
      <c r="S12" s="14"/>
      <c r="T12" s="16"/>
      <c r="U12" s="88"/>
      <c r="V12" s="15"/>
      <c r="W12" s="14"/>
      <c r="X12" s="14"/>
      <c r="Y12" s="14"/>
      <c r="Z12" s="14"/>
      <c r="AA12" s="14"/>
      <c r="AB12" s="14"/>
      <c r="AC12" s="14"/>
      <c r="AD12" s="16"/>
      <c r="AF12" s="61"/>
      <c r="AG12" s="65"/>
      <c r="AH12" s="6"/>
    </row>
    <row r="13" spans="1:34" x14ac:dyDescent="0.3">
      <c r="A13" t="s">
        <v>9</v>
      </c>
      <c r="B13" s="25">
        <v>0</v>
      </c>
      <c r="C13" s="23"/>
      <c r="D13" s="23"/>
      <c r="E13" s="23"/>
      <c r="F13" s="23"/>
      <c r="G13" s="23"/>
      <c r="H13" s="23"/>
      <c r="I13" s="23"/>
      <c r="J13" s="20">
        <v>40</v>
      </c>
      <c r="K13" s="26">
        <v>10</v>
      </c>
      <c r="L13" s="5" t="s">
        <v>24</v>
      </c>
      <c r="M13" s="6" t="s">
        <v>24</v>
      </c>
      <c r="N13" s="26">
        <v>0</v>
      </c>
      <c r="O13" s="26">
        <v>0</v>
      </c>
      <c r="P13" s="6" t="s">
        <v>24</v>
      </c>
      <c r="Q13" s="26">
        <v>30</v>
      </c>
      <c r="R13" s="6" t="s">
        <v>24</v>
      </c>
      <c r="S13" s="26">
        <v>30</v>
      </c>
      <c r="T13" s="7" t="s">
        <v>24</v>
      </c>
      <c r="U13" s="72">
        <f>IF(B13=1,J13-K13,0)</f>
        <v>0</v>
      </c>
      <c r="V13" s="5">
        <f>0</f>
        <v>0</v>
      </c>
      <c r="W13" s="6">
        <f>0</f>
        <v>0</v>
      </c>
      <c r="X13" s="6">
        <f>IF(B13=1,MIN((J13-K13),N13),0)</f>
        <v>0</v>
      </c>
      <c r="Y13" s="6">
        <f>IF(B13=1,MIN((J13-K13),O13),0)</f>
        <v>0</v>
      </c>
      <c r="Z13" s="6">
        <f>0</f>
        <v>0</v>
      </c>
      <c r="AA13" s="6">
        <f>IF(B13=1,MIN((J13-K13),Q13),0)</f>
        <v>0</v>
      </c>
      <c r="AB13" s="6">
        <f>0</f>
        <v>0</v>
      </c>
      <c r="AC13" s="6">
        <f>IF(B13=1,MIN((J13-K13),S13),0)</f>
        <v>0</v>
      </c>
      <c r="AD13" s="7">
        <f>0</f>
        <v>0</v>
      </c>
      <c r="AF13" s="5">
        <f>MIN(U13,X13+Y13+AA13)</f>
        <v>0</v>
      </c>
      <c r="AG13" s="7">
        <f>MIN(U13,X13+Y13+AA13+AB13)</f>
        <v>0</v>
      </c>
      <c r="AH13" s="6"/>
    </row>
    <row r="14" spans="1:34" x14ac:dyDescent="0.3">
      <c r="A14" t="s">
        <v>76</v>
      </c>
      <c r="B14" s="25">
        <v>0</v>
      </c>
      <c r="C14" s="6"/>
      <c r="D14" s="6"/>
      <c r="E14" s="6"/>
      <c r="F14" s="6"/>
      <c r="G14" s="6"/>
      <c r="H14" s="6"/>
      <c r="I14" s="6"/>
      <c r="J14" s="20">
        <v>50</v>
      </c>
      <c r="K14" s="26">
        <v>0</v>
      </c>
      <c r="L14" s="5" t="s">
        <v>24</v>
      </c>
      <c r="M14" s="6" t="s">
        <v>24</v>
      </c>
      <c r="N14" s="26">
        <v>50</v>
      </c>
      <c r="O14" s="26">
        <v>0</v>
      </c>
      <c r="P14" s="6" t="s">
        <v>24</v>
      </c>
      <c r="Q14" s="26">
        <v>0</v>
      </c>
      <c r="R14" s="6" t="s">
        <v>24</v>
      </c>
      <c r="S14" s="26">
        <v>0</v>
      </c>
      <c r="T14" s="7" t="s">
        <v>24</v>
      </c>
      <c r="U14" s="72">
        <f t="shared" ref="U14:U15" si="0">IF(B14=1,J14-K14,0)</f>
        <v>0</v>
      </c>
      <c r="V14" s="5">
        <f>0</f>
        <v>0</v>
      </c>
      <c r="W14" s="6">
        <f>0</f>
        <v>0</v>
      </c>
      <c r="X14" s="6">
        <f t="shared" ref="X14:X15" si="1">IF(B14=1,MIN((J14-K14),N14),0)</f>
        <v>0</v>
      </c>
      <c r="Y14" s="6">
        <f t="shared" ref="Y14:Y15" si="2">IF(B14=1,MIN((J14-K14),O14),0)</f>
        <v>0</v>
      </c>
      <c r="Z14" s="6">
        <f>0</f>
        <v>0</v>
      </c>
      <c r="AA14" s="6">
        <f t="shared" ref="AA14:AA15" si="3">IF(B14=1,MIN((J14-K14),Q14),0)</f>
        <v>0</v>
      </c>
      <c r="AB14" s="6">
        <f>0</f>
        <v>0</v>
      </c>
      <c r="AC14" s="6">
        <f t="shared" ref="AC14:AC15" si="4">IF(B14=1,MIN((J14-K14),S14),0)</f>
        <v>0</v>
      </c>
      <c r="AD14" s="7">
        <f>0</f>
        <v>0</v>
      </c>
      <c r="AF14" s="5">
        <f t="shared" ref="AF14:AF15" si="5">MIN(U14,X14+Y14+AA14)</f>
        <v>0</v>
      </c>
      <c r="AG14" s="7">
        <f t="shared" ref="AG14:AG15" si="6">MIN(U14,X14+Y14+AA14+AB14)</f>
        <v>0</v>
      </c>
      <c r="AH14" s="6"/>
    </row>
    <row r="15" spans="1:34" ht="15" thickBot="1" x14ac:dyDescent="0.35">
      <c r="A15" t="s">
        <v>77</v>
      </c>
      <c r="B15" s="25">
        <v>1</v>
      </c>
      <c r="C15" s="6"/>
      <c r="D15" s="6"/>
      <c r="E15" s="6"/>
      <c r="F15" s="6"/>
      <c r="G15" s="6"/>
      <c r="H15" s="6"/>
      <c r="I15" s="6"/>
      <c r="J15" s="20">
        <v>100</v>
      </c>
      <c r="K15" s="26">
        <v>0</v>
      </c>
      <c r="L15" s="5" t="s">
        <v>24</v>
      </c>
      <c r="M15" s="6" t="s">
        <v>24</v>
      </c>
      <c r="N15" s="26">
        <v>0</v>
      </c>
      <c r="O15" s="26">
        <v>100</v>
      </c>
      <c r="P15" s="6" t="s">
        <v>24</v>
      </c>
      <c r="Q15" s="26">
        <v>0</v>
      </c>
      <c r="R15" s="6" t="s">
        <v>24</v>
      </c>
      <c r="S15" s="26">
        <v>0</v>
      </c>
      <c r="T15" s="7" t="s">
        <v>24</v>
      </c>
      <c r="U15" s="72">
        <f t="shared" si="0"/>
        <v>100</v>
      </c>
      <c r="V15" s="5">
        <f>0</f>
        <v>0</v>
      </c>
      <c r="W15" s="6">
        <f>0</f>
        <v>0</v>
      </c>
      <c r="X15" s="6">
        <f t="shared" si="1"/>
        <v>0</v>
      </c>
      <c r="Y15" s="6">
        <f t="shared" si="2"/>
        <v>100</v>
      </c>
      <c r="Z15" s="6">
        <f>0</f>
        <v>0</v>
      </c>
      <c r="AA15" s="6">
        <f t="shared" si="3"/>
        <v>0</v>
      </c>
      <c r="AB15" s="6">
        <f>0</f>
        <v>0</v>
      </c>
      <c r="AC15" s="6">
        <f t="shared" si="4"/>
        <v>0</v>
      </c>
      <c r="AD15" s="7">
        <f>0</f>
        <v>0</v>
      </c>
      <c r="AF15" s="8">
        <f t="shared" si="5"/>
        <v>100</v>
      </c>
      <c r="AG15" s="10">
        <f t="shared" si="6"/>
        <v>100</v>
      </c>
      <c r="AH15" s="6"/>
    </row>
    <row r="16" spans="1:34" s="66" customFormat="1" ht="32.4" thickBot="1" x14ac:dyDescent="0.35">
      <c r="B16" s="59"/>
      <c r="C16" s="11"/>
      <c r="D16" s="11"/>
      <c r="E16" s="11"/>
      <c r="F16" s="11"/>
      <c r="G16" s="11"/>
      <c r="H16" s="11"/>
      <c r="I16" s="11" t="s">
        <v>86</v>
      </c>
      <c r="J16" s="66">
        <f>SUM(IF(B13=1,J13,0),IF(B14=1,J14,0),IF(B15=1,J15,0))</f>
        <v>100</v>
      </c>
      <c r="K16" s="66">
        <f>SUM(IF(B13=1,K13,0),IF(B14=1,K14,0),IF(B15=1,K15,0))</f>
        <v>0</v>
      </c>
      <c r="L16" s="67"/>
      <c r="M16" s="11"/>
      <c r="N16" s="11"/>
      <c r="O16" s="11"/>
      <c r="P16" s="11"/>
      <c r="Q16" s="11"/>
      <c r="R16" s="11"/>
      <c r="S16" s="11"/>
      <c r="T16" s="68"/>
      <c r="U16" s="73"/>
      <c r="V16" s="67"/>
      <c r="W16" s="11"/>
      <c r="X16" s="11"/>
      <c r="Y16" s="11"/>
      <c r="Z16" s="11"/>
      <c r="AA16" s="11"/>
      <c r="AB16" s="11"/>
      <c r="AC16" s="11"/>
      <c r="AD16" s="68"/>
      <c r="AE16" s="92" t="s">
        <v>93</v>
      </c>
      <c r="AF16" s="11"/>
      <c r="AG16" s="91">
        <f>SUM(AG13:AG15)</f>
        <v>100</v>
      </c>
      <c r="AH16" s="11"/>
    </row>
    <row r="17" spans="1:38" ht="72" x14ac:dyDescent="0.3">
      <c r="B17" s="87" t="s">
        <v>91</v>
      </c>
      <c r="K17" s="6"/>
      <c r="L17" s="5"/>
      <c r="M17" s="6"/>
      <c r="N17" s="6"/>
      <c r="O17" s="6"/>
      <c r="P17" s="6"/>
      <c r="Q17" s="6"/>
      <c r="R17" s="6"/>
      <c r="S17" s="6"/>
      <c r="T17" s="7"/>
      <c r="U17" s="72"/>
      <c r="V17" s="5"/>
      <c r="W17" s="6"/>
      <c r="X17" s="6"/>
      <c r="Y17" s="6"/>
      <c r="Z17" s="6"/>
      <c r="AA17" s="6"/>
      <c r="AB17" s="6"/>
      <c r="AC17" s="6"/>
      <c r="AD17" s="7"/>
      <c r="AF17" s="62" t="s">
        <v>64</v>
      </c>
      <c r="AG17" s="63" t="s">
        <v>65</v>
      </c>
      <c r="AH17" s="63" t="s">
        <v>66</v>
      </c>
      <c r="AI17" s="64" t="s">
        <v>67</v>
      </c>
    </row>
    <row r="18" spans="1:38" x14ac:dyDescent="0.3">
      <c r="A18" t="s">
        <v>17</v>
      </c>
      <c r="B18" s="25">
        <v>0</v>
      </c>
      <c r="J18" s="20">
        <v>100</v>
      </c>
      <c r="K18" s="26">
        <v>60</v>
      </c>
      <c r="L18" s="47">
        <v>8</v>
      </c>
      <c r="M18" s="26">
        <v>8</v>
      </c>
      <c r="N18" s="6" t="s">
        <v>24</v>
      </c>
      <c r="O18" s="6" t="s">
        <v>24</v>
      </c>
      <c r="P18" s="26">
        <v>8</v>
      </c>
      <c r="Q18" s="6" t="s">
        <v>24</v>
      </c>
      <c r="R18" s="26">
        <v>40</v>
      </c>
      <c r="S18" s="6" t="s">
        <v>24</v>
      </c>
      <c r="T18" s="48">
        <v>40</v>
      </c>
      <c r="U18" s="72">
        <f t="shared" ref="U18:U20" si="7">IF(B18=1,J18-K18,0)</f>
        <v>0</v>
      </c>
      <c r="V18" s="5">
        <f>IF(B18=1,MIN((J18-K18),L18),0)</f>
        <v>0</v>
      </c>
      <c r="W18" s="6">
        <f>IF(B18=1,MIN((J18-K18),M18),0)</f>
        <v>0</v>
      </c>
      <c r="X18" s="6">
        <f>0</f>
        <v>0</v>
      </c>
      <c r="Y18" s="6">
        <f>0</f>
        <v>0</v>
      </c>
      <c r="Z18" s="6">
        <f>IF(B18=1,MIN((J18-K18),P18),0)</f>
        <v>0</v>
      </c>
      <c r="AA18" s="6">
        <f>0</f>
        <v>0</v>
      </c>
      <c r="AB18" s="6">
        <f>IF(B18=1,MIN((J18-K18),R18),0)</f>
        <v>0</v>
      </c>
      <c r="AC18" s="6">
        <f>0</f>
        <v>0</v>
      </c>
      <c r="AD18" s="7">
        <f>IF(B18=1,MIN((J18-K18),T18),0)</f>
        <v>0</v>
      </c>
      <c r="AF18" s="5">
        <f>MIN(U18,V18+Z18)</f>
        <v>0</v>
      </c>
      <c r="AG18" s="6">
        <f>MIN(U18,V18+Z18+AB18)</f>
        <v>0</v>
      </c>
      <c r="AH18" s="6">
        <f>MIN(U18,V18+Z18+AB18+AD18)</f>
        <v>0</v>
      </c>
      <c r="AI18" s="7">
        <f>MIN(U18,V18+Z18+AB18+AD18+W18)</f>
        <v>0</v>
      </c>
    </row>
    <row r="19" spans="1:38" x14ac:dyDescent="0.3">
      <c r="A19" t="s">
        <v>78</v>
      </c>
      <c r="B19" s="25">
        <v>0</v>
      </c>
      <c r="J19" s="20">
        <v>50</v>
      </c>
      <c r="K19" s="26">
        <v>0</v>
      </c>
      <c r="L19" s="47">
        <v>4</v>
      </c>
      <c r="M19" s="26">
        <v>4</v>
      </c>
      <c r="N19" s="6" t="s">
        <v>24</v>
      </c>
      <c r="O19" s="6" t="s">
        <v>24</v>
      </c>
      <c r="P19" s="26">
        <v>4</v>
      </c>
      <c r="Q19" s="6" t="s">
        <v>24</v>
      </c>
      <c r="R19" s="26">
        <v>50</v>
      </c>
      <c r="S19" s="6" t="s">
        <v>24</v>
      </c>
      <c r="T19" s="48">
        <v>50</v>
      </c>
      <c r="U19" s="72">
        <f t="shared" si="7"/>
        <v>0</v>
      </c>
      <c r="V19" s="5">
        <f t="shared" ref="V19:V20" si="8">IF(B19=1,MIN((J19-K19),L19),0)</f>
        <v>0</v>
      </c>
      <c r="W19" s="6">
        <f t="shared" ref="W19:W20" si="9">IF(B19=1,MIN((J19-K19),M19),0)</f>
        <v>0</v>
      </c>
      <c r="X19" s="6">
        <f>0</f>
        <v>0</v>
      </c>
      <c r="Y19" s="6">
        <f>0</f>
        <v>0</v>
      </c>
      <c r="Z19" s="6">
        <f t="shared" ref="Z19:Z20" si="10">IF(B19=1,MIN((J19-K19),P19),0)</f>
        <v>0</v>
      </c>
      <c r="AA19" s="6">
        <f>0</f>
        <v>0</v>
      </c>
      <c r="AB19" s="6">
        <f t="shared" ref="AB19:AB20" si="11">IF(B19=1,MIN((J19-K19),R19),0)</f>
        <v>0</v>
      </c>
      <c r="AC19" s="6">
        <f>0</f>
        <v>0</v>
      </c>
      <c r="AD19" s="7">
        <f t="shared" ref="AD19:AD20" si="12">IF(B19=1,MIN((J19-K19),T19),0)</f>
        <v>0</v>
      </c>
      <c r="AF19" s="5">
        <f t="shared" ref="AF19:AF20" si="13">MIN(U19,V19+Z19)</f>
        <v>0</v>
      </c>
      <c r="AG19" s="6">
        <f t="shared" ref="AG19:AG20" si="14">MIN(U19,V19+Z19+AB19)</f>
        <v>0</v>
      </c>
      <c r="AH19" s="6">
        <f t="shared" ref="AH19:AH20" si="15">MIN(U19,V19+Z19+AB19+AD19)</f>
        <v>0</v>
      </c>
      <c r="AI19" s="7">
        <f t="shared" ref="AI19:AI20" si="16">MIN(U19,V19+Z19+AB19+AD19+W19)</f>
        <v>0</v>
      </c>
    </row>
    <row r="20" spans="1:38" x14ac:dyDescent="0.3">
      <c r="A20" t="s">
        <v>79</v>
      </c>
      <c r="B20" s="25">
        <v>0</v>
      </c>
      <c r="J20" s="20">
        <v>100</v>
      </c>
      <c r="K20" s="26">
        <v>30</v>
      </c>
      <c r="L20" s="47">
        <v>8</v>
      </c>
      <c r="M20" s="26">
        <v>8</v>
      </c>
      <c r="N20" s="6" t="s">
        <v>24</v>
      </c>
      <c r="O20" s="6" t="s">
        <v>24</v>
      </c>
      <c r="P20" s="26">
        <v>8</v>
      </c>
      <c r="Q20" s="6" t="s">
        <v>24</v>
      </c>
      <c r="R20" s="26">
        <v>70</v>
      </c>
      <c r="S20" s="6" t="s">
        <v>24</v>
      </c>
      <c r="T20" s="48">
        <v>70</v>
      </c>
      <c r="U20" s="72">
        <f t="shared" si="7"/>
        <v>0</v>
      </c>
      <c r="V20" s="5">
        <f t="shared" si="8"/>
        <v>0</v>
      </c>
      <c r="W20" s="6">
        <f t="shared" si="9"/>
        <v>0</v>
      </c>
      <c r="X20" s="6">
        <f>0</f>
        <v>0</v>
      </c>
      <c r="Y20" s="6">
        <f>0</f>
        <v>0</v>
      </c>
      <c r="Z20" s="6">
        <f t="shared" si="10"/>
        <v>0</v>
      </c>
      <c r="AA20" s="6">
        <f>0</f>
        <v>0</v>
      </c>
      <c r="AB20" s="6">
        <f t="shared" si="11"/>
        <v>0</v>
      </c>
      <c r="AC20" s="6">
        <f>0</f>
        <v>0</v>
      </c>
      <c r="AD20" s="7">
        <f t="shared" si="12"/>
        <v>0</v>
      </c>
      <c r="AF20" s="5">
        <f t="shared" si="13"/>
        <v>0</v>
      </c>
      <c r="AG20" s="6">
        <f t="shared" si="14"/>
        <v>0</v>
      </c>
      <c r="AH20" s="6">
        <f t="shared" si="15"/>
        <v>0</v>
      </c>
      <c r="AI20" s="7">
        <f t="shared" si="16"/>
        <v>0</v>
      </c>
    </row>
    <row r="21" spans="1:38" s="66" customFormat="1" ht="31.8" x14ac:dyDescent="0.3">
      <c r="B21" s="59"/>
      <c r="I21" s="66" t="s">
        <v>86</v>
      </c>
      <c r="J21" s="66">
        <f>SUM(IF(B18=1,J18,0),IF(B19=1,J19,0),IF(B20=1,J20,0))</f>
        <v>0</v>
      </c>
      <c r="K21" s="66">
        <f>SUM(IF(B18=1,K18,0),IF(B19=1,K19,0),IF(B20=1,B20,0))</f>
        <v>0</v>
      </c>
      <c r="L21" s="67"/>
      <c r="M21" s="11"/>
      <c r="N21" s="11"/>
      <c r="O21" s="11"/>
      <c r="P21" s="11"/>
      <c r="Q21" s="11"/>
      <c r="R21" s="11"/>
      <c r="S21" s="11"/>
      <c r="T21" s="68"/>
      <c r="U21" s="73"/>
      <c r="V21" s="67"/>
      <c r="W21" s="11"/>
      <c r="X21" s="11"/>
      <c r="Y21" s="11"/>
      <c r="Z21" s="11"/>
      <c r="AA21" s="11"/>
      <c r="AB21" s="11"/>
      <c r="AC21" s="11"/>
      <c r="AD21" s="68"/>
      <c r="AE21" s="92" t="s">
        <v>94</v>
      </c>
      <c r="AF21" s="67"/>
      <c r="AG21" s="11"/>
      <c r="AH21" s="91">
        <f>SUM(AH18:AH20)</f>
        <v>0</v>
      </c>
      <c r="AI21" s="68"/>
    </row>
    <row r="22" spans="1:38" x14ac:dyDescent="0.3">
      <c r="B22" s="87" t="s">
        <v>90</v>
      </c>
      <c r="K22" s="6"/>
      <c r="L22" s="5"/>
      <c r="M22" s="6"/>
      <c r="N22" s="6"/>
      <c r="O22" s="6"/>
      <c r="P22" s="6"/>
      <c r="Q22" s="6"/>
      <c r="R22" s="6"/>
      <c r="S22" s="6"/>
      <c r="T22" s="7"/>
      <c r="U22" s="72"/>
      <c r="V22" s="5"/>
      <c r="W22" s="6"/>
      <c r="X22" s="6"/>
      <c r="Y22" s="6"/>
      <c r="Z22" s="6"/>
      <c r="AA22" s="6"/>
      <c r="AB22" s="6"/>
      <c r="AC22" s="6"/>
      <c r="AD22" s="7"/>
      <c r="AF22" s="5"/>
      <c r="AG22" s="6"/>
      <c r="AH22" s="6"/>
      <c r="AI22" s="7"/>
    </row>
    <row r="23" spans="1:38" x14ac:dyDescent="0.3">
      <c r="A23" t="s">
        <v>18</v>
      </c>
      <c r="B23" s="25">
        <v>0</v>
      </c>
      <c r="J23" s="20">
        <v>100</v>
      </c>
      <c r="K23" s="26">
        <v>30</v>
      </c>
      <c r="L23" s="47">
        <v>14</v>
      </c>
      <c r="M23" s="26">
        <v>14</v>
      </c>
      <c r="N23" s="11" t="s">
        <v>24</v>
      </c>
      <c r="O23" s="11" t="s">
        <v>24</v>
      </c>
      <c r="P23" s="26">
        <v>14</v>
      </c>
      <c r="Q23" s="11" t="s">
        <v>24</v>
      </c>
      <c r="R23" s="26">
        <v>70</v>
      </c>
      <c r="S23" s="11" t="s">
        <v>24</v>
      </c>
      <c r="T23" s="48">
        <v>70</v>
      </c>
      <c r="U23" s="72">
        <f>IF(B23=1,J23-K23,IF(B23=-1,J23,0))</f>
        <v>0</v>
      </c>
      <c r="V23" s="5">
        <f>IF(B23=1,MIN((J23-K23),L23),0)</f>
        <v>0</v>
      </c>
      <c r="W23" s="6">
        <f>IF(B23=1,MIN((J23-K23),M23),0)</f>
        <v>0</v>
      </c>
      <c r="X23" s="6">
        <f>0</f>
        <v>0</v>
      </c>
      <c r="Y23" s="6">
        <f>0</f>
        <v>0</v>
      </c>
      <c r="Z23" s="6">
        <f>IF(B23=1,MIN((J23-K23),P23),0)</f>
        <v>0</v>
      </c>
      <c r="AA23" s="6">
        <f>0</f>
        <v>0</v>
      </c>
      <c r="AB23" s="6">
        <f>IF(B23=1,MIN((J23-K23),R23),0)</f>
        <v>0</v>
      </c>
      <c r="AC23" s="6">
        <f>0</f>
        <v>0</v>
      </c>
      <c r="AD23" s="7">
        <f>IF(OR(B23=1,B23=-1),MIN((J23-K23),T23),0)</f>
        <v>0</v>
      </c>
      <c r="AF23" s="5">
        <f>MIN(U23,V23+Z23)</f>
        <v>0</v>
      </c>
      <c r="AG23" s="6">
        <f>MIN(U23,V23+Z23+AB23)</f>
        <v>0</v>
      </c>
      <c r="AH23" s="6">
        <f>MIN(U23,V23+Z23+AB23+AD23)</f>
        <v>0</v>
      </c>
      <c r="AI23" s="7">
        <f>MIN(U23,V23+Z23+AB23+AD23+W23)</f>
        <v>0</v>
      </c>
    </row>
    <row r="24" spans="1:38" x14ac:dyDescent="0.3">
      <c r="A24" t="s">
        <v>80</v>
      </c>
      <c r="B24" s="25">
        <v>0</v>
      </c>
      <c r="J24" s="20">
        <v>300</v>
      </c>
      <c r="K24" s="26">
        <v>200</v>
      </c>
      <c r="L24" s="47">
        <v>100</v>
      </c>
      <c r="M24" s="26">
        <v>100</v>
      </c>
      <c r="N24" s="11" t="s">
        <v>24</v>
      </c>
      <c r="O24" s="11" t="s">
        <v>24</v>
      </c>
      <c r="P24" s="26">
        <v>100</v>
      </c>
      <c r="Q24" s="11"/>
      <c r="R24" s="26">
        <v>0</v>
      </c>
      <c r="S24" s="11" t="s">
        <v>24</v>
      </c>
      <c r="T24" s="48">
        <v>0</v>
      </c>
      <c r="U24" s="72">
        <f>IF(B24=1,J24-K24,IF(B24=-1,J24,0))</f>
        <v>0</v>
      </c>
      <c r="V24" s="5">
        <f>IF(B24=1,MIN((J24-K24),L24),0)</f>
        <v>0</v>
      </c>
      <c r="W24" s="6">
        <f>IF(B24=1,MIN((J24-K24),M24),0)</f>
        <v>0</v>
      </c>
      <c r="X24" s="6">
        <f>0</f>
        <v>0</v>
      </c>
      <c r="Y24" s="6">
        <f>0</f>
        <v>0</v>
      </c>
      <c r="Z24" s="6">
        <f>IF(B24=1,MIN((J24-K24),P24),0)</f>
        <v>0</v>
      </c>
      <c r="AA24" s="6">
        <f>0</f>
        <v>0</v>
      </c>
      <c r="AB24" s="6">
        <f>IF(B24=1,MIN((J24-K24),R24),0)</f>
        <v>0</v>
      </c>
      <c r="AC24" s="6">
        <f>0</f>
        <v>0</v>
      </c>
      <c r="AD24" s="7">
        <f>IF(OR(B24=1,B24=-1),MIN((J24-K24),T24),0)</f>
        <v>0</v>
      </c>
      <c r="AF24" s="5">
        <f>MIN(U24,V24+Z24)</f>
        <v>0</v>
      </c>
      <c r="AG24" s="6">
        <f>MIN(U24,V24+Z24+AB24)</f>
        <v>0</v>
      </c>
      <c r="AH24" s="6">
        <f>MIN(U24,V24+Z24+AB24+AD24)</f>
        <v>0</v>
      </c>
      <c r="AI24" s="7">
        <f>MIN(U24,V24+Z24+AB24+AD24+W24)</f>
        <v>0</v>
      </c>
    </row>
    <row r="25" spans="1:38" ht="15" thickBot="1" x14ac:dyDescent="0.35">
      <c r="A25" t="s">
        <v>19</v>
      </c>
      <c r="B25" s="25">
        <v>0</v>
      </c>
      <c r="J25" s="20">
        <v>120</v>
      </c>
      <c r="K25" s="26">
        <v>40</v>
      </c>
      <c r="L25" s="47">
        <v>16</v>
      </c>
      <c r="M25" s="26">
        <v>16</v>
      </c>
      <c r="N25" s="11" t="s">
        <v>24</v>
      </c>
      <c r="O25" s="11" t="s">
        <v>24</v>
      </c>
      <c r="P25" s="26">
        <v>16</v>
      </c>
      <c r="Q25" s="11" t="s">
        <v>24</v>
      </c>
      <c r="R25" s="26">
        <v>40</v>
      </c>
      <c r="S25" s="11" t="s">
        <v>24</v>
      </c>
      <c r="T25" s="48">
        <v>120</v>
      </c>
      <c r="U25" s="72">
        <f>IF(B25=1,J25-K25,IF(B25=-1,J25,0))</f>
        <v>0</v>
      </c>
      <c r="V25" s="5">
        <f t="shared" ref="V25" si="17">IF(B25=1,MIN((J25-K25),L25),0)</f>
        <v>0</v>
      </c>
      <c r="W25" s="6">
        <f t="shared" ref="W25" si="18">IF(B25=1,MIN((J25-K25),M25),0)</f>
        <v>0</v>
      </c>
      <c r="X25" s="6">
        <f>0</f>
        <v>0</v>
      </c>
      <c r="Y25" s="6">
        <f>0</f>
        <v>0</v>
      </c>
      <c r="Z25" s="6">
        <f t="shared" ref="Z25" si="19">IF(B25=1,MIN((J25-K25),P25),0)</f>
        <v>0</v>
      </c>
      <c r="AA25" s="6">
        <f>0</f>
        <v>0</v>
      </c>
      <c r="AB25" s="6">
        <f t="shared" ref="AB25" si="20">IF(B25=1,MIN((J25-K25),R25),0)</f>
        <v>0</v>
      </c>
      <c r="AC25" s="6">
        <f>0</f>
        <v>0</v>
      </c>
      <c r="AD25" s="7">
        <f>IF(OR(B25=1,B25=-1),MIN(J25,T25),0)</f>
        <v>0</v>
      </c>
      <c r="AF25" s="8">
        <f>MIN(U25,V25+Z25)</f>
        <v>0</v>
      </c>
      <c r="AG25" s="9">
        <f>MIN(U25,V25+Z25+AB25)</f>
        <v>0</v>
      </c>
      <c r="AH25" s="9">
        <f>MIN(U25,V25+Z25+AB25+AD25)</f>
        <v>0</v>
      </c>
      <c r="AI25" s="10">
        <f>MIN(U25,V25+Z25+AB25+AD25+W25)</f>
        <v>0</v>
      </c>
    </row>
    <row r="26" spans="1:38" ht="15" thickBot="1" x14ac:dyDescent="0.35">
      <c r="B26" s="12"/>
      <c r="F26" s="90" t="s">
        <v>97</v>
      </c>
      <c r="H26" s="90">
        <f>SUM(IF(B23=1,J23,0),IF(B24=1,J24,0),IF(B25=1,J25,0))</f>
        <v>0</v>
      </c>
      <c r="I26" t="s">
        <v>86</v>
      </c>
      <c r="J26" s="66">
        <f>SUM(IF(OR(B23=1,B23=-1),J23,0),IF(OR(B24=1,B24=-1),J24,0),IF(OR(B25=1,B25=-1),J25,0))</f>
        <v>0</v>
      </c>
      <c r="K26" s="66">
        <f>SUM(IF(B23=1,K23,0),IF(B24=1,K24,0),IF(B25=1,K25,0))</f>
        <v>0</v>
      </c>
      <c r="L26" s="5"/>
      <c r="M26" s="6"/>
      <c r="N26" s="11"/>
      <c r="O26" s="11"/>
      <c r="P26" s="6"/>
      <c r="Q26" s="11"/>
      <c r="R26" s="11"/>
      <c r="S26" s="11"/>
      <c r="T26" s="7"/>
      <c r="U26" s="72"/>
      <c r="V26" s="5"/>
      <c r="W26" s="6"/>
      <c r="X26" s="6"/>
      <c r="Y26" s="6"/>
      <c r="Z26" s="6"/>
      <c r="AA26" s="6"/>
      <c r="AB26" s="6"/>
      <c r="AC26" s="93" t="s">
        <v>95</v>
      </c>
      <c r="AD26" s="94">
        <f>SUM(IF(B23=-1,AD23,0),IF(B24=-1,AD24,0),IF(B25=-1,AD25,0))</f>
        <v>0</v>
      </c>
      <c r="AK26" s="75"/>
    </row>
    <row r="27" spans="1:38" ht="86.4" x14ac:dyDescent="0.3">
      <c r="B27" s="87" t="s">
        <v>92</v>
      </c>
      <c r="F27" s="1" t="s">
        <v>37</v>
      </c>
      <c r="G27" s="1" t="s">
        <v>45</v>
      </c>
      <c r="H27" s="1" t="s">
        <v>38</v>
      </c>
      <c r="I27" s="1" t="s">
        <v>39</v>
      </c>
      <c r="K27" s="6"/>
      <c r="L27" s="5"/>
      <c r="M27" s="6"/>
      <c r="N27" s="6"/>
      <c r="O27" s="6"/>
      <c r="P27" s="6"/>
      <c r="Q27" s="6"/>
      <c r="R27" s="6"/>
      <c r="S27" s="6"/>
      <c r="T27" s="7"/>
      <c r="U27" s="72"/>
      <c r="V27" s="5"/>
      <c r="W27" s="6"/>
      <c r="X27" s="6"/>
      <c r="Y27" s="6"/>
      <c r="Z27" s="6"/>
      <c r="AA27" s="6"/>
      <c r="AB27" s="6"/>
      <c r="AC27" s="6"/>
      <c r="AD27" s="7"/>
      <c r="AF27" s="62" t="s">
        <v>68</v>
      </c>
      <c r="AG27" s="63" t="s">
        <v>69</v>
      </c>
      <c r="AH27" s="63" t="s">
        <v>70</v>
      </c>
      <c r="AI27" s="63" t="s">
        <v>71</v>
      </c>
      <c r="AJ27" s="64" t="s">
        <v>72</v>
      </c>
      <c r="AK27" s="19"/>
      <c r="AL27" s="19"/>
    </row>
    <row r="28" spans="1:38" x14ac:dyDescent="0.3">
      <c r="A28" t="s">
        <v>20</v>
      </c>
      <c r="B28" s="59">
        <v>0</v>
      </c>
      <c r="F28" s="20">
        <v>200</v>
      </c>
      <c r="G28" s="20">
        <v>0</v>
      </c>
      <c r="H28" s="20">
        <v>100</v>
      </c>
      <c r="I28" s="20">
        <v>50</v>
      </c>
      <c r="J28" s="20">
        <v>100</v>
      </c>
      <c r="K28" s="26">
        <v>-100</v>
      </c>
      <c r="L28" s="47">
        <f>200</f>
        <v>200</v>
      </c>
      <c r="M28" s="26">
        <f>200</f>
        <v>200</v>
      </c>
      <c r="N28" s="26">
        <v>200</v>
      </c>
      <c r="O28" s="11" t="s">
        <v>24</v>
      </c>
      <c r="P28" s="26">
        <v>200</v>
      </c>
      <c r="Q28" s="11" t="s">
        <v>24</v>
      </c>
      <c r="R28" s="26">
        <v>100</v>
      </c>
      <c r="S28" s="11" t="s">
        <v>24</v>
      </c>
      <c r="T28" s="48">
        <v>50</v>
      </c>
      <c r="U28" s="72">
        <f>IF(B28=1,J28-K28,0)</f>
        <v>0</v>
      </c>
      <c r="V28" s="5">
        <f>IF(B28=1,MIN((J28-K28),L28),0)</f>
        <v>0</v>
      </c>
      <c r="W28" s="6">
        <f>IF(B28=1,MIN((J28-K28),M28),0)</f>
        <v>0</v>
      </c>
      <c r="X28" s="6">
        <f>IF(B28=1,MIN((J28-K28),N28),0)</f>
        <v>0</v>
      </c>
      <c r="Y28" s="6">
        <f>0</f>
        <v>0</v>
      </c>
      <c r="Z28" s="6">
        <f>IF(B28=1,MIN((J28-K28),P28),0)</f>
        <v>0</v>
      </c>
      <c r="AA28" s="6">
        <f>0</f>
        <v>0</v>
      </c>
      <c r="AB28" s="6">
        <f>IF(B28=1,MIN((J28-K28),R28),0)</f>
        <v>0</v>
      </c>
      <c r="AC28" s="6">
        <f>0</f>
        <v>0</v>
      </c>
      <c r="AD28" s="7">
        <f>IF(B28=1,MIN((J28-K28),T28),0)</f>
        <v>0</v>
      </c>
      <c r="AF28" s="5">
        <f>MIN(U28,V28+X28)</f>
        <v>0</v>
      </c>
      <c r="AG28" s="6">
        <f>MIN(U28,V28+Z28+AB28)</f>
        <v>0</v>
      </c>
      <c r="AH28" s="6">
        <f>MIN(U28,V28+X28+Z28+AB28)</f>
        <v>0</v>
      </c>
      <c r="AI28" s="6">
        <f>MIN(U28,V28+X28+Z28+AB28+AD28)</f>
        <v>0</v>
      </c>
      <c r="AJ28" s="7">
        <f>MIN(U28,V28+X28+Z28+AB28+AD28+W28)</f>
        <v>0</v>
      </c>
    </row>
    <row r="29" spans="1:38" x14ac:dyDescent="0.3">
      <c r="A29" t="s">
        <v>21</v>
      </c>
      <c r="B29" s="59">
        <v>0</v>
      </c>
      <c r="F29" s="20">
        <v>10</v>
      </c>
      <c r="G29" s="20">
        <v>0</v>
      </c>
      <c r="H29" s="20">
        <v>5</v>
      </c>
      <c r="I29" s="20">
        <v>10</v>
      </c>
      <c r="J29" s="20">
        <v>10</v>
      </c>
      <c r="K29" s="26">
        <v>-10</v>
      </c>
      <c r="L29" s="47">
        <v>20</v>
      </c>
      <c r="M29" s="26">
        <f>20</f>
        <v>20</v>
      </c>
      <c r="N29" s="26">
        <v>20</v>
      </c>
      <c r="O29" s="11" t="s">
        <v>24</v>
      </c>
      <c r="P29" s="26">
        <v>20</v>
      </c>
      <c r="Q29" s="11" t="s">
        <v>24</v>
      </c>
      <c r="R29" s="26">
        <v>5</v>
      </c>
      <c r="S29" s="11" t="s">
        <v>24</v>
      </c>
      <c r="T29" s="48">
        <v>2.5</v>
      </c>
      <c r="U29" s="72">
        <f t="shared" ref="U29:U30" si="21">IF(B29=1,J29-K29,0)</f>
        <v>0</v>
      </c>
      <c r="V29" s="5">
        <f t="shared" ref="V29:V30" si="22">IF(B29=1,MIN((J29-K29),L29),0)</f>
        <v>0</v>
      </c>
      <c r="W29" s="6">
        <f t="shared" ref="W29:W30" si="23">IF(B29=1,MIN((J29-K29),M29),0)</f>
        <v>0</v>
      </c>
      <c r="X29" s="6">
        <f t="shared" ref="X29:X30" si="24">IF(B29=1,MIN((J29-K29),N29),0)</f>
        <v>0</v>
      </c>
      <c r="Y29" s="6">
        <f>0</f>
        <v>0</v>
      </c>
      <c r="Z29" s="6">
        <f t="shared" ref="Z29:Z30" si="25">IF(B29=1,MIN((J29-K29),P29),0)</f>
        <v>0</v>
      </c>
      <c r="AA29" s="6">
        <f>0</f>
        <v>0</v>
      </c>
      <c r="AB29" s="6">
        <f t="shared" ref="AB29:AB30" si="26">IF(B29=1,MIN((J29-K29),R29),0)</f>
        <v>0</v>
      </c>
      <c r="AC29" s="6">
        <f>0</f>
        <v>0</v>
      </c>
      <c r="AD29" s="7">
        <f t="shared" ref="AD29:AD30" si="27">IF(B29=1,MIN((J29-K29),T29),0)</f>
        <v>0</v>
      </c>
      <c r="AF29" s="5">
        <f t="shared" ref="AF29:AF30" si="28">MIN(U29,V29+X29)</f>
        <v>0</v>
      </c>
      <c r="AG29" s="6">
        <f t="shared" ref="AG29:AG30" si="29">MIN(U29,V29+Z29+AB29)</f>
        <v>0</v>
      </c>
      <c r="AH29" s="6">
        <f t="shared" ref="AH29:AH30" si="30">MIN(U29,V29+X29+Z29+AB29)</f>
        <v>0</v>
      </c>
      <c r="AI29" s="6">
        <f t="shared" ref="AI29:AI30" si="31">MIN(U29,V29+X29+Z29+AB29+AD29)</f>
        <v>0</v>
      </c>
      <c r="AJ29" s="7">
        <f t="shared" ref="AJ29:AJ30" si="32">MIN(U29,V29+X29+Z29+AB29+AD29+W29)</f>
        <v>0</v>
      </c>
    </row>
    <row r="30" spans="1:38" ht="15" thickBot="1" x14ac:dyDescent="0.35">
      <c r="A30" t="s">
        <v>22</v>
      </c>
      <c r="B30" s="60">
        <v>0</v>
      </c>
      <c r="C30" s="24"/>
      <c r="D30" s="24"/>
      <c r="E30" s="24"/>
      <c r="F30" s="27">
        <v>100</v>
      </c>
      <c r="G30" s="27">
        <v>0</v>
      </c>
      <c r="H30" s="27">
        <v>0</v>
      </c>
      <c r="I30" s="27">
        <v>100</v>
      </c>
      <c r="J30" s="27">
        <v>100</v>
      </c>
      <c r="K30" s="27">
        <v>-100</v>
      </c>
      <c r="L30" s="49">
        <v>200</v>
      </c>
      <c r="M30" s="50">
        <v>200</v>
      </c>
      <c r="N30" s="50">
        <v>200</v>
      </c>
      <c r="O30" s="13" t="s">
        <v>24</v>
      </c>
      <c r="P30" s="50">
        <v>200</v>
      </c>
      <c r="Q30" s="9" t="s">
        <v>24</v>
      </c>
      <c r="R30" s="50">
        <v>100</v>
      </c>
      <c r="S30" s="9" t="s">
        <v>24</v>
      </c>
      <c r="T30" s="51">
        <v>0</v>
      </c>
      <c r="U30" s="74">
        <f t="shared" si="21"/>
        <v>0</v>
      </c>
      <c r="V30" s="8">
        <f t="shared" si="22"/>
        <v>0</v>
      </c>
      <c r="W30" s="9">
        <f t="shared" si="23"/>
        <v>0</v>
      </c>
      <c r="X30" s="9">
        <f t="shared" si="24"/>
        <v>0</v>
      </c>
      <c r="Y30" s="9">
        <f>0</f>
        <v>0</v>
      </c>
      <c r="Z30" s="9">
        <f t="shared" si="25"/>
        <v>0</v>
      </c>
      <c r="AA30" s="9">
        <f>0</f>
        <v>0</v>
      </c>
      <c r="AB30" s="9">
        <f t="shared" si="26"/>
        <v>0</v>
      </c>
      <c r="AC30" s="9">
        <f>0</f>
        <v>0</v>
      </c>
      <c r="AD30" s="10">
        <f t="shared" si="27"/>
        <v>0</v>
      </c>
      <c r="AF30" s="8">
        <f t="shared" si="28"/>
        <v>0</v>
      </c>
      <c r="AG30" s="9">
        <f t="shared" si="29"/>
        <v>0</v>
      </c>
      <c r="AH30" s="9">
        <f t="shared" si="30"/>
        <v>0</v>
      </c>
      <c r="AI30" s="9">
        <f t="shared" si="31"/>
        <v>0</v>
      </c>
      <c r="AJ30" s="10">
        <f t="shared" si="32"/>
        <v>0</v>
      </c>
    </row>
    <row r="31" spans="1:38" s="66" customFormat="1" x14ac:dyDescent="0.3">
      <c r="B31" s="11"/>
      <c r="C31" s="11"/>
      <c r="D31" s="11"/>
      <c r="E31" s="11" t="s">
        <v>86</v>
      </c>
      <c r="F31" s="11">
        <f>SUM(IF(B28=1,F28,0),IF(B29=1,F29,0),IF(B30=1,F30,0))</f>
        <v>0</v>
      </c>
      <c r="G31" s="11">
        <f>SUM(IF(B28=1,G28,0),IF(B29=1,G29,0),IF(B30=1,G30,0))</f>
        <v>0</v>
      </c>
      <c r="H31" s="11">
        <f>SUM(IF(B28=1,H28,0),IF(B29=1,H29,0),IF(B30=1,H30,0))</f>
        <v>0</v>
      </c>
      <c r="I31" s="11">
        <f>SUM(IF(B28=1,I28,0),IF(B29=1,I29,0),IF(B30=1,I30,0))</f>
        <v>0</v>
      </c>
      <c r="J31" s="66">
        <f>SUM(IF(B28=1,J28,0),IF(B29=1,J29,0),IF(B30=1,J30,0))</f>
        <v>0</v>
      </c>
      <c r="K31" s="66">
        <f>SUM(IF(B28=1,K28,0),IF(B29=1,K29,0),IF(B30=1,K30,0))</f>
        <v>0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F31" s="11"/>
      <c r="AG31" s="11"/>
      <c r="AH31" s="11"/>
      <c r="AI31" s="11"/>
      <c r="AJ31" s="11"/>
    </row>
    <row r="32" spans="1:38" s="66" customFormat="1" ht="15" thickBot="1" x14ac:dyDescent="0.3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F32" s="11"/>
      <c r="AG32" s="11"/>
      <c r="AH32" s="11"/>
      <c r="AI32" s="11"/>
      <c r="AJ32" s="11"/>
    </row>
    <row r="33" spans="1:36" s="66" customFormat="1" ht="15" thickBot="1" x14ac:dyDescent="0.35">
      <c r="A33" s="81" t="s">
        <v>82</v>
      </c>
      <c r="B33" s="82"/>
      <c r="C33" s="82"/>
      <c r="D33" s="83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11"/>
      <c r="AC33" s="11"/>
      <c r="AD33" s="11"/>
      <c r="AF33" s="11"/>
      <c r="AG33" s="11"/>
      <c r="AH33" s="11"/>
      <c r="AI33" s="11"/>
      <c r="AJ33" s="11"/>
    </row>
    <row r="34" spans="1:36" s="66" customFormat="1" x14ac:dyDescent="0.3">
      <c r="A34" s="6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76" t="s">
        <v>98</v>
      </c>
      <c r="N34" s="6"/>
      <c r="O34" s="6"/>
      <c r="P34" s="6"/>
      <c r="Q34" s="6"/>
      <c r="R34" s="6"/>
      <c r="S34" s="6"/>
      <c r="T34" s="6"/>
      <c r="U34" s="6"/>
      <c r="V34" s="11"/>
      <c r="W34" s="69" t="s">
        <v>99</v>
      </c>
      <c r="X34" s="6"/>
      <c r="Y34" s="11"/>
      <c r="Z34" s="11"/>
      <c r="AA34" s="68"/>
      <c r="AB34" s="11"/>
      <c r="AC34" s="11"/>
      <c r="AD34" s="11"/>
      <c r="AF34" s="11"/>
      <c r="AG34" s="11"/>
      <c r="AH34" s="11"/>
      <c r="AI34" s="11"/>
      <c r="AJ34" s="11"/>
    </row>
    <row r="35" spans="1:36" s="66" customFormat="1" ht="57.6" x14ac:dyDescent="0.3">
      <c r="A35" s="67"/>
      <c r="B35" s="11"/>
      <c r="C35" s="11"/>
      <c r="D35" s="11"/>
      <c r="E35" s="11"/>
      <c r="F35" s="11"/>
      <c r="G35" s="11"/>
      <c r="H35" s="11"/>
      <c r="I35" s="11"/>
      <c r="J35" s="14" t="s">
        <v>26</v>
      </c>
      <c r="K35" s="14" t="s">
        <v>27</v>
      </c>
      <c r="L35" s="70" t="s">
        <v>85</v>
      </c>
      <c r="M35" s="14" t="s">
        <v>28</v>
      </c>
      <c r="N35" s="14" t="s">
        <v>29</v>
      </c>
      <c r="O35" s="14" t="s">
        <v>30</v>
      </c>
      <c r="P35" s="14" t="s">
        <v>31</v>
      </c>
      <c r="Q35" s="14" t="s">
        <v>32</v>
      </c>
      <c r="R35" s="14" t="s">
        <v>33</v>
      </c>
      <c r="S35" s="14" t="s">
        <v>34</v>
      </c>
      <c r="T35" s="14" t="s">
        <v>35</v>
      </c>
      <c r="U35" s="14" t="s">
        <v>36</v>
      </c>
      <c r="V35" s="11"/>
      <c r="W35" s="19" t="s">
        <v>63</v>
      </c>
      <c r="X35" s="19" t="s">
        <v>73</v>
      </c>
      <c r="Y35" s="11"/>
      <c r="Z35" s="11"/>
      <c r="AA35" s="68"/>
      <c r="AB35" s="11"/>
      <c r="AC35" s="11"/>
      <c r="AD35" s="11"/>
      <c r="AF35" s="11"/>
      <c r="AG35" s="11"/>
      <c r="AH35" s="11"/>
      <c r="AI35" s="11"/>
      <c r="AJ35" s="11"/>
    </row>
    <row r="36" spans="1:36" s="66" customFormat="1" x14ac:dyDescent="0.3">
      <c r="A36" s="67" t="s">
        <v>75</v>
      </c>
      <c r="B36" s="11"/>
      <c r="C36" s="11"/>
      <c r="D36" s="11"/>
      <c r="E36" s="11"/>
      <c r="F36" s="11"/>
      <c r="G36" s="11"/>
      <c r="H36" s="11"/>
      <c r="I36" s="11"/>
      <c r="J36" s="11">
        <f>J16</f>
        <v>100</v>
      </c>
      <c r="K36" s="11">
        <f>K16</f>
        <v>0</v>
      </c>
      <c r="L36" s="11">
        <f t="shared" ref="L36:U36" si="33">SUM(U13:U15)</f>
        <v>100</v>
      </c>
      <c r="M36" s="11">
        <f t="shared" si="33"/>
        <v>0</v>
      </c>
      <c r="N36" s="11">
        <f t="shared" si="33"/>
        <v>0</v>
      </c>
      <c r="O36" s="11">
        <f t="shared" si="33"/>
        <v>0</v>
      </c>
      <c r="P36" s="11">
        <f t="shared" si="33"/>
        <v>100</v>
      </c>
      <c r="Q36" s="11">
        <f t="shared" si="33"/>
        <v>0</v>
      </c>
      <c r="R36" s="11">
        <f t="shared" si="33"/>
        <v>0</v>
      </c>
      <c r="S36" s="11">
        <f t="shared" si="33"/>
        <v>0</v>
      </c>
      <c r="T36" s="11">
        <f t="shared" si="33"/>
        <v>0</v>
      </c>
      <c r="U36" s="11">
        <f t="shared" si="33"/>
        <v>0</v>
      </c>
      <c r="V36" s="11"/>
      <c r="W36" s="11">
        <f>SUM(AF13:AF15)</f>
        <v>100</v>
      </c>
      <c r="X36" s="11">
        <f>SUM(AG13:AG15)</f>
        <v>100</v>
      </c>
      <c r="Y36" s="11"/>
      <c r="Z36" s="11"/>
      <c r="AA36" s="68"/>
      <c r="AB36" s="11"/>
      <c r="AC36" s="11"/>
      <c r="AD36" s="11"/>
      <c r="AF36" s="11"/>
      <c r="AG36" s="11"/>
      <c r="AH36" s="11"/>
      <c r="AI36" s="11"/>
      <c r="AJ36" s="11"/>
    </row>
    <row r="37" spans="1:36" s="66" customFormat="1" x14ac:dyDescent="0.3">
      <c r="A37" s="6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68"/>
      <c r="AB37" s="11"/>
      <c r="AC37" s="11"/>
      <c r="AD37" s="11"/>
      <c r="AF37" s="11"/>
      <c r="AG37" s="11"/>
      <c r="AH37" s="11"/>
      <c r="AI37" s="11"/>
      <c r="AJ37" s="11"/>
    </row>
    <row r="38" spans="1:36" s="66" customFormat="1" ht="72" x14ac:dyDescent="0.3">
      <c r="A38" s="6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4" t="s">
        <v>64</v>
      </c>
      <c r="X38" s="14" t="s">
        <v>65</v>
      </c>
      <c r="Y38" s="14" t="s">
        <v>66</v>
      </c>
      <c r="Z38" s="14" t="s">
        <v>67</v>
      </c>
      <c r="AA38" s="68"/>
      <c r="AB38" s="11"/>
      <c r="AC38" s="11"/>
      <c r="AD38" s="11"/>
      <c r="AF38" s="11"/>
      <c r="AG38" s="11"/>
      <c r="AH38" s="11"/>
      <c r="AI38" s="11"/>
      <c r="AJ38" s="11"/>
    </row>
    <row r="39" spans="1:36" s="66" customFormat="1" x14ac:dyDescent="0.3">
      <c r="A39" s="67" t="s">
        <v>84</v>
      </c>
      <c r="B39" s="11"/>
      <c r="C39" s="11"/>
      <c r="D39" s="11"/>
      <c r="E39" s="11"/>
      <c r="F39" s="11"/>
      <c r="G39" s="11"/>
      <c r="H39" s="11"/>
      <c r="I39" s="11"/>
      <c r="J39" s="11">
        <f>J21+J26</f>
        <v>0</v>
      </c>
      <c r="K39" s="11">
        <f>K21+K26</f>
        <v>0</v>
      </c>
      <c r="L39" s="11">
        <f t="shared" ref="L39:U39" si="34">SUM(U18:U20,U23:U25)</f>
        <v>0</v>
      </c>
      <c r="M39" s="11">
        <f t="shared" si="34"/>
        <v>0</v>
      </c>
      <c r="N39" s="11">
        <f t="shared" si="34"/>
        <v>0</v>
      </c>
      <c r="O39" s="11">
        <f t="shared" si="34"/>
        <v>0</v>
      </c>
      <c r="P39" s="11">
        <f t="shared" si="34"/>
        <v>0</v>
      </c>
      <c r="Q39" s="11">
        <f t="shared" si="34"/>
        <v>0</v>
      </c>
      <c r="R39" s="11">
        <f t="shared" si="34"/>
        <v>0</v>
      </c>
      <c r="S39" s="11">
        <f t="shared" si="34"/>
        <v>0</v>
      </c>
      <c r="T39" s="11">
        <f t="shared" si="34"/>
        <v>0</v>
      </c>
      <c r="U39" s="11">
        <f t="shared" si="34"/>
        <v>0</v>
      </c>
      <c r="V39" s="11"/>
      <c r="W39" s="11">
        <f>SUM(AF18:AF20,AF23:AF25)</f>
        <v>0</v>
      </c>
      <c r="X39" s="11">
        <f>SUM(AG18:AG20,AG23:AG25)</f>
        <v>0</v>
      </c>
      <c r="Y39" s="11">
        <f>SUM(AH18:AH20,AH23:AH25)</f>
        <v>0</v>
      </c>
      <c r="Z39" s="11">
        <f>SUM(AI18:AI20,AI23:AI25)</f>
        <v>0</v>
      </c>
      <c r="AA39" s="68"/>
      <c r="AB39" s="11"/>
      <c r="AC39" s="11"/>
      <c r="AD39" s="11"/>
      <c r="AF39" s="11"/>
      <c r="AG39" s="11"/>
      <c r="AH39" s="11"/>
      <c r="AI39" s="11"/>
      <c r="AJ39" s="11"/>
    </row>
    <row r="40" spans="1:36" s="66" customFormat="1" x14ac:dyDescent="0.3">
      <c r="A40" s="6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68"/>
      <c r="AB40" s="11"/>
      <c r="AC40" s="11"/>
      <c r="AD40" s="11"/>
      <c r="AF40" s="11"/>
      <c r="AG40" s="11"/>
      <c r="AH40" s="11"/>
      <c r="AI40" s="11"/>
      <c r="AJ40" s="11"/>
    </row>
    <row r="41" spans="1:36" s="66" customFormat="1" ht="86.4" x14ac:dyDescent="0.3">
      <c r="A41" s="67"/>
      <c r="B41" s="11"/>
      <c r="C41" s="11"/>
      <c r="D41" s="11"/>
      <c r="E41" s="11"/>
      <c r="F41" s="14" t="s">
        <v>37</v>
      </c>
      <c r="G41" s="14" t="s">
        <v>45</v>
      </c>
      <c r="H41" s="14" t="s">
        <v>38</v>
      </c>
      <c r="I41" s="14" t="s">
        <v>39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4" t="s">
        <v>68</v>
      </c>
      <c r="X41" s="14" t="s">
        <v>69</v>
      </c>
      <c r="Y41" s="14" t="s">
        <v>70</v>
      </c>
      <c r="Z41" s="14" t="s">
        <v>71</v>
      </c>
      <c r="AA41" s="16" t="s">
        <v>72</v>
      </c>
      <c r="AB41" s="11"/>
      <c r="AC41" s="11"/>
      <c r="AD41" s="11"/>
      <c r="AF41" s="11"/>
      <c r="AG41" s="11"/>
      <c r="AH41" s="11"/>
      <c r="AI41" s="11"/>
      <c r="AJ41" s="11"/>
    </row>
    <row r="42" spans="1:36" s="66" customFormat="1" ht="15" thickBot="1" x14ac:dyDescent="0.35">
      <c r="A42" s="79" t="s">
        <v>83</v>
      </c>
      <c r="B42" s="13"/>
      <c r="C42" s="13"/>
      <c r="D42" s="13"/>
      <c r="E42" s="13"/>
      <c r="F42" s="13">
        <f>F31</f>
        <v>0</v>
      </c>
      <c r="G42" s="13">
        <f t="shared" ref="G42:I42" si="35">G31</f>
        <v>0</v>
      </c>
      <c r="H42" s="13">
        <f t="shared" si="35"/>
        <v>0</v>
      </c>
      <c r="I42" s="13">
        <f t="shared" si="35"/>
        <v>0</v>
      </c>
      <c r="J42" s="13">
        <f>J31</f>
        <v>0</v>
      </c>
      <c r="K42" s="13">
        <f>K31</f>
        <v>0</v>
      </c>
      <c r="L42" s="13">
        <f>SUM(U28:U30)</f>
        <v>0</v>
      </c>
      <c r="M42" s="13">
        <f t="shared" ref="M42:AA42" si="36">SUM(V28:V30)</f>
        <v>0</v>
      </c>
      <c r="N42" s="13">
        <f t="shared" si="36"/>
        <v>0</v>
      </c>
      <c r="O42" s="13">
        <f t="shared" si="36"/>
        <v>0</v>
      </c>
      <c r="P42" s="13">
        <f t="shared" si="36"/>
        <v>0</v>
      </c>
      <c r="Q42" s="13">
        <f t="shared" si="36"/>
        <v>0</v>
      </c>
      <c r="R42" s="13">
        <f t="shared" si="36"/>
        <v>0</v>
      </c>
      <c r="S42" s="13">
        <f t="shared" si="36"/>
        <v>0</v>
      </c>
      <c r="T42" s="13">
        <f t="shared" si="36"/>
        <v>0</v>
      </c>
      <c r="U42" s="13">
        <f t="shared" si="36"/>
        <v>0</v>
      </c>
      <c r="V42" s="13"/>
      <c r="W42" s="13">
        <f t="shared" si="36"/>
        <v>0</v>
      </c>
      <c r="X42" s="13">
        <f t="shared" si="36"/>
        <v>0</v>
      </c>
      <c r="Y42" s="13">
        <f t="shared" si="36"/>
        <v>0</v>
      </c>
      <c r="Z42" s="13">
        <f t="shared" si="36"/>
        <v>0</v>
      </c>
      <c r="AA42" s="80">
        <f t="shared" si="36"/>
        <v>0</v>
      </c>
      <c r="AB42" s="11"/>
      <c r="AC42" s="11"/>
      <c r="AD42" s="11"/>
      <c r="AF42" s="11"/>
      <c r="AG42" s="11"/>
      <c r="AH42" s="11"/>
      <c r="AI42" s="11"/>
      <c r="AJ42" s="11"/>
    </row>
    <row r="43" spans="1:36" ht="15" thickBot="1" x14ac:dyDescent="0.35">
      <c r="K43" s="11"/>
      <c r="L43" s="6"/>
      <c r="M43" s="6"/>
      <c r="N43" s="11"/>
      <c r="O43" s="11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6" ht="15" thickBot="1" x14ac:dyDescent="0.35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55" t="s">
        <v>103</v>
      </c>
      <c r="M44" s="31"/>
      <c r="N44" s="31"/>
      <c r="O44" s="55" t="s">
        <v>103</v>
      </c>
      <c r="P44" s="31"/>
      <c r="Q44" s="55" t="s">
        <v>104</v>
      </c>
      <c r="R44" s="31"/>
      <c r="S44" s="55" t="s">
        <v>104</v>
      </c>
      <c r="T44" s="31"/>
      <c r="U44" s="31"/>
      <c r="V44" s="31"/>
      <c r="W44" s="31"/>
      <c r="X44" s="31"/>
      <c r="Y44" s="31"/>
      <c r="Z44" s="31"/>
      <c r="AA44" s="31"/>
      <c r="AB44" s="32"/>
      <c r="AC44" s="6"/>
      <c r="AD44" s="6"/>
    </row>
    <row r="45" spans="1:36" ht="15" thickBot="1" x14ac:dyDescent="0.35">
      <c r="A45" s="33"/>
      <c r="B45" s="34" t="s">
        <v>51</v>
      </c>
      <c r="C45" s="35"/>
      <c r="D45" s="35"/>
      <c r="E45" s="35"/>
      <c r="F45" s="58">
        <f>SUM(E7:M7) - SUM(L55:T55,L57:T57,L60:T60)</f>
        <v>100</v>
      </c>
      <c r="G45" s="36"/>
      <c r="H45" s="36"/>
      <c r="I45" s="36"/>
      <c r="J45" s="36"/>
      <c r="K45" s="36"/>
      <c r="L45" s="54" t="s">
        <v>106</v>
      </c>
      <c r="M45" s="55"/>
      <c r="N45" s="55"/>
      <c r="O45" s="56" t="s">
        <v>107</v>
      </c>
      <c r="P45" s="55"/>
      <c r="Q45" s="57" t="s">
        <v>58</v>
      </c>
      <c r="R45" s="57" t="s">
        <v>61</v>
      </c>
      <c r="S45" s="57" t="s">
        <v>59</v>
      </c>
      <c r="T45" s="57"/>
      <c r="U45" s="57" t="s">
        <v>60</v>
      </c>
      <c r="V45" s="57"/>
      <c r="W45" s="57" t="s">
        <v>74</v>
      </c>
      <c r="X45" s="57"/>
      <c r="Y45" s="57" t="s">
        <v>105</v>
      </c>
      <c r="Z45" s="57"/>
      <c r="AA45" s="57" t="s">
        <v>62</v>
      </c>
      <c r="AB45" s="32"/>
      <c r="AC45" s="6"/>
      <c r="AD45" s="6"/>
    </row>
    <row r="46" spans="1:36" ht="15" thickBot="1" x14ac:dyDescent="0.35">
      <c r="A46" s="33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28">
        <f>U60</f>
        <v>0</v>
      </c>
      <c r="M46" s="29"/>
      <c r="N46" s="29"/>
      <c r="O46" s="29">
        <f>SUM(L60,N60:T60)</f>
        <v>0</v>
      </c>
      <c r="P46" s="29"/>
      <c r="Q46" s="29">
        <f>H26</f>
        <v>0</v>
      </c>
      <c r="R46" s="29">
        <f>AG16+AH21</f>
        <v>100</v>
      </c>
      <c r="S46" s="29">
        <f>D7+Q46+R46+L46+O46</f>
        <v>200</v>
      </c>
      <c r="T46" s="29"/>
      <c r="U46" s="29">
        <f>SUM(E7,G7:M7)-AD26</f>
        <v>100</v>
      </c>
      <c r="V46" s="29"/>
      <c r="W46" s="29">
        <f>MAX(0,(O7*4+U46-S46))</f>
        <v>0</v>
      </c>
      <c r="X46" s="29"/>
      <c r="Y46" s="29">
        <f>SUM(E7:M7)-SUM(L55:T55,L57:T57,L60:T60)</f>
        <v>100</v>
      </c>
      <c r="Z46" s="29"/>
      <c r="AA46" s="29">
        <f>MAX(W46,Y46)</f>
        <v>100</v>
      </c>
      <c r="AB46" s="39"/>
      <c r="AC46" s="6"/>
      <c r="AD46" s="6"/>
    </row>
    <row r="47" spans="1:36" ht="15" thickBot="1" x14ac:dyDescent="0.35">
      <c r="A47" s="33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40"/>
      <c r="AC47" s="6"/>
      <c r="AD47" s="6"/>
    </row>
    <row r="48" spans="1:36" x14ac:dyDescent="0.3">
      <c r="A48" s="33"/>
      <c r="B48" s="30" t="s">
        <v>52</v>
      </c>
      <c r="C48" s="31"/>
      <c r="D48" s="31"/>
      <c r="E48" s="31"/>
      <c r="F48" s="31"/>
      <c r="G48" s="31"/>
      <c r="H48" s="31"/>
      <c r="I48" s="31"/>
      <c r="J48" s="31"/>
      <c r="K48" s="32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40"/>
      <c r="AC48" s="6"/>
      <c r="AD48" s="6"/>
    </row>
    <row r="49" spans="1:30" ht="36.6" x14ac:dyDescent="0.3">
      <c r="A49" s="33"/>
      <c r="B49" s="33"/>
      <c r="C49" s="41" t="s">
        <v>11</v>
      </c>
      <c r="D49" s="41" t="s">
        <v>12</v>
      </c>
      <c r="E49" s="41" t="s">
        <v>2</v>
      </c>
      <c r="F49" s="41" t="s">
        <v>53</v>
      </c>
      <c r="G49" s="42" t="s">
        <v>54</v>
      </c>
      <c r="H49" s="41" t="s">
        <v>13</v>
      </c>
      <c r="I49" s="42" t="s">
        <v>55</v>
      </c>
      <c r="J49" s="41" t="s">
        <v>15</v>
      </c>
      <c r="K49" s="43" t="s">
        <v>56</v>
      </c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40"/>
      <c r="AC49" s="6"/>
      <c r="AD49" s="6"/>
    </row>
    <row r="50" spans="1:30" ht="15" thickBot="1" x14ac:dyDescent="0.35">
      <c r="A50" s="33"/>
      <c r="B50" s="37"/>
      <c r="C50" s="38">
        <f>E7-SUM(L55,L57,L60)</f>
        <v>0</v>
      </c>
      <c r="D50" s="38">
        <f>F7-SUM(M55,M57,M60)</f>
        <v>0</v>
      </c>
      <c r="E50" s="38">
        <f>G7-SUM(N55,N57,N60)</f>
        <v>0</v>
      </c>
      <c r="F50" s="38">
        <f>G7+H7-SUM(N55:O55,N57:O57,N60:O60)</f>
        <v>0</v>
      </c>
      <c r="G50" s="38">
        <f>G7+H7+I7-SUM(N55:P55,N57:P57,N60:P60)</f>
        <v>100</v>
      </c>
      <c r="H50" s="38">
        <f>J7-SUM(Q55,Q57,Q60)</f>
        <v>0</v>
      </c>
      <c r="I50" s="38">
        <f>J7+K7-SUM(Q55,Q57,Q60,R55,R57,R60)</f>
        <v>0</v>
      </c>
      <c r="J50" s="38">
        <f>L7-SUM(S55,S57,S60)</f>
        <v>0</v>
      </c>
      <c r="K50" s="39">
        <f>L7+M7-SUM(S55,S57,S60,T55,T57,T60)</f>
        <v>0</v>
      </c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40"/>
      <c r="AC50" s="6"/>
      <c r="AD50" s="6"/>
    </row>
    <row r="51" spans="1:30" ht="15" thickBot="1" x14ac:dyDescent="0.35">
      <c r="A51" s="33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40"/>
      <c r="AC51" s="6"/>
      <c r="AD51" s="6"/>
    </row>
    <row r="52" spans="1:30" ht="15" thickBot="1" x14ac:dyDescent="0.35">
      <c r="A52" s="30"/>
      <c r="B52" s="31" t="s">
        <v>42</v>
      </c>
      <c r="C52" s="31"/>
      <c r="D52" s="31"/>
      <c r="E52" s="31"/>
      <c r="F52" s="31"/>
      <c r="G52" s="31"/>
      <c r="H52" s="31"/>
      <c r="I52" s="31"/>
      <c r="J52" s="31"/>
      <c r="K52" s="32"/>
      <c r="L52" s="36" t="s">
        <v>96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40"/>
      <c r="AC52" s="6"/>
      <c r="AD52" s="6"/>
    </row>
    <row r="53" spans="1:30" ht="24.6" x14ac:dyDescent="0.3">
      <c r="A53" s="33"/>
      <c r="B53" s="42" t="s">
        <v>101</v>
      </c>
      <c r="C53" s="41" t="s">
        <v>102</v>
      </c>
      <c r="D53" s="36"/>
      <c r="E53" s="36"/>
      <c r="F53" s="36"/>
      <c r="G53" s="36"/>
      <c r="H53" s="36"/>
      <c r="I53" s="36"/>
      <c r="J53" s="36"/>
      <c r="K53" s="40"/>
      <c r="L53" s="44" t="s">
        <v>100</v>
      </c>
      <c r="M53" s="45"/>
      <c r="N53" s="45"/>
      <c r="O53" s="45"/>
      <c r="P53" s="45"/>
      <c r="Q53" s="45"/>
      <c r="R53" s="45"/>
      <c r="S53" s="45"/>
      <c r="T53" s="45"/>
      <c r="U53" s="32"/>
      <c r="V53" s="36"/>
      <c r="W53" s="36"/>
      <c r="X53" s="36"/>
      <c r="Y53" s="36"/>
      <c r="Z53" s="36"/>
      <c r="AA53" s="36"/>
      <c r="AB53" s="40"/>
      <c r="AC53" s="6"/>
      <c r="AD53" s="6"/>
    </row>
    <row r="54" spans="1:30" ht="24.6" x14ac:dyDescent="0.3">
      <c r="A54" s="33"/>
      <c r="B54" s="42"/>
      <c r="C54" s="42" t="s">
        <v>11</v>
      </c>
      <c r="D54" s="36" t="s">
        <v>12</v>
      </c>
      <c r="E54" s="36" t="s">
        <v>2</v>
      </c>
      <c r="F54" s="36" t="s">
        <v>3</v>
      </c>
      <c r="G54" s="36" t="s">
        <v>1</v>
      </c>
      <c r="H54" s="36" t="s">
        <v>13</v>
      </c>
      <c r="I54" s="36" t="s">
        <v>14</v>
      </c>
      <c r="J54" s="36" t="s">
        <v>15</v>
      </c>
      <c r="K54" s="40" t="s">
        <v>16</v>
      </c>
      <c r="L54" s="46" t="s">
        <v>28</v>
      </c>
      <c r="M54" s="42" t="s">
        <v>29</v>
      </c>
      <c r="N54" s="42" t="s">
        <v>30</v>
      </c>
      <c r="O54" s="42" t="s">
        <v>31</v>
      </c>
      <c r="P54" s="42" t="s">
        <v>32</v>
      </c>
      <c r="Q54" s="42" t="s">
        <v>33</v>
      </c>
      <c r="R54" s="42" t="s">
        <v>34</v>
      </c>
      <c r="S54" s="42" t="s">
        <v>35</v>
      </c>
      <c r="T54" s="42" t="s">
        <v>36</v>
      </c>
      <c r="U54" s="40"/>
      <c r="V54" s="36"/>
      <c r="W54" s="36"/>
      <c r="X54" s="36"/>
      <c r="Y54" s="36"/>
      <c r="Z54" s="36"/>
      <c r="AA54" s="36"/>
      <c r="AB54" s="40"/>
      <c r="AC54" s="6"/>
      <c r="AD54" s="6"/>
    </row>
    <row r="55" spans="1:30" x14ac:dyDescent="0.3">
      <c r="A55" s="33" t="s">
        <v>75</v>
      </c>
      <c r="B55" s="36">
        <f>L36-SUM(L55:T55)</f>
        <v>100</v>
      </c>
      <c r="C55" s="36">
        <f t="shared" ref="C55:K55" si="37">M36-L55</f>
        <v>0</v>
      </c>
      <c r="D55" s="36">
        <f t="shared" si="37"/>
        <v>0</v>
      </c>
      <c r="E55" s="36">
        <f t="shared" si="37"/>
        <v>0</v>
      </c>
      <c r="F55" s="36">
        <f t="shared" si="37"/>
        <v>100</v>
      </c>
      <c r="G55" s="36">
        <f t="shared" si="37"/>
        <v>0</v>
      </c>
      <c r="H55" s="36">
        <f t="shared" si="37"/>
        <v>0</v>
      </c>
      <c r="I55" s="36">
        <f t="shared" si="37"/>
        <v>0</v>
      </c>
      <c r="J55" s="36">
        <f t="shared" si="37"/>
        <v>0</v>
      </c>
      <c r="K55" s="40">
        <f t="shared" si="37"/>
        <v>0</v>
      </c>
      <c r="L55" s="33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40"/>
      <c r="V55" s="36"/>
      <c r="W55" s="36"/>
      <c r="X55" s="36"/>
      <c r="Y55" s="36"/>
      <c r="Z55" s="36"/>
      <c r="AA55" s="36"/>
      <c r="AB55" s="40"/>
      <c r="AC55" s="6"/>
      <c r="AD55" s="6"/>
    </row>
    <row r="56" spans="1:30" x14ac:dyDescent="0.3">
      <c r="A56" s="33"/>
      <c r="B56" s="36"/>
      <c r="C56" s="36"/>
      <c r="D56" s="36"/>
      <c r="E56" s="36"/>
      <c r="F56" s="36"/>
      <c r="G56" s="36"/>
      <c r="H56" s="36"/>
      <c r="I56" s="36"/>
      <c r="J56" s="36"/>
      <c r="K56" s="40"/>
      <c r="L56" s="33"/>
      <c r="M56" s="36"/>
      <c r="N56" s="36"/>
      <c r="O56" s="36"/>
      <c r="P56" s="36"/>
      <c r="Q56" s="36"/>
      <c r="R56" s="36"/>
      <c r="S56" s="36"/>
      <c r="T56" s="36"/>
      <c r="U56" s="40"/>
      <c r="V56" s="36"/>
      <c r="W56" s="36"/>
      <c r="X56" s="36"/>
      <c r="Y56" s="36"/>
      <c r="Z56" s="36"/>
      <c r="AA56" s="36"/>
      <c r="AB56" s="40"/>
      <c r="AC56" s="6"/>
      <c r="AD56" s="6"/>
    </row>
    <row r="57" spans="1:30" ht="15" thickBot="1" x14ac:dyDescent="0.35">
      <c r="A57" s="89" t="s">
        <v>87</v>
      </c>
      <c r="B57" s="36">
        <f>L39-SUM(L57:T57)</f>
        <v>0</v>
      </c>
      <c r="C57" s="36">
        <f t="shared" ref="C57:K57" si="38">M39-L57</f>
        <v>0</v>
      </c>
      <c r="D57" s="36">
        <f t="shared" si="38"/>
        <v>0</v>
      </c>
      <c r="E57" s="36">
        <f t="shared" si="38"/>
        <v>0</v>
      </c>
      <c r="F57" s="36">
        <f t="shared" si="38"/>
        <v>0</v>
      </c>
      <c r="G57" s="36">
        <f t="shared" si="38"/>
        <v>0</v>
      </c>
      <c r="H57" s="36">
        <f t="shared" si="38"/>
        <v>0</v>
      </c>
      <c r="I57" s="36">
        <f t="shared" si="38"/>
        <v>0</v>
      </c>
      <c r="J57" s="36">
        <f t="shared" si="38"/>
        <v>0</v>
      </c>
      <c r="K57" s="40">
        <f t="shared" si="38"/>
        <v>0</v>
      </c>
      <c r="L57" s="33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40"/>
      <c r="V57" s="36"/>
      <c r="W57" s="36"/>
      <c r="X57" s="36"/>
      <c r="Y57" s="36"/>
      <c r="Z57" s="36"/>
      <c r="AA57" s="36"/>
      <c r="AB57" s="40"/>
      <c r="AC57" s="6"/>
      <c r="AD57" s="6"/>
    </row>
    <row r="58" spans="1:30" x14ac:dyDescent="0.3">
      <c r="A58" s="33"/>
      <c r="B58" s="36"/>
      <c r="C58" s="36"/>
      <c r="D58" s="36"/>
      <c r="E58" s="36"/>
      <c r="F58" s="36"/>
      <c r="G58" s="36"/>
      <c r="H58" s="36"/>
      <c r="I58" s="36"/>
      <c r="J58" s="36"/>
      <c r="K58" s="40"/>
      <c r="L58" s="33"/>
      <c r="M58" s="36"/>
      <c r="N58" s="36"/>
      <c r="O58" s="36"/>
      <c r="P58" s="36"/>
      <c r="Q58" s="36"/>
      <c r="R58" s="36"/>
      <c r="S58" s="36"/>
      <c r="T58" s="36"/>
      <c r="U58" s="40"/>
      <c r="V58" s="44" t="s">
        <v>43</v>
      </c>
      <c r="W58" s="45"/>
      <c r="X58" s="45"/>
      <c r="Y58" s="31"/>
      <c r="Z58" s="32"/>
      <c r="AA58" s="36"/>
      <c r="AB58" s="40"/>
      <c r="AC58" s="6"/>
      <c r="AD58" s="6"/>
    </row>
    <row r="59" spans="1:30" ht="24.6" x14ac:dyDescent="0.3">
      <c r="A59" s="33"/>
      <c r="B59" s="36"/>
      <c r="C59" s="36"/>
      <c r="D59" s="36"/>
      <c r="E59" s="36"/>
      <c r="F59" s="36"/>
      <c r="G59" s="36"/>
      <c r="H59" s="36"/>
      <c r="I59" s="36"/>
      <c r="J59" s="36"/>
      <c r="K59" s="40"/>
      <c r="L59" s="33"/>
      <c r="M59" s="36"/>
      <c r="N59" s="36"/>
      <c r="O59" s="36"/>
      <c r="P59" s="36"/>
      <c r="Q59" s="36"/>
      <c r="R59" s="36"/>
      <c r="S59" s="36"/>
      <c r="T59" s="36"/>
      <c r="U59" s="40" t="s">
        <v>44</v>
      </c>
      <c r="V59" s="46" t="s">
        <v>47</v>
      </c>
      <c r="W59" s="42" t="s">
        <v>48</v>
      </c>
      <c r="X59" s="42" t="s">
        <v>46</v>
      </c>
      <c r="Y59" s="42" t="s">
        <v>49</v>
      </c>
      <c r="Z59" s="43" t="s">
        <v>50</v>
      </c>
      <c r="AA59" s="36"/>
      <c r="AB59" s="40"/>
      <c r="AC59" s="6"/>
      <c r="AD59" s="6"/>
    </row>
    <row r="60" spans="1:30" ht="15" thickBot="1" x14ac:dyDescent="0.35">
      <c r="A60" s="37" t="s">
        <v>88</v>
      </c>
      <c r="B60" s="38">
        <f>L42-SUM(L60:T60)</f>
        <v>0</v>
      </c>
      <c r="C60" s="38">
        <f t="shared" ref="C60:K60" si="39">M42-L60</f>
        <v>0</v>
      </c>
      <c r="D60" s="38">
        <f t="shared" si="39"/>
        <v>0</v>
      </c>
      <c r="E60" s="38">
        <f t="shared" si="39"/>
        <v>0</v>
      </c>
      <c r="F60" s="38">
        <f t="shared" si="39"/>
        <v>0</v>
      </c>
      <c r="G60" s="38">
        <f t="shared" si="39"/>
        <v>0</v>
      </c>
      <c r="H60" s="38">
        <f t="shared" si="39"/>
        <v>0</v>
      </c>
      <c r="I60" s="38">
        <f t="shared" si="39"/>
        <v>0</v>
      </c>
      <c r="J60" s="38">
        <f t="shared" si="39"/>
        <v>0</v>
      </c>
      <c r="K60" s="39">
        <f t="shared" si="39"/>
        <v>0</v>
      </c>
      <c r="L60" s="37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9">
        <v>0</v>
      </c>
      <c r="V60" s="37">
        <f>H42-G42-U60*D2-L60*E2-N60*G2-P60*I2-R60*J2-T60*K2</f>
        <v>0</v>
      </c>
      <c r="W60" s="38">
        <f>F42-H42+U60*D2-M60*F2</f>
        <v>0</v>
      </c>
      <c r="X60" s="38">
        <f>H42-I42-U60*D3-L60*E3*E4+M60*F3*F4-N60*G3*G4-P60*I3*I4-R60*J3*J4-T60*K3*K4</f>
        <v>0</v>
      </c>
      <c r="Y60" s="38">
        <f>J42-U60</f>
        <v>0</v>
      </c>
      <c r="Z60" s="39">
        <f>U60-K42</f>
        <v>0</v>
      </c>
      <c r="AA60" s="36"/>
      <c r="AB60" s="40"/>
      <c r="AC60" s="6"/>
      <c r="AD60" s="6"/>
    </row>
    <row r="61" spans="1:30" ht="15" thickBot="1" x14ac:dyDescent="0.35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9"/>
      <c r="AC61" s="6"/>
      <c r="AD61" s="6"/>
    </row>
    <row r="62" spans="1:30" x14ac:dyDescent="0.3">
      <c r="K62" s="11"/>
      <c r="L62" s="6"/>
      <c r="M62" s="6"/>
      <c r="N62" s="11"/>
      <c r="O62" s="11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2393A-F276-4DE5-975A-39D9641ADB82}">
  <dimension ref="A1:AL62"/>
  <sheetViews>
    <sheetView topLeftCell="A33" workbookViewId="0">
      <selection activeCell="R49" sqref="R49"/>
    </sheetView>
  </sheetViews>
  <sheetFormatPr defaultRowHeight="14.4" x14ac:dyDescent="0.3"/>
  <cols>
    <col min="2" max="2" width="18.6640625" customWidth="1"/>
    <col min="3" max="8" width="8.88671875" customWidth="1"/>
  </cols>
  <sheetData>
    <row r="1" spans="1:34" x14ac:dyDescent="0.3">
      <c r="D1" t="s">
        <v>0</v>
      </c>
      <c r="E1" t="s">
        <v>11</v>
      </c>
      <c r="F1" t="s">
        <v>12</v>
      </c>
      <c r="G1" t="s">
        <v>2</v>
      </c>
      <c r="H1" t="s">
        <v>3</v>
      </c>
      <c r="I1" t="s">
        <v>1</v>
      </c>
      <c r="J1" t="s">
        <v>4</v>
      </c>
      <c r="K1" t="s">
        <v>5</v>
      </c>
    </row>
    <row r="2" spans="1:34" x14ac:dyDescent="0.3">
      <c r="A2" t="s">
        <v>7</v>
      </c>
      <c r="D2" s="20">
        <v>1</v>
      </c>
      <c r="E2" s="20">
        <v>1</v>
      </c>
      <c r="F2" s="20">
        <v>1</v>
      </c>
      <c r="G2" s="20">
        <v>0.25</v>
      </c>
      <c r="H2" s="20">
        <v>1</v>
      </c>
      <c r="I2" s="20">
        <v>1</v>
      </c>
      <c r="J2" s="20">
        <v>1</v>
      </c>
      <c r="K2" s="20">
        <v>1</v>
      </c>
    </row>
    <row r="3" spans="1:34" x14ac:dyDescent="0.3">
      <c r="A3" t="s">
        <v>8</v>
      </c>
      <c r="D3" s="20">
        <v>1</v>
      </c>
      <c r="E3" s="20">
        <v>1</v>
      </c>
      <c r="F3" s="20">
        <v>1</v>
      </c>
      <c r="G3" s="20">
        <v>0.25</v>
      </c>
      <c r="H3" s="20">
        <v>1</v>
      </c>
      <c r="I3" s="20">
        <v>1</v>
      </c>
      <c r="J3" s="20">
        <v>1</v>
      </c>
      <c r="K3" s="20">
        <v>1</v>
      </c>
    </row>
    <row r="4" spans="1:34" x14ac:dyDescent="0.3">
      <c r="A4" t="s">
        <v>6</v>
      </c>
      <c r="D4" t="s">
        <v>24</v>
      </c>
      <c r="E4" s="20">
        <v>1</v>
      </c>
      <c r="F4" s="20">
        <v>1</v>
      </c>
      <c r="G4" s="20">
        <v>1</v>
      </c>
      <c r="H4" s="20">
        <v>1</v>
      </c>
      <c r="I4" s="20">
        <v>1</v>
      </c>
      <c r="J4" s="20">
        <v>1</v>
      </c>
      <c r="K4" s="20">
        <v>1</v>
      </c>
    </row>
    <row r="6" spans="1:34" ht="57.6" x14ac:dyDescent="0.3">
      <c r="D6" s="17" t="s">
        <v>41</v>
      </c>
      <c r="E6" s="1" t="s">
        <v>28</v>
      </c>
      <c r="F6" s="14" t="s">
        <v>29</v>
      </c>
      <c r="G6" s="14" t="s">
        <v>30</v>
      </c>
      <c r="H6" s="14" t="s">
        <v>31</v>
      </c>
      <c r="I6" s="14" t="s">
        <v>32</v>
      </c>
      <c r="J6" s="14" t="s">
        <v>33</v>
      </c>
      <c r="K6" s="14" t="s">
        <v>34</v>
      </c>
      <c r="L6" s="14" t="s">
        <v>35</v>
      </c>
      <c r="M6" s="14" t="s">
        <v>36</v>
      </c>
      <c r="O6" s="19" t="s">
        <v>57</v>
      </c>
    </row>
    <row r="7" spans="1:34" x14ac:dyDescent="0.3">
      <c r="A7" t="s">
        <v>40</v>
      </c>
      <c r="D7" s="20">
        <v>0</v>
      </c>
      <c r="E7" s="20">
        <v>0</v>
      </c>
      <c r="F7" s="20">
        <v>0</v>
      </c>
      <c r="G7" s="20">
        <v>0</v>
      </c>
      <c r="H7" s="20">
        <v>100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/>
      <c r="O7" s="20">
        <v>0</v>
      </c>
    </row>
    <row r="8" spans="1:34" ht="15" thickBot="1" x14ac:dyDescent="0.35"/>
    <row r="9" spans="1:34" x14ac:dyDescent="0.3">
      <c r="B9" s="52" t="s">
        <v>10</v>
      </c>
      <c r="L9" s="2" t="s">
        <v>23</v>
      </c>
      <c r="M9" s="3"/>
      <c r="N9" s="3"/>
      <c r="O9" s="3"/>
      <c r="P9" s="3"/>
      <c r="Q9" s="3"/>
      <c r="R9" s="3"/>
      <c r="S9" s="3"/>
      <c r="T9" s="4"/>
      <c r="U9" s="6"/>
      <c r="V9" s="18" t="s">
        <v>98</v>
      </c>
      <c r="W9" s="3"/>
      <c r="X9" s="3"/>
      <c r="Y9" s="3"/>
      <c r="Z9" s="3"/>
      <c r="AA9" s="3"/>
      <c r="AB9" s="3"/>
      <c r="AC9" s="3"/>
      <c r="AD9" s="4"/>
      <c r="AF9" s="2" t="s">
        <v>99</v>
      </c>
      <c r="AG9" s="4"/>
      <c r="AH9" s="6"/>
    </row>
    <row r="10" spans="1:34" ht="15" thickBot="1" x14ac:dyDescent="0.35">
      <c r="B10" s="84"/>
      <c r="L10" s="85"/>
      <c r="M10" s="6"/>
      <c r="N10" s="6"/>
      <c r="O10" s="6"/>
      <c r="P10" s="6"/>
      <c r="Q10" s="6"/>
      <c r="R10" s="6"/>
      <c r="S10" s="6"/>
      <c r="T10" s="7"/>
      <c r="U10" s="6"/>
      <c r="V10" s="86"/>
      <c r="W10" s="6"/>
      <c r="X10" s="6"/>
      <c r="Y10" s="6"/>
      <c r="Z10" s="6"/>
      <c r="AA10" s="6"/>
      <c r="AB10" s="6"/>
      <c r="AC10" s="6"/>
      <c r="AD10" s="7"/>
      <c r="AF10" s="85"/>
      <c r="AG10" s="7"/>
      <c r="AH10" s="6"/>
    </row>
    <row r="11" spans="1:34" ht="82.8" x14ac:dyDescent="0.3">
      <c r="B11" s="53" t="s">
        <v>25</v>
      </c>
      <c r="C11" s="1"/>
      <c r="D11" s="1"/>
      <c r="E11" s="1"/>
      <c r="F11" s="1"/>
      <c r="G11" s="1"/>
      <c r="H11" s="1"/>
      <c r="J11" s="21" t="s">
        <v>26</v>
      </c>
      <c r="K11" s="22" t="s">
        <v>27</v>
      </c>
      <c r="L11" s="15" t="s">
        <v>28</v>
      </c>
      <c r="M11" s="14" t="s">
        <v>29</v>
      </c>
      <c r="N11" s="14" t="s">
        <v>30</v>
      </c>
      <c r="O11" s="14" t="s">
        <v>31</v>
      </c>
      <c r="P11" s="14" t="s">
        <v>32</v>
      </c>
      <c r="Q11" s="14" t="s">
        <v>33</v>
      </c>
      <c r="R11" s="14" t="s">
        <v>34</v>
      </c>
      <c r="S11" s="14" t="s">
        <v>35</v>
      </c>
      <c r="T11" s="16" t="s">
        <v>36</v>
      </c>
      <c r="U11" s="71" t="s">
        <v>81</v>
      </c>
      <c r="V11" s="15" t="s">
        <v>28</v>
      </c>
      <c r="W11" s="14" t="s">
        <v>29</v>
      </c>
      <c r="X11" s="14" t="s">
        <v>30</v>
      </c>
      <c r="Y11" s="14" t="s">
        <v>31</v>
      </c>
      <c r="Z11" s="14" t="s">
        <v>32</v>
      </c>
      <c r="AA11" s="14" t="s">
        <v>33</v>
      </c>
      <c r="AB11" s="14" t="s">
        <v>34</v>
      </c>
      <c r="AC11" s="14" t="s">
        <v>35</v>
      </c>
      <c r="AD11" s="16" t="s">
        <v>36</v>
      </c>
      <c r="AF11" s="61" t="s">
        <v>63</v>
      </c>
      <c r="AG11" s="65" t="s">
        <v>73</v>
      </c>
      <c r="AH11" s="6"/>
    </row>
    <row r="12" spans="1:34" x14ac:dyDescent="0.3">
      <c r="B12" s="87" t="s">
        <v>89</v>
      </c>
      <c r="C12" s="1"/>
      <c r="D12" s="1"/>
      <c r="E12" s="1"/>
      <c r="F12" s="1"/>
      <c r="G12" s="1"/>
      <c r="H12" s="1"/>
      <c r="J12" s="14"/>
      <c r="K12" s="14"/>
      <c r="L12" s="15"/>
      <c r="M12" s="14"/>
      <c r="N12" s="14"/>
      <c r="O12" s="14"/>
      <c r="P12" s="14"/>
      <c r="Q12" s="14"/>
      <c r="R12" s="14"/>
      <c r="S12" s="14"/>
      <c r="T12" s="16"/>
      <c r="U12" s="88"/>
      <c r="V12" s="15"/>
      <c r="W12" s="14"/>
      <c r="X12" s="14"/>
      <c r="Y12" s="14"/>
      <c r="Z12" s="14"/>
      <c r="AA12" s="14"/>
      <c r="AB12" s="14"/>
      <c r="AC12" s="14"/>
      <c r="AD12" s="16"/>
      <c r="AF12" s="61"/>
      <c r="AG12" s="65"/>
      <c r="AH12" s="6"/>
    </row>
    <row r="13" spans="1:34" x14ac:dyDescent="0.3">
      <c r="A13" t="s">
        <v>9</v>
      </c>
      <c r="B13" s="25">
        <v>0</v>
      </c>
      <c r="C13" s="23"/>
      <c r="D13" s="23"/>
      <c r="E13" s="23"/>
      <c r="F13" s="23"/>
      <c r="G13" s="23"/>
      <c r="H13" s="23"/>
      <c r="I13" s="23"/>
      <c r="J13" s="20">
        <v>40</v>
      </c>
      <c r="K13" s="26">
        <v>10</v>
      </c>
      <c r="L13" s="5" t="s">
        <v>24</v>
      </c>
      <c r="M13" s="6" t="s">
        <v>24</v>
      </c>
      <c r="N13" s="26">
        <v>0</v>
      </c>
      <c r="O13" s="26">
        <v>0</v>
      </c>
      <c r="P13" s="6" t="s">
        <v>24</v>
      </c>
      <c r="Q13" s="26">
        <v>30</v>
      </c>
      <c r="R13" s="6" t="s">
        <v>24</v>
      </c>
      <c r="S13" s="26">
        <v>30</v>
      </c>
      <c r="T13" s="7" t="s">
        <v>24</v>
      </c>
      <c r="U13" s="72">
        <f>IF(B13=1,J13-K13,0)</f>
        <v>0</v>
      </c>
      <c r="V13" s="5">
        <f>0</f>
        <v>0</v>
      </c>
      <c r="W13" s="6">
        <f>0</f>
        <v>0</v>
      </c>
      <c r="X13" s="6">
        <f>IF(B13=1,MIN((J13-K13),N13),0)</f>
        <v>0</v>
      </c>
      <c r="Y13" s="6">
        <f>IF(B13=1,MIN((J13-K13),O13),0)</f>
        <v>0</v>
      </c>
      <c r="Z13" s="6">
        <f>0</f>
        <v>0</v>
      </c>
      <c r="AA13" s="6">
        <f>IF(B13=1,MIN((J13-K13),Q13),0)</f>
        <v>0</v>
      </c>
      <c r="AB13" s="6">
        <f>0</f>
        <v>0</v>
      </c>
      <c r="AC13" s="6">
        <f>IF(B13=1,MIN((J13-K13),S13),0)</f>
        <v>0</v>
      </c>
      <c r="AD13" s="7">
        <f>0</f>
        <v>0</v>
      </c>
      <c r="AF13" s="5">
        <f>MIN(U13,X13+Y13+AA13)</f>
        <v>0</v>
      </c>
      <c r="AG13" s="7">
        <f>MIN(U13,X13+Y13+AA13+AB13)</f>
        <v>0</v>
      </c>
      <c r="AH13" s="6"/>
    </row>
    <row r="14" spans="1:34" x14ac:dyDescent="0.3">
      <c r="A14" t="s">
        <v>76</v>
      </c>
      <c r="B14" s="25">
        <v>0</v>
      </c>
      <c r="C14" s="6"/>
      <c r="D14" s="6"/>
      <c r="E14" s="6"/>
      <c r="F14" s="6"/>
      <c r="G14" s="6"/>
      <c r="H14" s="6"/>
      <c r="I14" s="6"/>
      <c r="J14" s="20">
        <v>50</v>
      </c>
      <c r="K14" s="26">
        <v>0</v>
      </c>
      <c r="L14" s="5" t="s">
        <v>24</v>
      </c>
      <c r="M14" s="6" t="s">
        <v>24</v>
      </c>
      <c r="N14" s="26">
        <v>50</v>
      </c>
      <c r="O14" s="26">
        <v>0</v>
      </c>
      <c r="P14" s="6" t="s">
        <v>24</v>
      </c>
      <c r="Q14" s="26">
        <v>0</v>
      </c>
      <c r="R14" s="6" t="s">
        <v>24</v>
      </c>
      <c r="S14" s="26">
        <v>0</v>
      </c>
      <c r="T14" s="7" t="s">
        <v>24</v>
      </c>
      <c r="U14" s="72">
        <f t="shared" ref="U14:U15" si="0">IF(B14=1,J14-K14,0)</f>
        <v>0</v>
      </c>
      <c r="V14" s="5">
        <f>0</f>
        <v>0</v>
      </c>
      <c r="W14" s="6">
        <f>0</f>
        <v>0</v>
      </c>
      <c r="X14" s="6">
        <f t="shared" ref="X14:X15" si="1">IF(B14=1,MIN((J14-K14),N14),0)</f>
        <v>0</v>
      </c>
      <c r="Y14" s="6">
        <f t="shared" ref="Y14:Y15" si="2">IF(B14=1,MIN((J14-K14),O14),0)</f>
        <v>0</v>
      </c>
      <c r="Z14" s="6">
        <f>0</f>
        <v>0</v>
      </c>
      <c r="AA14" s="6">
        <f t="shared" ref="AA14:AA15" si="3">IF(B14=1,MIN((J14-K14),Q14),0)</f>
        <v>0</v>
      </c>
      <c r="AB14" s="6">
        <f>0</f>
        <v>0</v>
      </c>
      <c r="AC14" s="6">
        <f t="shared" ref="AC14:AC15" si="4">IF(B14=1,MIN((J14-K14),S14),0)</f>
        <v>0</v>
      </c>
      <c r="AD14" s="7">
        <f>0</f>
        <v>0</v>
      </c>
      <c r="AF14" s="5">
        <f t="shared" ref="AF14:AF15" si="5">MIN(U14,X14+Y14+AA14)</f>
        <v>0</v>
      </c>
      <c r="AG14" s="7">
        <f t="shared" ref="AG14:AG15" si="6">MIN(U14,X14+Y14+AA14+AB14)</f>
        <v>0</v>
      </c>
      <c r="AH14" s="6"/>
    </row>
    <row r="15" spans="1:34" ht="15" thickBot="1" x14ac:dyDescent="0.35">
      <c r="A15" t="s">
        <v>77</v>
      </c>
      <c r="B15" s="25">
        <v>0</v>
      </c>
      <c r="C15" s="6"/>
      <c r="D15" s="6"/>
      <c r="E15" s="6"/>
      <c r="F15" s="6"/>
      <c r="G15" s="6"/>
      <c r="H15" s="6"/>
      <c r="I15" s="6"/>
      <c r="J15" s="20">
        <v>100</v>
      </c>
      <c r="K15" s="26">
        <v>0</v>
      </c>
      <c r="L15" s="5" t="s">
        <v>24</v>
      </c>
      <c r="M15" s="6" t="s">
        <v>24</v>
      </c>
      <c r="N15" s="26">
        <v>0</v>
      </c>
      <c r="O15" s="26">
        <v>100</v>
      </c>
      <c r="P15" s="6" t="s">
        <v>24</v>
      </c>
      <c r="Q15" s="26">
        <v>0</v>
      </c>
      <c r="R15" s="6" t="s">
        <v>24</v>
      </c>
      <c r="S15" s="26">
        <v>0</v>
      </c>
      <c r="T15" s="7" t="s">
        <v>24</v>
      </c>
      <c r="U15" s="72">
        <f t="shared" si="0"/>
        <v>0</v>
      </c>
      <c r="V15" s="5">
        <f>0</f>
        <v>0</v>
      </c>
      <c r="W15" s="6">
        <f>0</f>
        <v>0</v>
      </c>
      <c r="X15" s="6">
        <f t="shared" si="1"/>
        <v>0</v>
      </c>
      <c r="Y15" s="6">
        <f t="shared" si="2"/>
        <v>0</v>
      </c>
      <c r="Z15" s="6">
        <f>0</f>
        <v>0</v>
      </c>
      <c r="AA15" s="6">
        <f t="shared" si="3"/>
        <v>0</v>
      </c>
      <c r="AB15" s="6">
        <f>0</f>
        <v>0</v>
      </c>
      <c r="AC15" s="6">
        <f t="shared" si="4"/>
        <v>0</v>
      </c>
      <c r="AD15" s="7">
        <f>0</f>
        <v>0</v>
      </c>
      <c r="AF15" s="8">
        <f t="shared" si="5"/>
        <v>0</v>
      </c>
      <c r="AG15" s="10">
        <f t="shared" si="6"/>
        <v>0</v>
      </c>
      <c r="AH15" s="6"/>
    </row>
    <row r="16" spans="1:34" s="66" customFormat="1" ht="32.4" thickBot="1" x14ac:dyDescent="0.35">
      <c r="B16" s="59"/>
      <c r="C16" s="11"/>
      <c r="D16" s="11"/>
      <c r="E16" s="11"/>
      <c r="F16" s="11"/>
      <c r="G16" s="11"/>
      <c r="H16" s="11"/>
      <c r="I16" s="11" t="s">
        <v>86</v>
      </c>
      <c r="J16" s="66">
        <f>SUM(IF(B13=1,J13,0),IF(B14=1,J14,0),IF(B15=1,J15,0))</f>
        <v>0</v>
      </c>
      <c r="K16" s="66">
        <f>SUM(IF(B13=1,K13,0),IF(B14=1,K14,0),IF(B15=1,K15,0))</f>
        <v>0</v>
      </c>
      <c r="L16" s="67"/>
      <c r="M16" s="11"/>
      <c r="N16" s="11"/>
      <c r="O16" s="11"/>
      <c r="P16" s="11"/>
      <c r="Q16" s="11"/>
      <c r="R16" s="11"/>
      <c r="S16" s="11"/>
      <c r="T16" s="68"/>
      <c r="U16" s="73"/>
      <c r="V16" s="67"/>
      <c r="W16" s="11"/>
      <c r="X16" s="11"/>
      <c r="Y16" s="11"/>
      <c r="Z16" s="11"/>
      <c r="AA16" s="11"/>
      <c r="AB16" s="11"/>
      <c r="AC16" s="11"/>
      <c r="AD16" s="68"/>
      <c r="AE16" s="92" t="s">
        <v>93</v>
      </c>
      <c r="AF16" s="11"/>
      <c r="AG16" s="91">
        <f>SUM(AG13:AG15)</f>
        <v>0</v>
      </c>
      <c r="AH16" s="11"/>
    </row>
    <row r="17" spans="1:38" ht="72" x14ac:dyDescent="0.3">
      <c r="B17" s="87" t="s">
        <v>91</v>
      </c>
      <c r="K17" s="6"/>
      <c r="L17" s="5"/>
      <c r="M17" s="6"/>
      <c r="N17" s="6"/>
      <c r="O17" s="6"/>
      <c r="P17" s="6"/>
      <c r="Q17" s="6"/>
      <c r="R17" s="6"/>
      <c r="S17" s="6"/>
      <c r="T17" s="7"/>
      <c r="U17" s="72"/>
      <c r="V17" s="5"/>
      <c r="W17" s="6"/>
      <c r="X17" s="6"/>
      <c r="Y17" s="6"/>
      <c r="Z17" s="6"/>
      <c r="AA17" s="6"/>
      <c r="AB17" s="6"/>
      <c r="AC17" s="6"/>
      <c r="AD17" s="7"/>
      <c r="AF17" s="62" t="s">
        <v>64</v>
      </c>
      <c r="AG17" s="63" t="s">
        <v>65</v>
      </c>
      <c r="AH17" s="63" t="s">
        <v>66</v>
      </c>
      <c r="AI17" s="64" t="s">
        <v>67</v>
      </c>
    </row>
    <row r="18" spans="1:38" x14ac:dyDescent="0.3">
      <c r="A18" t="s">
        <v>17</v>
      </c>
      <c r="B18" s="25">
        <v>0</v>
      </c>
      <c r="J18" s="20">
        <v>100</v>
      </c>
      <c r="K18" s="26">
        <v>60</v>
      </c>
      <c r="L18" s="47">
        <v>8</v>
      </c>
      <c r="M18" s="26">
        <v>8</v>
      </c>
      <c r="N18" s="6" t="s">
        <v>24</v>
      </c>
      <c r="O18" s="6" t="s">
        <v>24</v>
      </c>
      <c r="P18" s="26">
        <v>8</v>
      </c>
      <c r="Q18" s="6" t="s">
        <v>24</v>
      </c>
      <c r="R18" s="26">
        <v>40</v>
      </c>
      <c r="S18" s="6" t="s">
        <v>24</v>
      </c>
      <c r="T18" s="48">
        <v>40</v>
      </c>
      <c r="U18" s="72">
        <f t="shared" ref="U18:U20" si="7">IF(B18=1,J18-K18,0)</f>
        <v>0</v>
      </c>
      <c r="V18" s="5">
        <f>IF(B18=1,MIN((J18-K18),L18),0)</f>
        <v>0</v>
      </c>
      <c r="W18" s="6">
        <f>IF(B18=1,MIN((J18-K18),M18),0)</f>
        <v>0</v>
      </c>
      <c r="X18" s="6">
        <f>0</f>
        <v>0</v>
      </c>
      <c r="Y18" s="6">
        <f>0</f>
        <v>0</v>
      </c>
      <c r="Z18" s="6">
        <f>IF(B18=1,MIN((J18-K18),P18),0)</f>
        <v>0</v>
      </c>
      <c r="AA18" s="6">
        <f>0</f>
        <v>0</v>
      </c>
      <c r="AB18" s="6">
        <f>IF(B18=1,MIN((J18-K18),R18),0)</f>
        <v>0</v>
      </c>
      <c r="AC18" s="6">
        <f>0</f>
        <v>0</v>
      </c>
      <c r="AD18" s="7">
        <f>IF(B18=1,MIN((J18-K18),T18),0)</f>
        <v>0</v>
      </c>
      <c r="AF18" s="5">
        <f>MIN(U18,V18+Z18)</f>
        <v>0</v>
      </c>
      <c r="AG18" s="6">
        <f>MIN(U18,V18+Z18+AB18)</f>
        <v>0</v>
      </c>
      <c r="AH18" s="6">
        <f>MIN(U18,V18+Z18+AB18+AD18)</f>
        <v>0</v>
      </c>
      <c r="AI18" s="7">
        <f>MIN(U18,V18+Z18+AB18+AD18+W18)</f>
        <v>0</v>
      </c>
    </row>
    <row r="19" spans="1:38" x14ac:dyDescent="0.3">
      <c r="A19" t="s">
        <v>78</v>
      </c>
      <c r="B19" s="25">
        <v>0</v>
      </c>
      <c r="J19" s="20">
        <v>50</v>
      </c>
      <c r="K19" s="26">
        <v>0</v>
      </c>
      <c r="L19" s="47">
        <v>4</v>
      </c>
      <c r="M19" s="26">
        <v>4</v>
      </c>
      <c r="N19" s="6" t="s">
        <v>24</v>
      </c>
      <c r="O19" s="6" t="s">
        <v>24</v>
      </c>
      <c r="P19" s="26">
        <v>4</v>
      </c>
      <c r="Q19" s="6" t="s">
        <v>24</v>
      </c>
      <c r="R19" s="26">
        <v>50</v>
      </c>
      <c r="S19" s="6" t="s">
        <v>24</v>
      </c>
      <c r="T19" s="48">
        <v>50</v>
      </c>
      <c r="U19" s="72">
        <f t="shared" si="7"/>
        <v>0</v>
      </c>
      <c r="V19" s="5">
        <f t="shared" ref="V19:V20" si="8">IF(B19=1,MIN((J19-K19),L19),0)</f>
        <v>0</v>
      </c>
      <c r="W19" s="6">
        <f t="shared" ref="W19:W20" si="9">IF(B19=1,MIN((J19-K19),M19),0)</f>
        <v>0</v>
      </c>
      <c r="X19" s="6">
        <f>0</f>
        <v>0</v>
      </c>
      <c r="Y19" s="6">
        <f>0</f>
        <v>0</v>
      </c>
      <c r="Z19" s="6">
        <f t="shared" ref="Z19:Z20" si="10">IF(B19=1,MIN((J19-K19),P19),0)</f>
        <v>0</v>
      </c>
      <c r="AA19" s="6">
        <f>0</f>
        <v>0</v>
      </c>
      <c r="AB19" s="6">
        <f t="shared" ref="AB19:AB20" si="11">IF(B19=1,MIN((J19-K19),R19),0)</f>
        <v>0</v>
      </c>
      <c r="AC19" s="6">
        <f>0</f>
        <v>0</v>
      </c>
      <c r="AD19" s="7">
        <f t="shared" ref="AD19:AD20" si="12">IF(B19=1,MIN((J19-K19),T19),0)</f>
        <v>0</v>
      </c>
      <c r="AF19" s="5">
        <f t="shared" ref="AF19:AF20" si="13">MIN(U19,V19+Z19)</f>
        <v>0</v>
      </c>
      <c r="AG19" s="6">
        <f t="shared" ref="AG19:AG20" si="14">MIN(U19,V19+Z19+AB19)</f>
        <v>0</v>
      </c>
      <c r="AH19" s="6">
        <f t="shared" ref="AH19:AH20" si="15">MIN(U19,V19+Z19+AB19+AD19)</f>
        <v>0</v>
      </c>
      <c r="AI19" s="7">
        <f t="shared" ref="AI19:AI20" si="16">MIN(U19,V19+Z19+AB19+AD19+W19)</f>
        <v>0</v>
      </c>
    </row>
    <row r="20" spans="1:38" x14ac:dyDescent="0.3">
      <c r="A20" t="s">
        <v>79</v>
      </c>
      <c r="B20" s="25">
        <v>0</v>
      </c>
      <c r="J20" s="20">
        <v>100</v>
      </c>
      <c r="K20" s="26">
        <v>30</v>
      </c>
      <c r="L20" s="47">
        <v>8</v>
      </c>
      <c r="M20" s="26">
        <v>8</v>
      </c>
      <c r="N20" s="6" t="s">
        <v>24</v>
      </c>
      <c r="O20" s="6" t="s">
        <v>24</v>
      </c>
      <c r="P20" s="26">
        <v>8</v>
      </c>
      <c r="Q20" s="6" t="s">
        <v>24</v>
      </c>
      <c r="R20" s="26">
        <v>70</v>
      </c>
      <c r="S20" s="6" t="s">
        <v>24</v>
      </c>
      <c r="T20" s="48">
        <v>70</v>
      </c>
      <c r="U20" s="72">
        <f t="shared" si="7"/>
        <v>0</v>
      </c>
      <c r="V20" s="5">
        <f t="shared" si="8"/>
        <v>0</v>
      </c>
      <c r="W20" s="6">
        <f t="shared" si="9"/>
        <v>0</v>
      </c>
      <c r="X20" s="6">
        <f>0</f>
        <v>0</v>
      </c>
      <c r="Y20" s="6">
        <f>0</f>
        <v>0</v>
      </c>
      <c r="Z20" s="6">
        <f t="shared" si="10"/>
        <v>0</v>
      </c>
      <c r="AA20" s="6">
        <f>0</f>
        <v>0</v>
      </c>
      <c r="AB20" s="6">
        <f t="shared" si="11"/>
        <v>0</v>
      </c>
      <c r="AC20" s="6">
        <f>0</f>
        <v>0</v>
      </c>
      <c r="AD20" s="7">
        <f t="shared" si="12"/>
        <v>0</v>
      </c>
      <c r="AF20" s="5">
        <f t="shared" si="13"/>
        <v>0</v>
      </c>
      <c r="AG20" s="6">
        <f t="shared" si="14"/>
        <v>0</v>
      </c>
      <c r="AH20" s="6">
        <f t="shared" si="15"/>
        <v>0</v>
      </c>
      <c r="AI20" s="7">
        <f t="shared" si="16"/>
        <v>0</v>
      </c>
    </row>
    <row r="21" spans="1:38" s="66" customFormat="1" ht="31.8" x14ac:dyDescent="0.3">
      <c r="B21" s="59"/>
      <c r="I21" s="66" t="s">
        <v>86</v>
      </c>
      <c r="J21" s="66">
        <f>SUM(IF(B18=1,J18,0),IF(B19=1,J19,0),IF(B20=1,J20,0))</f>
        <v>0</v>
      </c>
      <c r="K21" s="66">
        <f>SUM(IF(B18=1,K18,0),IF(B19=1,K19,0),IF(B20=1,B20,0))</f>
        <v>0</v>
      </c>
      <c r="L21" s="67"/>
      <c r="M21" s="11"/>
      <c r="N21" s="11"/>
      <c r="O21" s="11"/>
      <c r="P21" s="11"/>
      <c r="Q21" s="11"/>
      <c r="R21" s="11"/>
      <c r="S21" s="11"/>
      <c r="T21" s="68"/>
      <c r="U21" s="73"/>
      <c r="V21" s="67"/>
      <c r="W21" s="11"/>
      <c r="X21" s="11"/>
      <c r="Y21" s="11"/>
      <c r="Z21" s="11"/>
      <c r="AA21" s="11"/>
      <c r="AB21" s="11"/>
      <c r="AC21" s="11"/>
      <c r="AD21" s="68"/>
      <c r="AE21" s="92" t="s">
        <v>94</v>
      </c>
      <c r="AF21" s="67"/>
      <c r="AG21" s="11"/>
      <c r="AH21" s="91">
        <f>SUM(AH18:AH20)</f>
        <v>0</v>
      </c>
      <c r="AI21" s="68"/>
    </row>
    <row r="22" spans="1:38" x14ac:dyDescent="0.3">
      <c r="B22" s="87" t="s">
        <v>90</v>
      </c>
      <c r="K22" s="6"/>
      <c r="L22" s="5"/>
      <c r="M22" s="6"/>
      <c r="N22" s="6"/>
      <c r="O22" s="6"/>
      <c r="P22" s="6"/>
      <c r="Q22" s="6"/>
      <c r="R22" s="6"/>
      <c r="S22" s="6"/>
      <c r="T22" s="7"/>
      <c r="U22" s="72"/>
      <c r="V22" s="5"/>
      <c r="W22" s="6"/>
      <c r="X22" s="6"/>
      <c r="Y22" s="6"/>
      <c r="Z22" s="6"/>
      <c r="AA22" s="6"/>
      <c r="AB22" s="6"/>
      <c r="AC22" s="6"/>
      <c r="AD22" s="7"/>
      <c r="AF22" s="5"/>
      <c r="AG22" s="6"/>
      <c r="AH22" s="6"/>
      <c r="AI22" s="7"/>
    </row>
    <row r="23" spans="1:38" x14ac:dyDescent="0.3">
      <c r="A23" t="s">
        <v>18</v>
      </c>
      <c r="B23" s="25">
        <v>0</v>
      </c>
      <c r="J23" s="20">
        <v>100</v>
      </c>
      <c r="K23" s="26">
        <v>30</v>
      </c>
      <c r="L23" s="47">
        <v>14</v>
      </c>
      <c r="M23" s="26">
        <v>14</v>
      </c>
      <c r="N23" s="11" t="s">
        <v>24</v>
      </c>
      <c r="O23" s="11" t="s">
        <v>24</v>
      </c>
      <c r="P23" s="26">
        <v>14</v>
      </c>
      <c r="Q23" s="11" t="s">
        <v>24</v>
      </c>
      <c r="R23" s="26">
        <v>70</v>
      </c>
      <c r="S23" s="11" t="s">
        <v>24</v>
      </c>
      <c r="T23" s="48">
        <v>70</v>
      </c>
      <c r="U23" s="72">
        <f>IF(B23=1,J23-K23,IF(B23=-1,J23,0))</f>
        <v>0</v>
      </c>
      <c r="V23" s="5">
        <f>IF(B23=1,MIN((J23-K23),L23),0)</f>
        <v>0</v>
      </c>
      <c r="W23" s="6">
        <f>IF(B23=1,MIN((J23-K23),M23),0)</f>
        <v>0</v>
      </c>
      <c r="X23" s="6">
        <f>0</f>
        <v>0</v>
      </c>
      <c r="Y23" s="6">
        <f>0</f>
        <v>0</v>
      </c>
      <c r="Z23" s="6">
        <f>IF(B23=1,MIN((J23-K23),P23),0)</f>
        <v>0</v>
      </c>
      <c r="AA23" s="6">
        <f>0</f>
        <v>0</v>
      </c>
      <c r="AB23" s="6">
        <f>IF(B23=1,MIN((J23-K23),R23),0)</f>
        <v>0</v>
      </c>
      <c r="AC23" s="6">
        <f>0</f>
        <v>0</v>
      </c>
      <c r="AD23" s="7">
        <f>IF(OR(B23=1,B23=-1),MIN((J23-K23),T23),0)</f>
        <v>0</v>
      </c>
      <c r="AF23" s="5">
        <f>MIN(U23,V23+Z23)</f>
        <v>0</v>
      </c>
      <c r="AG23" s="6">
        <f>MIN(U23,V23+Z23+AB23)</f>
        <v>0</v>
      </c>
      <c r="AH23" s="6">
        <f>MIN(U23,V23+Z23+AB23+AD23)</f>
        <v>0</v>
      </c>
      <c r="AI23" s="7">
        <f>MIN(U23,V23+Z23+AB23+AD23+W23)</f>
        <v>0</v>
      </c>
    </row>
    <row r="24" spans="1:38" x14ac:dyDescent="0.3">
      <c r="A24" t="s">
        <v>80</v>
      </c>
      <c r="B24" s="25">
        <v>1</v>
      </c>
      <c r="J24" s="20">
        <v>300</v>
      </c>
      <c r="K24" s="26">
        <v>200</v>
      </c>
      <c r="L24" s="47">
        <v>100</v>
      </c>
      <c r="M24" s="26">
        <v>100</v>
      </c>
      <c r="N24" s="11" t="s">
        <v>24</v>
      </c>
      <c r="O24" s="11" t="s">
        <v>24</v>
      </c>
      <c r="P24" s="26">
        <v>100</v>
      </c>
      <c r="Q24" s="11"/>
      <c r="R24" s="26">
        <v>0</v>
      </c>
      <c r="S24" s="11" t="s">
        <v>24</v>
      </c>
      <c r="T24" s="48">
        <v>0</v>
      </c>
      <c r="U24" s="72">
        <f>IF(B24=1,J24-K24,IF(B24=-1,J24,0))</f>
        <v>100</v>
      </c>
      <c r="V24" s="5">
        <f>IF(B24=1,MIN((J24-K24),L24),0)</f>
        <v>100</v>
      </c>
      <c r="W24" s="6">
        <f>IF(B24=1,MIN((J24-K24),M24),0)</f>
        <v>100</v>
      </c>
      <c r="X24" s="6">
        <f>0</f>
        <v>0</v>
      </c>
      <c r="Y24" s="6">
        <f>0</f>
        <v>0</v>
      </c>
      <c r="Z24" s="6">
        <f>IF(B24=1,MIN((J24-K24),P24),0)</f>
        <v>100</v>
      </c>
      <c r="AA24" s="6">
        <f>0</f>
        <v>0</v>
      </c>
      <c r="AB24" s="6">
        <f>IF(B24=1,MIN((J24-K24),R24),0)</f>
        <v>0</v>
      </c>
      <c r="AC24" s="6">
        <f>0</f>
        <v>0</v>
      </c>
      <c r="AD24" s="7">
        <f>IF(OR(B24=1,B24=-1),MIN((J24-K24),T24),0)</f>
        <v>0</v>
      </c>
      <c r="AF24" s="5">
        <f>MIN(U24,V24+Z24)</f>
        <v>100</v>
      </c>
      <c r="AG24" s="6">
        <f>MIN(U24,V24+Z24+AB24)</f>
        <v>100</v>
      </c>
      <c r="AH24" s="6">
        <f>MIN(U24,V24+Z24+AB24+AD24)</f>
        <v>100</v>
      </c>
      <c r="AI24" s="7">
        <f>MIN(U24,V24+Z24+AB24+AD24+W24)</f>
        <v>100</v>
      </c>
    </row>
    <row r="25" spans="1:38" ht="15" thickBot="1" x14ac:dyDescent="0.35">
      <c r="A25" t="s">
        <v>19</v>
      </c>
      <c r="B25" s="25">
        <v>0</v>
      </c>
      <c r="J25" s="20">
        <v>120</v>
      </c>
      <c r="K25" s="26">
        <v>40</v>
      </c>
      <c r="L25" s="47">
        <v>16</v>
      </c>
      <c r="M25" s="26">
        <v>16</v>
      </c>
      <c r="N25" s="11" t="s">
        <v>24</v>
      </c>
      <c r="O25" s="11" t="s">
        <v>24</v>
      </c>
      <c r="P25" s="26">
        <v>16</v>
      </c>
      <c r="Q25" s="11" t="s">
        <v>24</v>
      </c>
      <c r="R25" s="26">
        <v>40</v>
      </c>
      <c r="S25" s="11" t="s">
        <v>24</v>
      </c>
      <c r="T25" s="48">
        <v>120</v>
      </c>
      <c r="U25" s="72">
        <f>IF(B25=1,J25-K25,IF(B25=-1,J25,0))</f>
        <v>0</v>
      </c>
      <c r="V25" s="5">
        <f t="shared" ref="V25" si="17">IF(B25=1,MIN((J25-K25),L25),0)</f>
        <v>0</v>
      </c>
      <c r="W25" s="6">
        <f t="shared" ref="W25" si="18">IF(B25=1,MIN((J25-K25),M25),0)</f>
        <v>0</v>
      </c>
      <c r="X25" s="6">
        <f>0</f>
        <v>0</v>
      </c>
      <c r="Y25" s="6">
        <f>0</f>
        <v>0</v>
      </c>
      <c r="Z25" s="6">
        <f t="shared" ref="Z25" si="19">IF(B25=1,MIN((J25-K25),P25),0)</f>
        <v>0</v>
      </c>
      <c r="AA25" s="6">
        <f>0</f>
        <v>0</v>
      </c>
      <c r="AB25" s="6">
        <f t="shared" ref="AB25" si="20">IF(B25=1,MIN((J25-K25),R25),0)</f>
        <v>0</v>
      </c>
      <c r="AC25" s="6">
        <f>0</f>
        <v>0</v>
      </c>
      <c r="AD25" s="7">
        <f>IF(OR(B25=1,B25=-1),MIN(J25,T25),0)</f>
        <v>0</v>
      </c>
      <c r="AF25" s="8">
        <f>MIN(U25,V25+Z25)</f>
        <v>0</v>
      </c>
      <c r="AG25" s="9">
        <f>MIN(U25,V25+Z25+AB25)</f>
        <v>0</v>
      </c>
      <c r="AH25" s="9">
        <f>MIN(U25,V25+Z25+AB25+AD25)</f>
        <v>0</v>
      </c>
      <c r="AI25" s="10">
        <f>MIN(U25,V25+Z25+AB25+AD25+W25)</f>
        <v>0</v>
      </c>
    </row>
    <row r="26" spans="1:38" ht="15" thickBot="1" x14ac:dyDescent="0.35">
      <c r="B26" s="12"/>
      <c r="F26" s="90" t="s">
        <v>97</v>
      </c>
      <c r="H26" s="90">
        <f>SUM(IF(B23=1,J23,0),IF(B24=1,J24,0),IF(B25=1,J25,0))</f>
        <v>300</v>
      </c>
      <c r="I26" t="s">
        <v>86</v>
      </c>
      <c r="J26" s="66">
        <f>SUM(IF(OR(B23=1,B23=-1),J23,0),IF(OR(B24=1,B24=-1),J24,0),IF(OR(B25=1,B25=-1),J25,0))</f>
        <v>300</v>
      </c>
      <c r="K26" s="66">
        <f>SUM(IF(B23=1,K23,0),IF(B24=1,K24,0),IF(B25=1,K25,0))</f>
        <v>200</v>
      </c>
      <c r="L26" s="5"/>
      <c r="M26" s="6"/>
      <c r="N26" s="11"/>
      <c r="O26" s="11"/>
      <c r="P26" s="6"/>
      <c r="Q26" s="11"/>
      <c r="R26" s="11"/>
      <c r="S26" s="11"/>
      <c r="T26" s="7"/>
      <c r="U26" s="72"/>
      <c r="V26" s="5"/>
      <c r="W26" s="6"/>
      <c r="X26" s="6"/>
      <c r="Y26" s="6"/>
      <c r="Z26" s="6"/>
      <c r="AA26" s="6"/>
      <c r="AB26" s="6"/>
      <c r="AC26" s="93" t="s">
        <v>95</v>
      </c>
      <c r="AD26" s="94">
        <f>SUM(IF(B23=-1,AD23,0),IF(B24=-1,AD24,0),IF(B25=-1,AD25,0))</f>
        <v>0</v>
      </c>
      <c r="AK26" s="75"/>
    </row>
    <row r="27" spans="1:38" ht="86.4" x14ac:dyDescent="0.3">
      <c r="B27" s="87" t="s">
        <v>92</v>
      </c>
      <c r="F27" s="1" t="s">
        <v>37</v>
      </c>
      <c r="G27" s="1" t="s">
        <v>45</v>
      </c>
      <c r="H27" s="1" t="s">
        <v>38</v>
      </c>
      <c r="I27" s="1" t="s">
        <v>39</v>
      </c>
      <c r="K27" s="6"/>
      <c r="L27" s="5"/>
      <c r="M27" s="6"/>
      <c r="N27" s="6"/>
      <c r="O27" s="6"/>
      <c r="P27" s="6"/>
      <c r="Q27" s="6"/>
      <c r="R27" s="6"/>
      <c r="S27" s="6"/>
      <c r="T27" s="7"/>
      <c r="U27" s="72"/>
      <c r="V27" s="5"/>
      <c r="W27" s="6"/>
      <c r="X27" s="6"/>
      <c r="Y27" s="6"/>
      <c r="Z27" s="6"/>
      <c r="AA27" s="6"/>
      <c r="AB27" s="6"/>
      <c r="AC27" s="6"/>
      <c r="AD27" s="7"/>
      <c r="AF27" s="62" t="s">
        <v>68</v>
      </c>
      <c r="AG27" s="63" t="s">
        <v>69</v>
      </c>
      <c r="AH27" s="63" t="s">
        <v>70</v>
      </c>
      <c r="AI27" s="63" t="s">
        <v>71</v>
      </c>
      <c r="AJ27" s="64" t="s">
        <v>72</v>
      </c>
      <c r="AK27" s="19"/>
      <c r="AL27" s="19"/>
    </row>
    <row r="28" spans="1:38" x14ac:dyDescent="0.3">
      <c r="A28" t="s">
        <v>20</v>
      </c>
      <c r="B28" s="59">
        <v>0</v>
      </c>
      <c r="F28" s="20">
        <v>200</v>
      </c>
      <c r="G28" s="20">
        <v>0</v>
      </c>
      <c r="H28" s="20">
        <v>100</v>
      </c>
      <c r="I28" s="20">
        <v>50</v>
      </c>
      <c r="J28" s="20">
        <v>100</v>
      </c>
      <c r="K28" s="26">
        <v>-100</v>
      </c>
      <c r="L28" s="47">
        <f>200</f>
        <v>200</v>
      </c>
      <c r="M28" s="26">
        <f>200</f>
        <v>200</v>
      </c>
      <c r="N28" s="26">
        <v>200</v>
      </c>
      <c r="O28" s="11" t="s">
        <v>24</v>
      </c>
      <c r="P28" s="26">
        <v>200</v>
      </c>
      <c r="Q28" s="11" t="s">
        <v>24</v>
      </c>
      <c r="R28" s="26">
        <v>100</v>
      </c>
      <c r="S28" s="11" t="s">
        <v>24</v>
      </c>
      <c r="T28" s="48">
        <v>50</v>
      </c>
      <c r="U28" s="72">
        <f>IF(B28=1,J28-K28,0)</f>
        <v>0</v>
      </c>
      <c r="V28" s="5">
        <f>IF(B28=1,MIN((J28-K28),L28),0)</f>
        <v>0</v>
      </c>
      <c r="W28" s="6">
        <f>IF(B28=1,MIN((J28-K28),M28),0)</f>
        <v>0</v>
      </c>
      <c r="X28" s="6">
        <f>IF(B28=1,MIN((J28-K28),N28),0)</f>
        <v>0</v>
      </c>
      <c r="Y28" s="6">
        <f>0</f>
        <v>0</v>
      </c>
      <c r="Z28" s="6">
        <f>IF(B28=1,MIN((J28-K28),P28),0)</f>
        <v>0</v>
      </c>
      <c r="AA28" s="6">
        <f>0</f>
        <v>0</v>
      </c>
      <c r="AB28" s="6">
        <f>IF(B28=1,MIN((J28-K28),R28),0)</f>
        <v>0</v>
      </c>
      <c r="AC28" s="6">
        <f>0</f>
        <v>0</v>
      </c>
      <c r="AD28" s="7">
        <f>IF(B28=1,MIN((J28-K28),T28),0)</f>
        <v>0</v>
      </c>
      <c r="AF28" s="5">
        <f>MIN(U28,V28+X28)</f>
        <v>0</v>
      </c>
      <c r="AG28" s="6">
        <f>MIN(U28,V28+Z28+AB28)</f>
        <v>0</v>
      </c>
      <c r="AH28" s="6">
        <f>MIN(U28,V28+X28+Z28+AB28)</f>
        <v>0</v>
      </c>
      <c r="AI28" s="6">
        <f>MIN(U28,V28+X28+Z28+AB28+AD28)</f>
        <v>0</v>
      </c>
      <c r="AJ28" s="7">
        <f>MIN(U28,V28+X28+Z28+AB28+AD28+W28)</f>
        <v>0</v>
      </c>
    </row>
    <row r="29" spans="1:38" x14ac:dyDescent="0.3">
      <c r="A29" t="s">
        <v>21</v>
      </c>
      <c r="B29" s="59">
        <v>0</v>
      </c>
      <c r="F29" s="20">
        <v>10</v>
      </c>
      <c r="G29" s="20">
        <v>0</v>
      </c>
      <c r="H29" s="20">
        <v>5</v>
      </c>
      <c r="I29" s="20">
        <v>10</v>
      </c>
      <c r="J29" s="20">
        <v>10</v>
      </c>
      <c r="K29" s="26">
        <v>-10</v>
      </c>
      <c r="L29" s="47">
        <v>20</v>
      </c>
      <c r="M29" s="26">
        <f>20</f>
        <v>20</v>
      </c>
      <c r="N29" s="26">
        <v>20</v>
      </c>
      <c r="O29" s="11" t="s">
        <v>24</v>
      </c>
      <c r="P29" s="26">
        <v>20</v>
      </c>
      <c r="Q29" s="11" t="s">
        <v>24</v>
      </c>
      <c r="R29" s="26">
        <v>5</v>
      </c>
      <c r="S29" s="11" t="s">
        <v>24</v>
      </c>
      <c r="T29" s="48">
        <v>2.5</v>
      </c>
      <c r="U29" s="72">
        <f t="shared" ref="U29:U30" si="21">IF(B29=1,J29-K29,0)</f>
        <v>0</v>
      </c>
      <c r="V29" s="5">
        <f t="shared" ref="V29:V30" si="22">IF(B29=1,MIN((J29-K29),L29),0)</f>
        <v>0</v>
      </c>
      <c r="W29" s="6">
        <f t="shared" ref="W29:W30" si="23">IF(B29=1,MIN((J29-K29),M29),0)</f>
        <v>0</v>
      </c>
      <c r="X29" s="6">
        <f t="shared" ref="X29:X30" si="24">IF(B29=1,MIN((J29-K29),N29),0)</f>
        <v>0</v>
      </c>
      <c r="Y29" s="6">
        <f>0</f>
        <v>0</v>
      </c>
      <c r="Z29" s="6">
        <f t="shared" ref="Z29:Z30" si="25">IF(B29=1,MIN((J29-K29),P29),0)</f>
        <v>0</v>
      </c>
      <c r="AA29" s="6">
        <f>0</f>
        <v>0</v>
      </c>
      <c r="AB29" s="6">
        <f t="shared" ref="AB29:AB30" si="26">IF(B29=1,MIN((J29-K29),R29),0)</f>
        <v>0</v>
      </c>
      <c r="AC29" s="6">
        <f>0</f>
        <v>0</v>
      </c>
      <c r="AD29" s="7">
        <f t="shared" ref="AD29:AD30" si="27">IF(B29=1,MIN((J29-K29),T29),0)</f>
        <v>0</v>
      </c>
      <c r="AF29" s="5">
        <f t="shared" ref="AF29:AF30" si="28">MIN(U29,V29+X29)</f>
        <v>0</v>
      </c>
      <c r="AG29" s="6">
        <f t="shared" ref="AG29:AG30" si="29">MIN(U29,V29+Z29+AB29)</f>
        <v>0</v>
      </c>
      <c r="AH29" s="6">
        <f t="shared" ref="AH29:AH30" si="30">MIN(U29,V29+X29+Z29+AB29)</f>
        <v>0</v>
      </c>
      <c r="AI29" s="6">
        <f t="shared" ref="AI29:AI30" si="31">MIN(U29,V29+X29+Z29+AB29+AD29)</f>
        <v>0</v>
      </c>
      <c r="AJ29" s="7">
        <f t="shared" ref="AJ29:AJ30" si="32">MIN(U29,V29+X29+Z29+AB29+AD29+W29)</f>
        <v>0</v>
      </c>
    </row>
    <row r="30" spans="1:38" ht="15" thickBot="1" x14ac:dyDescent="0.35">
      <c r="A30" t="s">
        <v>22</v>
      </c>
      <c r="B30" s="60">
        <v>0</v>
      </c>
      <c r="C30" s="24"/>
      <c r="D30" s="24"/>
      <c r="E30" s="24"/>
      <c r="F30" s="27">
        <v>100</v>
      </c>
      <c r="G30" s="27">
        <v>0</v>
      </c>
      <c r="H30" s="27">
        <v>0</v>
      </c>
      <c r="I30" s="27">
        <v>100</v>
      </c>
      <c r="J30" s="27">
        <v>100</v>
      </c>
      <c r="K30" s="27">
        <v>-100</v>
      </c>
      <c r="L30" s="49">
        <v>200</v>
      </c>
      <c r="M30" s="50">
        <v>200</v>
      </c>
      <c r="N30" s="50">
        <v>200</v>
      </c>
      <c r="O30" s="13" t="s">
        <v>24</v>
      </c>
      <c r="P30" s="50">
        <v>200</v>
      </c>
      <c r="Q30" s="9" t="s">
        <v>24</v>
      </c>
      <c r="R30" s="50">
        <v>100</v>
      </c>
      <c r="S30" s="9" t="s">
        <v>24</v>
      </c>
      <c r="T30" s="51">
        <v>0</v>
      </c>
      <c r="U30" s="74">
        <f t="shared" si="21"/>
        <v>0</v>
      </c>
      <c r="V30" s="8">
        <f t="shared" si="22"/>
        <v>0</v>
      </c>
      <c r="W30" s="9">
        <f t="shared" si="23"/>
        <v>0</v>
      </c>
      <c r="X30" s="9">
        <f t="shared" si="24"/>
        <v>0</v>
      </c>
      <c r="Y30" s="9">
        <f>0</f>
        <v>0</v>
      </c>
      <c r="Z30" s="9">
        <f t="shared" si="25"/>
        <v>0</v>
      </c>
      <c r="AA30" s="9">
        <f>0</f>
        <v>0</v>
      </c>
      <c r="AB30" s="9">
        <f t="shared" si="26"/>
        <v>0</v>
      </c>
      <c r="AC30" s="9">
        <f>0</f>
        <v>0</v>
      </c>
      <c r="AD30" s="10">
        <f t="shared" si="27"/>
        <v>0</v>
      </c>
      <c r="AF30" s="8">
        <f t="shared" si="28"/>
        <v>0</v>
      </c>
      <c r="AG30" s="9">
        <f t="shared" si="29"/>
        <v>0</v>
      </c>
      <c r="AH30" s="9">
        <f t="shared" si="30"/>
        <v>0</v>
      </c>
      <c r="AI30" s="9">
        <f t="shared" si="31"/>
        <v>0</v>
      </c>
      <c r="AJ30" s="10">
        <f t="shared" si="32"/>
        <v>0</v>
      </c>
    </row>
    <row r="31" spans="1:38" s="66" customFormat="1" x14ac:dyDescent="0.3">
      <c r="B31" s="11"/>
      <c r="C31" s="11"/>
      <c r="D31" s="11"/>
      <c r="E31" s="11" t="s">
        <v>86</v>
      </c>
      <c r="F31" s="11">
        <f>SUM(IF(B28=1,F28,0),IF(B29=1,F29,0),IF(B30=1,F30,0))</f>
        <v>0</v>
      </c>
      <c r="G31" s="11">
        <f>SUM(IF(B28=1,G28,0),IF(B29=1,G29,0),IF(B30=1,G30,0))</f>
        <v>0</v>
      </c>
      <c r="H31" s="11">
        <f>SUM(IF(B28=1,H28,0),IF(B29=1,H29,0),IF(B30=1,H30,0))</f>
        <v>0</v>
      </c>
      <c r="I31" s="11">
        <f>SUM(IF(B28=1,I28,0),IF(B29=1,I29,0),IF(B30=1,I30,0))</f>
        <v>0</v>
      </c>
      <c r="J31" s="66">
        <f>SUM(IF(B28=1,J28,0),IF(B29=1,J29,0),IF(B30=1,J30,0))</f>
        <v>0</v>
      </c>
      <c r="K31" s="66">
        <f>SUM(IF(B28=1,K28,0),IF(B29=1,K29,0),IF(B30=1,K30,0))</f>
        <v>0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F31" s="11"/>
      <c r="AG31" s="11"/>
      <c r="AH31" s="11"/>
      <c r="AI31" s="11"/>
      <c r="AJ31" s="11"/>
    </row>
    <row r="32" spans="1:38" s="66" customFormat="1" ht="15" thickBot="1" x14ac:dyDescent="0.3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F32" s="11"/>
      <c r="AG32" s="11"/>
      <c r="AH32" s="11"/>
      <c r="AI32" s="11"/>
      <c r="AJ32" s="11"/>
    </row>
    <row r="33" spans="1:36" s="66" customFormat="1" ht="15" thickBot="1" x14ac:dyDescent="0.35">
      <c r="A33" s="81" t="s">
        <v>82</v>
      </c>
      <c r="B33" s="82"/>
      <c r="C33" s="82"/>
      <c r="D33" s="83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11"/>
      <c r="AC33" s="11"/>
      <c r="AD33" s="11"/>
      <c r="AF33" s="11"/>
      <c r="AG33" s="11"/>
      <c r="AH33" s="11"/>
      <c r="AI33" s="11"/>
      <c r="AJ33" s="11"/>
    </row>
    <row r="34" spans="1:36" s="66" customFormat="1" x14ac:dyDescent="0.3">
      <c r="A34" s="6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76" t="s">
        <v>98</v>
      </c>
      <c r="N34" s="6"/>
      <c r="O34" s="6"/>
      <c r="P34" s="6"/>
      <c r="Q34" s="6"/>
      <c r="R34" s="6"/>
      <c r="S34" s="6"/>
      <c r="T34" s="6"/>
      <c r="U34" s="6"/>
      <c r="V34" s="11"/>
      <c r="W34" s="69" t="s">
        <v>99</v>
      </c>
      <c r="X34" s="6"/>
      <c r="Y34" s="11"/>
      <c r="Z34" s="11"/>
      <c r="AA34" s="68"/>
      <c r="AB34" s="11"/>
      <c r="AC34" s="11"/>
      <c r="AD34" s="11"/>
      <c r="AF34" s="11"/>
      <c r="AG34" s="11"/>
      <c r="AH34" s="11"/>
      <c r="AI34" s="11"/>
      <c r="AJ34" s="11"/>
    </row>
    <row r="35" spans="1:36" s="66" customFormat="1" ht="57.6" x14ac:dyDescent="0.3">
      <c r="A35" s="67"/>
      <c r="B35" s="11"/>
      <c r="C35" s="11"/>
      <c r="D35" s="11"/>
      <c r="E35" s="11"/>
      <c r="F35" s="11"/>
      <c r="G35" s="11"/>
      <c r="H35" s="11"/>
      <c r="I35" s="11"/>
      <c r="J35" s="14" t="s">
        <v>26</v>
      </c>
      <c r="K35" s="14" t="s">
        <v>27</v>
      </c>
      <c r="L35" s="70" t="s">
        <v>85</v>
      </c>
      <c r="M35" s="14" t="s">
        <v>28</v>
      </c>
      <c r="N35" s="14" t="s">
        <v>29</v>
      </c>
      <c r="O35" s="14" t="s">
        <v>30</v>
      </c>
      <c r="P35" s="14" t="s">
        <v>31</v>
      </c>
      <c r="Q35" s="14" t="s">
        <v>32</v>
      </c>
      <c r="R35" s="14" t="s">
        <v>33</v>
      </c>
      <c r="S35" s="14" t="s">
        <v>34</v>
      </c>
      <c r="T35" s="14" t="s">
        <v>35</v>
      </c>
      <c r="U35" s="14" t="s">
        <v>36</v>
      </c>
      <c r="V35" s="11"/>
      <c r="W35" s="19" t="s">
        <v>63</v>
      </c>
      <c r="X35" s="19" t="s">
        <v>73</v>
      </c>
      <c r="Y35" s="11"/>
      <c r="Z35" s="11"/>
      <c r="AA35" s="68"/>
      <c r="AB35" s="11"/>
      <c r="AC35" s="11"/>
      <c r="AD35" s="11"/>
      <c r="AF35" s="11"/>
      <c r="AG35" s="11"/>
      <c r="AH35" s="11"/>
      <c r="AI35" s="11"/>
      <c r="AJ35" s="11"/>
    </row>
    <row r="36" spans="1:36" s="66" customFormat="1" x14ac:dyDescent="0.3">
      <c r="A36" s="67" t="s">
        <v>75</v>
      </c>
      <c r="B36" s="11"/>
      <c r="C36" s="11"/>
      <c r="D36" s="11"/>
      <c r="E36" s="11"/>
      <c r="F36" s="11"/>
      <c r="G36" s="11"/>
      <c r="H36" s="11"/>
      <c r="I36" s="11"/>
      <c r="J36" s="11">
        <f>J16</f>
        <v>0</v>
      </c>
      <c r="K36" s="11">
        <f>K16</f>
        <v>0</v>
      </c>
      <c r="L36" s="11">
        <f t="shared" ref="L36:U36" si="33">SUM(U13:U15)</f>
        <v>0</v>
      </c>
      <c r="M36" s="11">
        <f t="shared" si="33"/>
        <v>0</v>
      </c>
      <c r="N36" s="11">
        <f t="shared" si="33"/>
        <v>0</v>
      </c>
      <c r="O36" s="11">
        <f t="shared" si="33"/>
        <v>0</v>
      </c>
      <c r="P36" s="11">
        <f t="shared" si="33"/>
        <v>0</v>
      </c>
      <c r="Q36" s="11">
        <f t="shared" si="33"/>
        <v>0</v>
      </c>
      <c r="R36" s="11">
        <f t="shared" si="33"/>
        <v>0</v>
      </c>
      <c r="S36" s="11">
        <f t="shared" si="33"/>
        <v>0</v>
      </c>
      <c r="T36" s="11">
        <f t="shared" si="33"/>
        <v>0</v>
      </c>
      <c r="U36" s="11">
        <f t="shared" si="33"/>
        <v>0</v>
      </c>
      <c r="V36" s="11"/>
      <c r="W36" s="11">
        <f>SUM(AF13:AF15)</f>
        <v>0</v>
      </c>
      <c r="X36" s="11">
        <f>SUM(AG13:AG15)</f>
        <v>0</v>
      </c>
      <c r="Y36" s="11"/>
      <c r="Z36" s="11"/>
      <c r="AA36" s="68"/>
      <c r="AB36" s="11"/>
      <c r="AC36" s="11"/>
      <c r="AD36" s="11"/>
      <c r="AF36" s="11"/>
      <c r="AG36" s="11"/>
      <c r="AH36" s="11"/>
      <c r="AI36" s="11"/>
      <c r="AJ36" s="11"/>
    </row>
    <row r="37" spans="1:36" s="66" customFormat="1" x14ac:dyDescent="0.3">
      <c r="A37" s="6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68"/>
      <c r="AB37" s="11"/>
      <c r="AC37" s="11"/>
      <c r="AD37" s="11"/>
      <c r="AF37" s="11"/>
      <c r="AG37" s="11"/>
      <c r="AH37" s="11"/>
      <c r="AI37" s="11"/>
      <c r="AJ37" s="11"/>
    </row>
    <row r="38" spans="1:36" s="66" customFormat="1" ht="72" x14ac:dyDescent="0.3">
      <c r="A38" s="6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4" t="s">
        <v>64</v>
      </c>
      <c r="X38" s="14" t="s">
        <v>65</v>
      </c>
      <c r="Y38" s="14" t="s">
        <v>66</v>
      </c>
      <c r="Z38" s="14" t="s">
        <v>67</v>
      </c>
      <c r="AA38" s="68"/>
      <c r="AB38" s="11"/>
      <c r="AC38" s="11"/>
      <c r="AD38" s="11"/>
      <c r="AF38" s="11"/>
      <c r="AG38" s="11"/>
      <c r="AH38" s="11"/>
      <c r="AI38" s="11"/>
      <c r="AJ38" s="11"/>
    </row>
    <row r="39" spans="1:36" s="66" customFormat="1" x14ac:dyDescent="0.3">
      <c r="A39" s="67" t="s">
        <v>84</v>
      </c>
      <c r="B39" s="11"/>
      <c r="C39" s="11"/>
      <c r="D39" s="11"/>
      <c r="E39" s="11"/>
      <c r="F39" s="11"/>
      <c r="G39" s="11"/>
      <c r="H39" s="11"/>
      <c r="I39" s="11"/>
      <c r="J39" s="11">
        <f>J21+J26</f>
        <v>300</v>
      </c>
      <c r="K39" s="11">
        <f>K21+K26</f>
        <v>200</v>
      </c>
      <c r="L39" s="11">
        <f t="shared" ref="L39:U39" si="34">SUM(U18:U20,U23:U25)</f>
        <v>100</v>
      </c>
      <c r="M39" s="11">
        <f t="shared" si="34"/>
        <v>100</v>
      </c>
      <c r="N39" s="11">
        <f t="shared" si="34"/>
        <v>100</v>
      </c>
      <c r="O39" s="11">
        <f t="shared" si="34"/>
        <v>0</v>
      </c>
      <c r="P39" s="11">
        <f t="shared" si="34"/>
        <v>0</v>
      </c>
      <c r="Q39" s="11">
        <f t="shared" si="34"/>
        <v>100</v>
      </c>
      <c r="R39" s="11">
        <f t="shared" si="34"/>
        <v>0</v>
      </c>
      <c r="S39" s="11">
        <f t="shared" si="34"/>
        <v>0</v>
      </c>
      <c r="T39" s="11">
        <f t="shared" si="34"/>
        <v>0</v>
      </c>
      <c r="U39" s="11">
        <f t="shared" si="34"/>
        <v>0</v>
      </c>
      <c r="V39" s="11"/>
      <c r="W39" s="11">
        <f>SUM(AF18:AF20,AF23:AF25)</f>
        <v>100</v>
      </c>
      <c r="X39" s="11">
        <f>SUM(AG18:AG20,AG23:AG25)</f>
        <v>100</v>
      </c>
      <c r="Y39" s="11">
        <f>SUM(AH18:AH20,AH23:AH25)</f>
        <v>100</v>
      </c>
      <c r="Z39" s="11">
        <f>SUM(AI18:AI20,AI23:AI25)</f>
        <v>100</v>
      </c>
      <c r="AA39" s="68"/>
      <c r="AB39" s="11"/>
      <c r="AC39" s="11"/>
      <c r="AD39" s="11"/>
      <c r="AF39" s="11"/>
      <c r="AG39" s="11"/>
      <c r="AH39" s="11"/>
      <c r="AI39" s="11"/>
      <c r="AJ39" s="11"/>
    </row>
    <row r="40" spans="1:36" s="66" customFormat="1" x14ac:dyDescent="0.3">
      <c r="A40" s="6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68"/>
      <c r="AB40" s="11"/>
      <c r="AC40" s="11"/>
      <c r="AD40" s="11"/>
      <c r="AF40" s="11"/>
      <c r="AG40" s="11"/>
      <c r="AH40" s="11"/>
      <c r="AI40" s="11"/>
      <c r="AJ40" s="11"/>
    </row>
    <row r="41" spans="1:36" s="66" customFormat="1" ht="86.4" x14ac:dyDescent="0.3">
      <c r="A41" s="67"/>
      <c r="B41" s="11"/>
      <c r="C41" s="11"/>
      <c r="D41" s="11"/>
      <c r="E41" s="11"/>
      <c r="F41" s="14" t="s">
        <v>37</v>
      </c>
      <c r="G41" s="14" t="s">
        <v>45</v>
      </c>
      <c r="H41" s="14" t="s">
        <v>38</v>
      </c>
      <c r="I41" s="14" t="s">
        <v>39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4" t="s">
        <v>68</v>
      </c>
      <c r="X41" s="14" t="s">
        <v>69</v>
      </c>
      <c r="Y41" s="14" t="s">
        <v>70</v>
      </c>
      <c r="Z41" s="14" t="s">
        <v>71</v>
      </c>
      <c r="AA41" s="16" t="s">
        <v>72</v>
      </c>
      <c r="AB41" s="11"/>
      <c r="AC41" s="11"/>
      <c r="AD41" s="11"/>
      <c r="AF41" s="11"/>
      <c r="AG41" s="11"/>
      <c r="AH41" s="11"/>
      <c r="AI41" s="11"/>
      <c r="AJ41" s="11"/>
    </row>
    <row r="42" spans="1:36" s="66" customFormat="1" ht="15" thickBot="1" x14ac:dyDescent="0.35">
      <c r="A42" s="79" t="s">
        <v>83</v>
      </c>
      <c r="B42" s="13"/>
      <c r="C42" s="13"/>
      <c r="D42" s="13"/>
      <c r="E42" s="13"/>
      <c r="F42" s="13">
        <f>F31</f>
        <v>0</v>
      </c>
      <c r="G42" s="13">
        <f t="shared" ref="G42:I42" si="35">G31</f>
        <v>0</v>
      </c>
      <c r="H42" s="13">
        <f t="shared" si="35"/>
        <v>0</v>
      </c>
      <c r="I42" s="13">
        <f t="shared" si="35"/>
        <v>0</v>
      </c>
      <c r="J42" s="13">
        <f>J31</f>
        <v>0</v>
      </c>
      <c r="K42" s="13">
        <f>K31</f>
        <v>0</v>
      </c>
      <c r="L42" s="13">
        <f>SUM(U28:U30)</f>
        <v>0</v>
      </c>
      <c r="M42" s="13">
        <f t="shared" ref="M42:AA42" si="36">SUM(V28:V30)</f>
        <v>0</v>
      </c>
      <c r="N42" s="13">
        <f t="shared" si="36"/>
        <v>0</v>
      </c>
      <c r="O42" s="13">
        <f t="shared" si="36"/>
        <v>0</v>
      </c>
      <c r="P42" s="13">
        <f t="shared" si="36"/>
        <v>0</v>
      </c>
      <c r="Q42" s="13">
        <f t="shared" si="36"/>
        <v>0</v>
      </c>
      <c r="R42" s="13">
        <f t="shared" si="36"/>
        <v>0</v>
      </c>
      <c r="S42" s="13">
        <f t="shared" si="36"/>
        <v>0</v>
      </c>
      <c r="T42" s="13">
        <f t="shared" si="36"/>
        <v>0</v>
      </c>
      <c r="U42" s="13">
        <f t="shared" si="36"/>
        <v>0</v>
      </c>
      <c r="V42" s="13"/>
      <c r="W42" s="13">
        <f t="shared" si="36"/>
        <v>0</v>
      </c>
      <c r="X42" s="13">
        <f t="shared" si="36"/>
        <v>0</v>
      </c>
      <c r="Y42" s="13">
        <f t="shared" si="36"/>
        <v>0</v>
      </c>
      <c r="Z42" s="13">
        <f t="shared" si="36"/>
        <v>0</v>
      </c>
      <c r="AA42" s="80">
        <f t="shared" si="36"/>
        <v>0</v>
      </c>
      <c r="AB42" s="11"/>
      <c r="AC42" s="11"/>
      <c r="AD42" s="11"/>
      <c r="AF42" s="11"/>
      <c r="AG42" s="11"/>
      <c r="AH42" s="11"/>
      <c r="AI42" s="11"/>
      <c r="AJ42" s="11"/>
    </row>
    <row r="43" spans="1:36" ht="15" thickBot="1" x14ac:dyDescent="0.35">
      <c r="K43" s="11"/>
      <c r="L43" s="6"/>
      <c r="M43" s="6"/>
      <c r="N43" s="11"/>
      <c r="O43" s="11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6" ht="15" thickBot="1" x14ac:dyDescent="0.35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55" t="s">
        <v>103</v>
      </c>
      <c r="M44" s="31"/>
      <c r="N44" s="31"/>
      <c r="O44" s="55" t="s">
        <v>103</v>
      </c>
      <c r="P44" s="31"/>
      <c r="Q44" s="55" t="s">
        <v>104</v>
      </c>
      <c r="R44" s="31"/>
      <c r="S44" s="55" t="s">
        <v>104</v>
      </c>
      <c r="T44" s="31"/>
      <c r="U44" s="31"/>
      <c r="V44" s="31"/>
      <c r="W44" s="31"/>
      <c r="X44" s="31"/>
      <c r="Y44" s="31"/>
      <c r="Z44" s="31"/>
      <c r="AA44" s="31"/>
      <c r="AB44" s="32"/>
      <c r="AC44" s="6"/>
      <c r="AD44" s="6"/>
    </row>
    <row r="45" spans="1:36" ht="15" thickBot="1" x14ac:dyDescent="0.35">
      <c r="A45" s="33"/>
      <c r="B45" s="34" t="s">
        <v>51</v>
      </c>
      <c r="C45" s="35"/>
      <c r="D45" s="35"/>
      <c r="E45" s="35"/>
      <c r="F45" s="58">
        <f>SUM(E7:M7) - SUM(L55:T55,L57:T57,L60:T60)</f>
        <v>0</v>
      </c>
      <c r="G45" s="36"/>
      <c r="H45" s="36"/>
      <c r="I45" s="36"/>
      <c r="J45" s="36"/>
      <c r="K45" s="36"/>
      <c r="L45" s="54" t="s">
        <v>106</v>
      </c>
      <c r="M45" s="55"/>
      <c r="N45" s="55"/>
      <c r="O45" s="56" t="s">
        <v>107</v>
      </c>
      <c r="P45" s="55"/>
      <c r="Q45" s="57" t="s">
        <v>58</v>
      </c>
      <c r="R45" s="57" t="s">
        <v>61</v>
      </c>
      <c r="S45" s="57" t="s">
        <v>59</v>
      </c>
      <c r="T45" s="57"/>
      <c r="U45" s="57" t="s">
        <v>60</v>
      </c>
      <c r="V45" s="57"/>
      <c r="W45" s="57" t="s">
        <v>74</v>
      </c>
      <c r="X45" s="57"/>
      <c r="Y45" s="57" t="s">
        <v>105</v>
      </c>
      <c r="Z45" s="57"/>
      <c r="AA45" s="57" t="s">
        <v>62</v>
      </c>
      <c r="AB45" s="32"/>
      <c r="AC45" s="6"/>
      <c r="AD45" s="6"/>
    </row>
    <row r="46" spans="1:36" ht="15" thickBot="1" x14ac:dyDescent="0.35">
      <c r="A46" s="33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28">
        <f>U60</f>
        <v>0</v>
      </c>
      <c r="M46" s="29"/>
      <c r="N46" s="29"/>
      <c r="O46" s="29">
        <f>SUM(L60,N60:T60)</f>
        <v>0</v>
      </c>
      <c r="P46" s="29"/>
      <c r="Q46" s="29">
        <f>H26</f>
        <v>300</v>
      </c>
      <c r="R46" s="29">
        <f>AG16+AH21</f>
        <v>0</v>
      </c>
      <c r="S46" s="29">
        <f>D7+Q46+R46+L46+O46</f>
        <v>300</v>
      </c>
      <c r="T46" s="29"/>
      <c r="U46" s="29">
        <f>SUM(E7,G7:M7)-AD26</f>
        <v>100</v>
      </c>
      <c r="V46" s="29"/>
      <c r="W46" s="29">
        <f>MAX(0,(O7*4+U46-S46))</f>
        <v>0</v>
      </c>
      <c r="X46" s="29"/>
      <c r="Y46" s="29">
        <f>SUM(E7:M7)-SUM(L55:T55,L57:T57,L60:T60)</f>
        <v>0</v>
      </c>
      <c r="Z46" s="29"/>
      <c r="AA46" s="29">
        <f>MAX(W46,Y46)</f>
        <v>0</v>
      </c>
      <c r="AB46" s="39"/>
      <c r="AC46" s="6"/>
      <c r="AD46" s="6"/>
    </row>
    <row r="47" spans="1:36" ht="15" thickBot="1" x14ac:dyDescent="0.35">
      <c r="A47" s="33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40"/>
      <c r="AC47" s="6"/>
      <c r="AD47" s="6"/>
    </row>
    <row r="48" spans="1:36" x14ac:dyDescent="0.3">
      <c r="A48" s="33"/>
      <c r="B48" s="30" t="s">
        <v>52</v>
      </c>
      <c r="C48" s="31"/>
      <c r="D48" s="31"/>
      <c r="E48" s="31"/>
      <c r="F48" s="31"/>
      <c r="G48" s="31"/>
      <c r="H48" s="31"/>
      <c r="I48" s="31"/>
      <c r="J48" s="31"/>
      <c r="K48" s="32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40"/>
      <c r="AC48" s="6"/>
      <c r="AD48" s="6"/>
    </row>
    <row r="49" spans="1:30" ht="36.6" x14ac:dyDescent="0.3">
      <c r="A49" s="33"/>
      <c r="B49" s="33"/>
      <c r="C49" s="41" t="s">
        <v>11</v>
      </c>
      <c r="D49" s="41" t="s">
        <v>12</v>
      </c>
      <c r="E49" s="41" t="s">
        <v>2</v>
      </c>
      <c r="F49" s="41" t="s">
        <v>53</v>
      </c>
      <c r="G49" s="42" t="s">
        <v>54</v>
      </c>
      <c r="H49" s="41" t="s">
        <v>13</v>
      </c>
      <c r="I49" s="42" t="s">
        <v>55</v>
      </c>
      <c r="J49" s="41" t="s">
        <v>15</v>
      </c>
      <c r="K49" s="43" t="s">
        <v>56</v>
      </c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40"/>
      <c r="AC49" s="6"/>
      <c r="AD49" s="6"/>
    </row>
    <row r="50" spans="1:30" ht="15" thickBot="1" x14ac:dyDescent="0.35">
      <c r="A50" s="33"/>
      <c r="B50" s="37"/>
      <c r="C50" s="38">
        <f>E7-SUM(L55,L57,L60)</f>
        <v>0</v>
      </c>
      <c r="D50" s="38">
        <f>F7-SUM(M55,M57,M60)</f>
        <v>0</v>
      </c>
      <c r="E50" s="38">
        <f>G7-SUM(N55,N57,N60)</f>
        <v>0</v>
      </c>
      <c r="F50" s="38">
        <f>G7+H7-SUM(N55:O55,N57:O57,N60:O60)</f>
        <v>100</v>
      </c>
      <c r="G50" s="38">
        <f>G7+H7+I7-SUM(N55:P55,N57:P57,N60:P60)</f>
        <v>0</v>
      </c>
      <c r="H50" s="38">
        <f>J7-SUM(Q55,Q57,Q60)</f>
        <v>0</v>
      </c>
      <c r="I50" s="38">
        <f>J7+K7-SUM(Q55,Q57,Q60,R55,R57,R60)</f>
        <v>0</v>
      </c>
      <c r="J50" s="38">
        <f>L7-SUM(S55,S57,S60)</f>
        <v>0</v>
      </c>
      <c r="K50" s="39">
        <f>L7+M7-SUM(S55,S57,S60,T55,T57,T60)</f>
        <v>0</v>
      </c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40"/>
      <c r="AC50" s="6"/>
      <c r="AD50" s="6"/>
    </row>
    <row r="51" spans="1:30" ht="15" thickBot="1" x14ac:dyDescent="0.35">
      <c r="A51" s="33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40"/>
      <c r="AC51" s="6"/>
      <c r="AD51" s="6"/>
    </row>
    <row r="52" spans="1:30" ht="15" thickBot="1" x14ac:dyDescent="0.35">
      <c r="A52" s="30"/>
      <c r="B52" s="31" t="s">
        <v>42</v>
      </c>
      <c r="C52" s="31"/>
      <c r="D52" s="31"/>
      <c r="E52" s="31"/>
      <c r="F52" s="31"/>
      <c r="G52" s="31"/>
      <c r="H52" s="31"/>
      <c r="I52" s="31"/>
      <c r="J52" s="31"/>
      <c r="K52" s="32"/>
      <c r="L52" s="36" t="s">
        <v>96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40"/>
      <c r="AC52" s="6"/>
      <c r="AD52" s="6"/>
    </row>
    <row r="53" spans="1:30" ht="24.6" x14ac:dyDescent="0.3">
      <c r="A53" s="33"/>
      <c r="B53" s="42" t="s">
        <v>101</v>
      </c>
      <c r="C53" s="41" t="s">
        <v>102</v>
      </c>
      <c r="D53" s="36"/>
      <c r="E53" s="36"/>
      <c r="F53" s="36"/>
      <c r="G53" s="36"/>
      <c r="H53" s="36"/>
      <c r="I53" s="36"/>
      <c r="J53" s="36"/>
      <c r="K53" s="40"/>
      <c r="L53" s="44" t="s">
        <v>100</v>
      </c>
      <c r="M53" s="45"/>
      <c r="N53" s="45"/>
      <c r="O53" s="45"/>
      <c r="P53" s="45"/>
      <c r="Q53" s="45"/>
      <c r="R53" s="45"/>
      <c r="S53" s="45"/>
      <c r="T53" s="45"/>
      <c r="U53" s="32"/>
      <c r="V53" s="36"/>
      <c r="W53" s="36"/>
      <c r="X53" s="36"/>
      <c r="Y53" s="36"/>
      <c r="Z53" s="36"/>
      <c r="AA53" s="36"/>
      <c r="AB53" s="40"/>
      <c r="AC53" s="6"/>
      <c r="AD53" s="6"/>
    </row>
    <row r="54" spans="1:30" ht="24.6" x14ac:dyDescent="0.3">
      <c r="A54" s="33"/>
      <c r="B54" s="42"/>
      <c r="C54" s="42" t="s">
        <v>11</v>
      </c>
      <c r="D54" s="36" t="s">
        <v>12</v>
      </c>
      <c r="E54" s="36" t="s">
        <v>2</v>
      </c>
      <c r="F54" s="36" t="s">
        <v>3</v>
      </c>
      <c r="G54" s="36" t="s">
        <v>1</v>
      </c>
      <c r="H54" s="36" t="s">
        <v>13</v>
      </c>
      <c r="I54" s="36" t="s">
        <v>14</v>
      </c>
      <c r="J54" s="36" t="s">
        <v>15</v>
      </c>
      <c r="K54" s="40" t="s">
        <v>16</v>
      </c>
      <c r="L54" s="46" t="s">
        <v>28</v>
      </c>
      <c r="M54" s="42" t="s">
        <v>29</v>
      </c>
      <c r="N54" s="42" t="s">
        <v>30</v>
      </c>
      <c r="O54" s="42" t="s">
        <v>31</v>
      </c>
      <c r="P54" s="42" t="s">
        <v>32</v>
      </c>
      <c r="Q54" s="42" t="s">
        <v>33</v>
      </c>
      <c r="R54" s="42" t="s">
        <v>34</v>
      </c>
      <c r="S54" s="42" t="s">
        <v>35</v>
      </c>
      <c r="T54" s="42" t="s">
        <v>36</v>
      </c>
      <c r="U54" s="40"/>
      <c r="V54" s="36"/>
      <c r="W54" s="36"/>
      <c r="X54" s="36"/>
      <c r="Y54" s="36"/>
      <c r="Z54" s="36"/>
      <c r="AA54" s="36"/>
      <c r="AB54" s="40"/>
      <c r="AC54" s="6"/>
      <c r="AD54" s="6"/>
    </row>
    <row r="55" spans="1:30" x14ac:dyDescent="0.3">
      <c r="A55" s="33" t="s">
        <v>75</v>
      </c>
      <c r="B55" s="36">
        <f>L36-SUM(L55:T55)</f>
        <v>0</v>
      </c>
      <c r="C55" s="36">
        <f t="shared" ref="C55:K55" si="37">M36-L55</f>
        <v>0</v>
      </c>
      <c r="D55" s="36">
        <f t="shared" si="37"/>
        <v>0</v>
      </c>
      <c r="E55" s="36">
        <f t="shared" si="37"/>
        <v>0</v>
      </c>
      <c r="F55" s="36">
        <f t="shared" si="37"/>
        <v>0</v>
      </c>
      <c r="G55" s="36">
        <f t="shared" si="37"/>
        <v>0</v>
      </c>
      <c r="H55" s="36">
        <f t="shared" si="37"/>
        <v>0</v>
      </c>
      <c r="I55" s="36">
        <f t="shared" si="37"/>
        <v>0</v>
      </c>
      <c r="J55" s="36">
        <f t="shared" si="37"/>
        <v>0</v>
      </c>
      <c r="K55" s="40">
        <f t="shared" si="37"/>
        <v>0</v>
      </c>
      <c r="L55" s="33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40"/>
      <c r="V55" s="36"/>
      <c r="W55" s="36"/>
      <c r="X55" s="36"/>
      <c r="Y55" s="36"/>
      <c r="Z55" s="36"/>
      <c r="AA55" s="36"/>
      <c r="AB55" s="40"/>
      <c r="AC55" s="6"/>
      <c r="AD55" s="6"/>
    </row>
    <row r="56" spans="1:30" x14ac:dyDescent="0.3">
      <c r="A56" s="33"/>
      <c r="B56" s="36"/>
      <c r="C56" s="36"/>
      <c r="D56" s="36"/>
      <c r="E56" s="36"/>
      <c r="F56" s="36"/>
      <c r="G56" s="36"/>
      <c r="H56" s="36"/>
      <c r="I56" s="36"/>
      <c r="J56" s="36"/>
      <c r="K56" s="40"/>
      <c r="L56" s="33"/>
      <c r="M56" s="36"/>
      <c r="N56" s="36"/>
      <c r="O56" s="36"/>
      <c r="P56" s="36"/>
      <c r="Q56" s="36"/>
      <c r="R56" s="36"/>
      <c r="S56" s="36"/>
      <c r="T56" s="36"/>
      <c r="U56" s="40"/>
      <c r="V56" s="36"/>
      <c r="W56" s="36"/>
      <c r="X56" s="36"/>
      <c r="Y56" s="36"/>
      <c r="Z56" s="36"/>
      <c r="AA56" s="36"/>
      <c r="AB56" s="40"/>
      <c r="AC56" s="6"/>
      <c r="AD56" s="6"/>
    </row>
    <row r="57" spans="1:30" ht="15" thickBot="1" x14ac:dyDescent="0.35">
      <c r="A57" s="89" t="s">
        <v>87</v>
      </c>
      <c r="B57" s="36">
        <f>L39-SUM(L57:T57)</f>
        <v>0</v>
      </c>
      <c r="C57" s="36">
        <f t="shared" ref="C57:K57" si="38">M39-L57</f>
        <v>100</v>
      </c>
      <c r="D57" s="36">
        <f t="shared" si="38"/>
        <v>100</v>
      </c>
      <c r="E57" s="36">
        <f t="shared" si="38"/>
        <v>0</v>
      </c>
      <c r="F57" s="36">
        <f t="shared" si="38"/>
        <v>0</v>
      </c>
      <c r="G57" s="36">
        <f t="shared" si="38"/>
        <v>0</v>
      </c>
      <c r="H57" s="36">
        <f t="shared" si="38"/>
        <v>0</v>
      </c>
      <c r="I57" s="36">
        <f t="shared" si="38"/>
        <v>0</v>
      </c>
      <c r="J57" s="36">
        <f t="shared" si="38"/>
        <v>0</v>
      </c>
      <c r="K57" s="40">
        <f t="shared" si="38"/>
        <v>0</v>
      </c>
      <c r="L57" s="33">
        <v>0</v>
      </c>
      <c r="M57" s="36">
        <v>0</v>
      </c>
      <c r="N57" s="36">
        <v>0</v>
      </c>
      <c r="O57" s="36">
        <v>0</v>
      </c>
      <c r="P57" s="36">
        <v>100</v>
      </c>
      <c r="Q57" s="36">
        <v>0</v>
      </c>
      <c r="R57" s="36">
        <v>0</v>
      </c>
      <c r="S57" s="36">
        <v>0</v>
      </c>
      <c r="T57" s="36">
        <v>0</v>
      </c>
      <c r="U57" s="40"/>
      <c r="V57" s="36"/>
      <c r="W57" s="36"/>
      <c r="X57" s="36"/>
      <c r="Y57" s="36"/>
      <c r="Z57" s="36"/>
      <c r="AA57" s="36"/>
      <c r="AB57" s="40"/>
      <c r="AC57" s="6"/>
      <c r="AD57" s="6"/>
    </row>
    <row r="58" spans="1:30" x14ac:dyDescent="0.3">
      <c r="A58" s="33"/>
      <c r="B58" s="36"/>
      <c r="C58" s="36"/>
      <c r="D58" s="36"/>
      <c r="E58" s="36"/>
      <c r="F58" s="36"/>
      <c r="G58" s="36"/>
      <c r="H58" s="36"/>
      <c r="I58" s="36"/>
      <c r="J58" s="36"/>
      <c r="K58" s="40"/>
      <c r="L58" s="33"/>
      <c r="M58" s="36"/>
      <c r="N58" s="36"/>
      <c r="O58" s="36"/>
      <c r="P58" s="36"/>
      <c r="Q58" s="36"/>
      <c r="R58" s="36"/>
      <c r="S58" s="36"/>
      <c r="T58" s="36"/>
      <c r="U58" s="40"/>
      <c r="V58" s="44" t="s">
        <v>43</v>
      </c>
      <c r="W58" s="45"/>
      <c r="X58" s="45"/>
      <c r="Y58" s="31"/>
      <c r="Z58" s="32"/>
      <c r="AA58" s="36"/>
      <c r="AB58" s="40"/>
      <c r="AC58" s="6"/>
      <c r="AD58" s="6"/>
    </row>
    <row r="59" spans="1:30" ht="24.6" x14ac:dyDescent="0.3">
      <c r="A59" s="33"/>
      <c r="B59" s="36"/>
      <c r="C59" s="36"/>
      <c r="D59" s="36"/>
      <c r="E59" s="36"/>
      <c r="F59" s="36"/>
      <c r="G59" s="36"/>
      <c r="H59" s="36"/>
      <c r="I59" s="36"/>
      <c r="J59" s="36"/>
      <c r="K59" s="40"/>
      <c r="L59" s="33"/>
      <c r="M59" s="36"/>
      <c r="N59" s="36"/>
      <c r="O59" s="36"/>
      <c r="P59" s="36"/>
      <c r="Q59" s="36"/>
      <c r="R59" s="36"/>
      <c r="S59" s="36"/>
      <c r="T59" s="36"/>
      <c r="U59" s="40" t="s">
        <v>44</v>
      </c>
      <c r="V59" s="46" t="s">
        <v>47</v>
      </c>
      <c r="W59" s="42" t="s">
        <v>48</v>
      </c>
      <c r="X59" s="42" t="s">
        <v>46</v>
      </c>
      <c r="Y59" s="42" t="s">
        <v>49</v>
      </c>
      <c r="Z59" s="43" t="s">
        <v>50</v>
      </c>
      <c r="AA59" s="36"/>
      <c r="AB59" s="40"/>
      <c r="AC59" s="6"/>
      <c r="AD59" s="6"/>
    </row>
    <row r="60" spans="1:30" ht="15" thickBot="1" x14ac:dyDescent="0.35">
      <c r="A60" s="37" t="s">
        <v>88</v>
      </c>
      <c r="B60" s="38">
        <f>L42-SUM(L60:T60)</f>
        <v>0</v>
      </c>
      <c r="C60" s="38">
        <f t="shared" ref="C60:K60" si="39">M42-L60</f>
        <v>0</v>
      </c>
      <c r="D60" s="38">
        <f t="shared" si="39"/>
        <v>0</v>
      </c>
      <c r="E60" s="38">
        <f t="shared" si="39"/>
        <v>0</v>
      </c>
      <c r="F60" s="38">
        <f t="shared" si="39"/>
        <v>0</v>
      </c>
      <c r="G60" s="38">
        <f t="shared" si="39"/>
        <v>0</v>
      </c>
      <c r="H60" s="38">
        <f t="shared" si="39"/>
        <v>0</v>
      </c>
      <c r="I60" s="38">
        <f t="shared" si="39"/>
        <v>0</v>
      </c>
      <c r="J60" s="38">
        <f t="shared" si="39"/>
        <v>0</v>
      </c>
      <c r="K60" s="39">
        <f t="shared" si="39"/>
        <v>0</v>
      </c>
      <c r="L60" s="37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9">
        <v>0</v>
      </c>
      <c r="V60" s="37">
        <f>H42-G42-U60*D2-L60*E2-N60*G2-P60*I2-R60*J2-T60*K2</f>
        <v>0</v>
      </c>
      <c r="W60" s="38">
        <f>F42-H42+U60*D2-M60*F2</f>
        <v>0</v>
      </c>
      <c r="X60" s="38">
        <f>H42-I42-U60*D3-L60*E3*E4+M60*F3*F4-N60*G3*G4-P60*I3*I4-R60*J3*J4-T60*K3*K4</f>
        <v>0</v>
      </c>
      <c r="Y60" s="38">
        <f>J42-U60</f>
        <v>0</v>
      </c>
      <c r="Z60" s="39">
        <f>U60-K42</f>
        <v>0</v>
      </c>
      <c r="AA60" s="36"/>
      <c r="AB60" s="40"/>
      <c r="AC60" s="6"/>
      <c r="AD60" s="6"/>
    </row>
    <row r="61" spans="1:30" ht="15" thickBot="1" x14ac:dyDescent="0.35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9"/>
      <c r="AC61" s="6"/>
      <c r="AD61" s="6"/>
    </row>
    <row r="62" spans="1:30" x14ac:dyDescent="0.3">
      <c r="K62" s="11"/>
      <c r="L62" s="6"/>
      <c r="M62" s="6"/>
      <c r="N62" s="11"/>
      <c r="O62" s="11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48661-306A-4AD9-82B7-6E98B711DCED}">
  <dimension ref="A1:AL62"/>
  <sheetViews>
    <sheetView topLeftCell="A17" workbookViewId="0">
      <selection activeCell="L49" sqref="L49"/>
    </sheetView>
  </sheetViews>
  <sheetFormatPr defaultRowHeight="14.4" x14ac:dyDescent="0.3"/>
  <cols>
    <col min="2" max="2" width="18.6640625" customWidth="1"/>
    <col min="3" max="8" width="8.88671875" customWidth="1"/>
  </cols>
  <sheetData>
    <row r="1" spans="1:34" x14ac:dyDescent="0.3">
      <c r="D1" t="s">
        <v>0</v>
      </c>
      <c r="E1" t="s">
        <v>11</v>
      </c>
      <c r="F1" t="s">
        <v>12</v>
      </c>
      <c r="G1" t="s">
        <v>2</v>
      </c>
      <c r="H1" t="s">
        <v>3</v>
      </c>
      <c r="I1" t="s">
        <v>1</v>
      </c>
      <c r="J1" t="s">
        <v>4</v>
      </c>
      <c r="K1" t="s">
        <v>5</v>
      </c>
    </row>
    <row r="2" spans="1:34" x14ac:dyDescent="0.3">
      <c r="A2" t="s">
        <v>7</v>
      </c>
      <c r="D2" s="20">
        <v>1</v>
      </c>
      <c r="E2" s="20">
        <v>1</v>
      </c>
      <c r="F2" s="20">
        <v>1</v>
      </c>
      <c r="G2" s="20">
        <v>0.25</v>
      </c>
      <c r="H2" s="20">
        <v>1</v>
      </c>
      <c r="I2" s="20">
        <v>1</v>
      </c>
      <c r="J2" s="20">
        <v>1</v>
      </c>
      <c r="K2" s="20">
        <v>1</v>
      </c>
    </row>
    <row r="3" spans="1:34" x14ac:dyDescent="0.3">
      <c r="A3" t="s">
        <v>8</v>
      </c>
      <c r="D3" s="20">
        <v>1</v>
      </c>
      <c r="E3" s="20">
        <v>1</v>
      </c>
      <c r="F3" s="20">
        <v>1</v>
      </c>
      <c r="G3" s="20">
        <v>0.25</v>
      </c>
      <c r="H3" s="20">
        <v>1</v>
      </c>
      <c r="I3" s="20">
        <v>1</v>
      </c>
      <c r="J3" s="20">
        <v>1</v>
      </c>
      <c r="K3" s="20">
        <v>1</v>
      </c>
    </row>
    <row r="4" spans="1:34" x14ac:dyDescent="0.3">
      <c r="A4" t="s">
        <v>6</v>
      </c>
      <c r="D4" t="s">
        <v>24</v>
      </c>
      <c r="E4" s="20">
        <v>1</v>
      </c>
      <c r="F4" s="20">
        <v>1</v>
      </c>
      <c r="G4" s="20">
        <v>1</v>
      </c>
      <c r="H4" s="20">
        <v>1</v>
      </c>
      <c r="I4" s="20">
        <v>1</v>
      </c>
      <c r="J4" s="20">
        <v>1</v>
      </c>
      <c r="K4" s="20">
        <v>1</v>
      </c>
    </row>
    <row r="6" spans="1:34" ht="57.6" x14ac:dyDescent="0.3">
      <c r="D6" s="17" t="s">
        <v>41</v>
      </c>
      <c r="E6" s="1" t="s">
        <v>28</v>
      </c>
      <c r="F6" s="14" t="s">
        <v>29</v>
      </c>
      <c r="G6" s="14" t="s">
        <v>30</v>
      </c>
      <c r="H6" s="14" t="s">
        <v>31</v>
      </c>
      <c r="I6" s="14" t="s">
        <v>32</v>
      </c>
      <c r="J6" s="14" t="s">
        <v>33</v>
      </c>
      <c r="K6" s="14" t="s">
        <v>34</v>
      </c>
      <c r="L6" s="14" t="s">
        <v>35</v>
      </c>
      <c r="M6" s="14" t="s">
        <v>36</v>
      </c>
      <c r="O6" s="19" t="s">
        <v>57</v>
      </c>
    </row>
    <row r="7" spans="1:34" x14ac:dyDescent="0.3">
      <c r="A7" t="s">
        <v>40</v>
      </c>
      <c r="D7" s="20">
        <v>0</v>
      </c>
      <c r="E7" s="20">
        <v>0</v>
      </c>
      <c r="F7" s="20">
        <v>30</v>
      </c>
      <c r="G7" s="20">
        <v>0</v>
      </c>
      <c r="H7" s="20">
        <v>100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/>
      <c r="O7" s="20">
        <v>0</v>
      </c>
    </row>
    <row r="8" spans="1:34" ht="15" thickBot="1" x14ac:dyDescent="0.35"/>
    <row r="9" spans="1:34" x14ac:dyDescent="0.3">
      <c r="B9" s="52" t="s">
        <v>10</v>
      </c>
      <c r="L9" s="2" t="s">
        <v>23</v>
      </c>
      <c r="M9" s="3"/>
      <c r="N9" s="3"/>
      <c r="O9" s="3"/>
      <c r="P9" s="3"/>
      <c r="Q9" s="3"/>
      <c r="R9" s="3"/>
      <c r="S9" s="3"/>
      <c r="T9" s="4"/>
      <c r="U9" s="6"/>
      <c r="V9" s="18" t="s">
        <v>98</v>
      </c>
      <c r="W9" s="3"/>
      <c r="X9" s="3"/>
      <c r="Y9" s="3"/>
      <c r="Z9" s="3"/>
      <c r="AA9" s="3"/>
      <c r="AB9" s="3"/>
      <c r="AC9" s="3"/>
      <c r="AD9" s="4"/>
      <c r="AF9" s="2" t="s">
        <v>99</v>
      </c>
      <c r="AG9" s="4"/>
      <c r="AH9" s="6"/>
    </row>
    <row r="10" spans="1:34" ht="15" thickBot="1" x14ac:dyDescent="0.35">
      <c r="B10" s="84"/>
      <c r="L10" s="85"/>
      <c r="M10" s="6"/>
      <c r="N10" s="6"/>
      <c r="O10" s="6"/>
      <c r="P10" s="6"/>
      <c r="Q10" s="6"/>
      <c r="R10" s="6"/>
      <c r="S10" s="6"/>
      <c r="T10" s="7"/>
      <c r="U10" s="6"/>
      <c r="V10" s="86"/>
      <c r="W10" s="6"/>
      <c r="X10" s="6"/>
      <c r="Y10" s="6"/>
      <c r="Z10" s="6"/>
      <c r="AA10" s="6"/>
      <c r="AB10" s="6"/>
      <c r="AC10" s="6"/>
      <c r="AD10" s="7"/>
      <c r="AF10" s="85"/>
      <c r="AG10" s="7"/>
      <c r="AH10" s="6"/>
    </row>
    <row r="11" spans="1:34" ht="82.8" x14ac:dyDescent="0.3">
      <c r="B11" s="53" t="s">
        <v>25</v>
      </c>
      <c r="C11" s="1"/>
      <c r="D11" s="1"/>
      <c r="E11" s="1"/>
      <c r="F11" s="1"/>
      <c r="G11" s="1"/>
      <c r="H11" s="1"/>
      <c r="J11" s="21" t="s">
        <v>26</v>
      </c>
      <c r="K11" s="22" t="s">
        <v>27</v>
      </c>
      <c r="L11" s="15" t="s">
        <v>28</v>
      </c>
      <c r="M11" s="14" t="s">
        <v>29</v>
      </c>
      <c r="N11" s="14" t="s">
        <v>30</v>
      </c>
      <c r="O11" s="14" t="s">
        <v>31</v>
      </c>
      <c r="P11" s="14" t="s">
        <v>32</v>
      </c>
      <c r="Q11" s="14" t="s">
        <v>33</v>
      </c>
      <c r="R11" s="14" t="s">
        <v>34</v>
      </c>
      <c r="S11" s="14" t="s">
        <v>35</v>
      </c>
      <c r="T11" s="16" t="s">
        <v>36</v>
      </c>
      <c r="U11" s="71" t="s">
        <v>81</v>
      </c>
      <c r="V11" s="15" t="s">
        <v>28</v>
      </c>
      <c r="W11" s="14" t="s">
        <v>29</v>
      </c>
      <c r="X11" s="14" t="s">
        <v>30</v>
      </c>
      <c r="Y11" s="14" t="s">
        <v>31</v>
      </c>
      <c r="Z11" s="14" t="s">
        <v>32</v>
      </c>
      <c r="AA11" s="14" t="s">
        <v>33</v>
      </c>
      <c r="AB11" s="14" t="s">
        <v>34</v>
      </c>
      <c r="AC11" s="14" t="s">
        <v>35</v>
      </c>
      <c r="AD11" s="16" t="s">
        <v>36</v>
      </c>
      <c r="AF11" s="61" t="s">
        <v>63</v>
      </c>
      <c r="AG11" s="65" t="s">
        <v>73</v>
      </c>
      <c r="AH11" s="6"/>
    </row>
    <row r="12" spans="1:34" x14ac:dyDescent="0.3">
      <c r="B12" s="87" t="s">
        <v>89</v>
      </c>
      <c r="C12" s="1"/>
      <c r="D12" s="1"/>
      <c r="E12" s="1"/>
      <c r="F12" s="1"/>
      <c r="G12" s="1"/>
      <c r="H12" s="1"/>
      <c r="J12" s="14"/>
      <c r="K12" s="14"/>
      <c r="L12" s="15"/>
      <c r="M12" s="14"/>
      <c r="N12" s="14"/>
      <c r="O12" s="14"/>
      <c r="P12" s="14"/>
      <c r="Q12" s="14"/>
      <c r="R12" s="14"/>
      <c r="S12" s="14"/>
      <c r="T12" s="16"/>
      <c r="U12" s="88"/>
      <c r="V12" s="15"/>
      <c r="W12" s="14"/>
      <c r="X12" s="14"/>
      <c r="Y12" s="14"/>
      <c r="Z12" s="14"/>
      <c r="AA12" s="14"/>
      <c r="AB12" s="14"/>
      <c r="AC12" s="14"/>
      <c r="AD12" s="16"/>
      <c r="AF12" s="61"/>
      <c r="AG12" s="65"/>
      <c r="AH12" s="6"/>
    </row>
    <row r="13" spans="1:34" x14ac:dyDescent="0.3">
      <c r="A13" t="s">
        <v>9</v>
      </c>
      <c r="B13" s="25">
        <v>0</v>
      </c>
      <c r="C13" s="23"/>
      <c r="D13" s="23"/>
      <c r="E13" s="23"/>
      <c r="F13" s="23"/>
      <c r="G13" s="23"/>
      <c r="H13" s="23"/>
      <c r="I13" s="23"/>
      <c r="J13" s="20">
        <v>40</v>
      </c>
      <c r="K13" s="26">
        <v>10</v>
      </c>
      <c r="L13" s="5" t="s">
        <v>24</v>
      </c>
      <c r="M13" s="6" t="s">
        <v>24</v>
      </c>
      <c r="N13" s="26">
        <v>0</v>
      </c>
      <c r="O13" s="26">
        <v>0</v>
      </c>
      <c r="P13" s="6" t="s">
        <v>24</v>
      </c>
      <c r="Q13" s="26">
        <v>30</v>
      </c>
      <c r="R13" s="6" t="s">
        <v>24</v>
      </c>
      <c r="S13" s="26">
        <v>30</v>
      </c>
      <c r="T13" s="7" t="s">
        <v>24</v>
      </c>
      <c r="U13" s="72">
        <f>IF(B13=1,J13-K13,0)</f>
        <v>0</v>
      </c>
      <c r="V13" s="5">
        <f>0</f>
        <v>0</v>
      </c>
      <c r="W13" s="6">
        <f>0</f>
        <v>0</v>
      </c>
      <c r="X13" s="6">
        <f>IF(B13=1,MIN((J13-K13),N13),0)</f>
        <v>0</v>
      </c>
      <c r="Y13" s="6">
        <f>IF(B13=1,MIN((J13-K13),O13),0)</f>
        <v>0</v>
      </c>
      <c r="Z13" s="6">
        <f>0</f>
        <v>0</v>
      </c>
      <c r="AA13" s="6">
        <f>IF(B13=1,MIN((J13-K13),Q13),0)</f>
        <v>0</v>
      </c>
      <c r="AB13" s="6">
        <f>0</f>
        <v>0</v>
      </c>
      <c r="AC13" s="6">
        <f>IF(B13=1,MIN((J13-K13),S13),0)</f>
        <v>0</v>
      </c>
      <c r="AD13" s="7">
        <f>0</f>
        <v>0</v>
      </c>
      <c r="AF13" s="5">
        <f>MIN(U13,X13+Y13+AA13)</f>
        <v>0</v>
      </c>
      <c r="AG13" s="7">
        <f>MIN(U13,X13+Y13+AA13+AB13)</f>
        <v>0</v>
      </c>
      <c r="AH13" s="6"/>
    </row>
    <row r="14" spans="1:34" x14ac:dyDescent="0.3">
      <c r="A14" t="s">
        <v>76</v>
      </c>
      <c r="B14" s="25">
        <v>0</v>
      </c>
      <c r="C14" s="6"/>
      <c r="D14" s="6"/>
      <c r="E14" s="6"/>
      <c r="F14" s="6"/>
      <c r="G14" s="6"/>
      <c r="H14" s="6"/>
      <c r="I14" s="6"/>
      <c r="J14" s="20">
        <v>50</v>
      </c>
      <c r="K14" s="26">
        <v>0</v>
      </c>
      <c r="L14" s="5" t="s">
        <v>24</v>
      </c>
      <c r="M14" s="6" t="s">
        <v>24</v>
      </c>
      <c r="N14" s="26">
        <v>50</v>
      </c>
      <c r="O14" s="26">
        <v>0</v>
      </c>
      <c r="P14" s="6" t="s">
        <v>24</v>
      </c>
      <c r="Q14" s="26">
        <v>0</v>
      </c>
      <c r="R14" s="6" t="s">
        <v>24</v>
      </c>
      <c r="S14" s="26">
        <v>0</v>
      </c>
      <c r="T14" s="7" t="s">
        <v>24</v>
      </c>
      <c r="U14" s="72">
        <f t="shared" ref="U14:U15" si="0">IF(B14=1,J14-K14,0)</f>
        <v>0</v>
      </c>
      <c r="V14" s="5">
        <f>0</f>
        <v>0</v>
      </c>
      <c r="W14" s="6">
        <f>0</f>
        <v>0</v>
      </c>
      <c r="X14" s="6">
        <f t="shared" ref="X14:X15" si="1">IF(B14=1,MIN((J14-K14),N14),0)</f>
        <v>0</v>
      </c>
      <c r="Y14" s="6">
        <f t="shared" ref="Y14:Y15" si="2">IF(B14=1,MIN((J14-K14),O14),0)</f>
        <v>0</v>
      </c>
      <c r="Z14" s="6">
        <f>0</f>
        <v>0</v>
      </c>
      <c r="AA14" s="6">
        <f t="shared" ref="AA14:AA15" si="3">IF(B14=1,MIN((J14-K14),Q14),0)</f>
        <v>0</v>
      </c>
      <c r="AB14" s="6">
        <f>0</f>
        <v>0</v>
      </c>
      <c r="AC14" s="6">
        <f t="shared" ref="AC14:AC15" si="4">IF(B14=1,MIN((J14-K14),S14),0)</f>
        <v>0</v>
      </c>
      <c r="AD14" s="7">
        <f>0</f>
        <v>0</v>
      </c>
      <c r="AF14" s="5">
        <f t="shared" ref="AF14:AF15" si="5">MIN(U14,X14+Y14+AA14)</f>
        <v>0</v>
      </c>
      <c r="AG14" s="7">
        <f t="shared" ref="AG14:AG15" si="6">MIN(U14,X14+Y14+AA14+AB14)</f>
        <v>0</v>
      </c>
      <c r="AH14" s="6"/>
    </row>
    <row r="15" spans="1:34" ht="15" thickBot="1" x14ac:dyDescent="0.35">
      <c r="A15" t="s">
        <v>77</v>
      </c>
      <c r="B15" s="25">
        <v>0</v>
      </c>
      <c r="C15" s="6"/>
      <c r="D15" s="6"/>
      <c r="E15" s="6"/>
      <c r="F15" s="6"/>
      <c r="G15" s="6"/>
      <c r="H15" s="6"/>
      <c r="I15" s="6"/>
      <c r="J15" s="20">
        <v>100</v>
      </c>
      <c r="K15" s="26">
        <v>0</v>
      </c>
      <c r="L15" s="5" t="s">
        <v>24</v>
      </c>
      <c r="M15" s="6" t="s">
        <v>24</v>
      </c>
      <c r="N15" s="26">
        <v>0</v>
      </c>
      <c r="O15" s="26">
        <v>100</v>
      </c>
      <c r="P15" s="6" t="s">
        <v>24</v>
      </c>
      <c r="Q15" s="26">
        <v>0</v>
      </c>
      <c r="R15" s="6" t="s">
        <v>24</v>
      </c>
      <c r="S15" s="26">
        <v>0</v>
      </c>
      <c r="T15" s="7" t="s">
        <v>24</v>
      </c>
      <c r="U15" s="72">
        <f t="shared" si="0"/>
        <v>0</v>
      </c>
      <c r="V15" s="5">
        <f>0</f>
        <v>0</v>
      </c>
      <c r="W15" s="6">
        <f>0</f>
        <v>0</v>
      </c>
      <c r="X15" s="6">
        <f t="shared" si="1"/>
        <v>0</v>
      </c>
      <c r="Y15" s="6">
        <f t="shared" si="2"/>
        <v>0</v>
      </c>
      <c r="Z15" s="6">
        <f>0</f>
        <v>0</v>
      </c>
      <c r="AA15" s="6">
        <f t="shared" si="3"/>
        <v>0</v>
      </c>
      <c r="AB15" s="6">
        <f>0</f>
        <v>0</v>
      </c>
      <c r="AC15" s="6">
        <f t="shared" si="4"/>
        <v>0</v>
      </c>
      <c r="AD15" s="7">
        <f>0</f>
        <v>0</v>
      </c>
      <c r="AF15" s="8">
        <f t="shared" si="5"/>
        <v>0</v>
      </c>
      <c r="AG15" s="10">
        <f t="shared" si="6"/>
        <v>0</v>
      </c>
      <c r="AH15" s="6"/>
    </row>
    <row r="16" spans="1:34" s="66" customFormat="1" ht="32.4" thickBot="1" x14ac:dyDescent="0.35">
      <c r="B16" s="59"/>
      <c r="C16" s="11"/>
      <c r="D16" s="11"/>
      <c r="E16" s="11"/>
      <c r="F16" s="11"/>
      <c r="G16" s="11"/>
      <c r="H16" s="11"/>
      <c r="I16" s="11" t="s">
        <v>86</v>
      </c>
      <c r="J16" s="66">
        <f>SUM(IF(B13=1,J13,0),IF(B14=1,J14,0),IF(B15=1,J15,0))</f>
        <v>0</v>
      </c>
      <c r="K16" s="66">
        <f>SUM(IF(B13=1,K13,0),IF(B14=1,K14,0),IF(B15=1,K15,0))</f>
        <v>0</v>
      </c>
      <c r="L16" s="67"/>
      <c r="M16" s="11"/>
      <c r="N16" s="11"/>
      <c r="O16" s="11"/>
      <c r="P16" s="11"/>
      <c r="Q16" s="11"/>
      <c r="R16" s="11"/>
      <c r="S16" s="11"/>
      <c r="T16" s="68"/>
      <c r="U16" s="73"/>
      <c r="V16" s="67"/>
      <c r="W16" s="11"/>
      <c r="X16" s="11"/>
      <c r="Y16" s="11"/>
      <c r="Z16" s="11"/>
      <c r="AA16" s="11"/>
      <c r="AB16" s="11"/>
      <c r="AC16" s="11"/>
      <c r="AD16" s="68"/>
      <c r="AE16" s="92" t="s">
        <v>93</v>
      </c>
      <c r="AF16" s="11"/>
      <c r="AG16" s="91">
        <f>SUM(AG13:AG15)</f>
        <v>0</v>
      </c>
      <c r="AH16" s="11"/>
    </row>
    <row r="17" spans="1:38" ht="72" x14ac:dyDescent="0.3">
      <c r="B17" s="87" t="s">
        <v>91</v>
      </c>
      <c r="K17" s="6"/>
      <c r="L17" s="5"/>
      <c r="M17" s="6"/>
      <c r="N17" s="6"/>
      <c r="O17" s="6"/>
      <c r="P17" s="6"/>
      <c r="Q17" s="6"/>
      <c r="R17" s="6"/>
      <c r="S17" s="6"/>
      <c r="T17" s="7"/>
      <c r="U17" s="72"/>
      <c r="V17" s="5"/>
      <c r="W17" s="6"/>
      <c r="X17" s="6"/>
      <c r="Y17" s="6"/>
      <c r="Z17" s="6"/>
      <c r="AA17" s="6"/>
      <c r="AB17" s="6"/>
      <c r="AC17" s="6"/>
      <c r="AD17" s="7"/>
      <c r="AF17" s="62" t="s">
        <v>64</v>
      </c>
      <c r="AG17" s="63" t="s">
        <v>65</v>
      </c>
      <c r="AH17" s="63" t="s">
        <v>66</v>
      </c>
      <c r="AI17" s="64" t="s">
        <v>67</v>
      </c>
    </row>
    <row r="18" spans="1:38" x14ac:dyDescent="0.3">
      <c r="A18" t="s">
        <v>17</v>
      </c>
      <c r="B18" s="25">
        <v>0</v>
      </c>
      <c r="J18" s="20">
        <v>100</v>
      </c>
      <c r="K18" s="26">
        <v>60</v>
      </c>
      <c r="L18" s="47">
        <v>8</v>
      </c>
      <c r="M18" s="26">
        <v>8</v>
      </c>
      <c r="N18" s="6" t="s">
        <v>24</v>
      </c>
      <c r="O18" s="6" t="s">
        <v>24</v>
      </c>
      <c r="P18" s="26">
        <v>8</v>
      </c>
      <c r="Q18" s="6" t="s">
        <v>24</v>
      </c>
      <c r="R18" s="26">
        <v>40</v>
      </c>
      <c r="S18" s="6" t="s">
        <v>24</v>
      </c>
      <c r="T18" s="48">
        <v>40</v>
      </c>
      <c r="U18" s="72">
        <f t="shared" ref="U18:U20" si="7">IF(B18=1,J18-K18,0)</f>
        <v>0</v>
      </c>
      <c r="V18" s="5">
        <f>IF(B18=1,MIN((J18-K18),L18),0)</f>
        <v>0</v>
      </c>
      <c r="W18" s="6">
        <f>IF(B18=1,MIN((J18-K18),M18),0)</f>
        <v>0</v>
      </c>
      <c r="X18" s="6">
        <f>0</f>
        <v>0</v>
      </c>
      <c r="Y18" s="6">
        <f>0</f>
        <v>0</v>
      </c>
      <c r="Z18" s="6">
        <f>IF(B18=1,MIN((J18-K18),P18),0)</f>
        <v>0</v>
      </c>
      <c r="AA18" s="6">
        <f>0</f>
        <v>0</v>
      </c>
      <c r="AB18" s="6">
        <f>IF(B18=1,MIN((J18-K18),R18),0)</f>
        <v>0</v>
      </c>
      <c r="AC18" s="6">
        <f>0</f>
        <v>0</v>
      </c>
      <c r="AD18" s="7">
        <f>IF(B18=1,MIN((J18-K18),T18),0)</f>
        <v>0</v>
      </c>
      <c r="AF18" s="5">
        <f>MIN(U18,V18+Z18)</f>
        <v>0</v>
      </c>
      <c r="AG18" s="6">
        <f>MIN(U18,V18+Z18+AB18)</f>
        <v>0</v>
      </c>
      <c r="AH18" s="6">
        <f>MIN(U18,V18+Z18+AB18+AD18)</f>
        <v>0</v>
      </c>
      <c r="AI18" s="7">
        <f>MIN(U18,V18+Z18+AB18+AD18+W18)</f>
        <v>0</v>
      </c>
    </row>
    <row r="19" spans="1:38" x14ac:dyDescent="0.3">
      <c r="A19" t="s">
        <v>78</v>
      </c>
      <c r="B19" s="25">
        <v>0</v>
      </c>
      <c r="J19" s="20">
        <v>50</v>
      </c>
      <c r="K19" s="26">
        <v>0</v>
      </c>
      <c r="L19" s="47">
        <v>4</v>
      </c>
      <c r="M19" s="26">
        <v>4</v>
      </c>
      <c r="N19" s="6" t="s">
        <v>24</v>
      </c>
      <c r="O19" s="6" t="s">
        <v>24</v>
      </c>
      <c r="P19" s="26">
        <v>4</v>
      </c>
      <c r="Q19" s="6" t="s">
        <v>24</v>
      </c>
      <c r="R19" s="26">
        <v>50</v>
      </c>
      <c r="S19" s="6" t="s">
        <v>24</v>
      </c>
      <c r="T19" s="48">
        <v>50</v>
      </c>
      <c r="U19" s="72">
        <f t="shared" si="7"/>
        <v>0</v>
      </c>
      <c r="V19" s="5">
        <f t="shared" ref="V19:V20" si="8">IF(B19=1,MIN((J19-K19),L19),0)</f>
        <v>0</v>
      </c>
      <c r="W19" s="6">
        <f t="shared" ref="W19:W20" si="9">IF(B19=1,MIN((J19-K19),M19),0)</f>
        <v>0</v>
      </c>
      <c r="X19" s="6">
        <f>0</f>
        <v>0</v>
      </c>
      <c r="Y19" s="6">
        <f>0</f>
        <v>0</v>
      </c>
      <c r="Z19" s="6">
        <f t="shared" ref="Z19:Z20" si="10">IF(B19=1,MIN((J19-K19),P19),0)</f>
        <v>0</v>
      </c>
      <c r="AA19" s="6">
        <f>0</f>
        <v>0</v>
      </c>
      <c r="AB19" s="6">
        <f t="shared" ref="AB19:AB20" si="11">IF(B19=1,MIN((J19-K19),R19),0)</f>
        <v>0</v>
      </c>
      <c r="AC19" s="6">
        <f>0</f>
        <v>0</v>
      </c>
      <c r="AD19" s="7">
        <f t="shared" ref="AD19:AD20" si="12">IF(B19=1,MIN((J19-K19),T19),0)</f>
        <v>0</v>
      </c>
      <c r="AF19" s="5">
        <f t="shared" ref="AF19:AF20" si="13">MIN(U19,V19+Z19)</f>
        <v>0</v>
      </c>
      <c r="AG19" s="6">
        <f t="shared" ref="AG19:AG20" si="14">MIN(U19,V19+Z19+AB19)</f>
        <v>0</v>
      </c>
      <c r="AH19" s="6">
        <f t="shared" ref="AH19:AH20" si="15">MIN(U19,V19+Z19+AB19+AD19)</f>
        <v>0</v>
      </c>
      <c r="AI19" s="7">
        <f t="shared" ref="AI19:AI20" si="16">MIN(U19,V19+Z19+AB19+AD19+W19)</f>
        <v>0</v>
      </c>
    </row>
    <row r="20" spans="1:38" x14ac:dyDescent="0.3">
      <c r="A20" t="s">
        <v>79</v>
      </c>
      <c r="B20" s="25">
        <v>0</v>
      </c>
      <c r="J20" s="20">
        <v>100</v>
      </c>
      <c r="K20" s="26">
        <v>30</v>
      </c>
      <c r="L20" s="47">
        <v>8</v>
      </c>
      <c r="M20" s="26">
        <v>8</v>
      </c>
      <c r="N20" s="6" t="s">
        <v>24</v>
      </c>
      <c r="O20" s="6" t="s">
        <v>24</v>
      </c>
      <c r="P20" s="26">
        <v>8</v>
      </c>
      <c r="Q20" s="6" t="s">
        <v>24</v>
      </c>
      <c r="R20" s="26">
        <v>70</v>
      </c>
      <c r="S20" s="6" t="s">
        <v>24</v>
      </c>
      <c r="T20" s="48">
        <v>70</v>
      </c>
      <c r="U20" s="72">
        <f t="shared" si="7"/>
        <v>0</v>
      </c>
      <c r="V20" s="5">
        <f t="shared" si="8"/>
        <v>0</v>
      </c>
      <c r="W20" s="6">
        <f t="shared" si="9"/>
        <v>0</v>
      </c>
      <c r="X20" s="6">
        <f>0</f>
        <v>0</v>
      </c>
      <c r="Y20" s="6">
        <f>0</f>
        <v>0</v>
      </c>
      <c r="Z20" s="6">
        <f t="shared" si="10"/>
        <v>0</v>
      </c>
      <c r="AA20" s="6">
        <f>0</f>
        <v>0</v>
      </c>
      <c r="AB20" s="6">
        <f t="shared" si="11"/>
        <v>0</v>
      </c>
      <c r="AC20" s="6">
        <f>0</f>
        <v>0</v>
      </c>
      <c r="AD20" s="7">
        <f t="shared" si="12"/>
        <v>0</v>
      </c>
      <c r="AF20" s="5">
        <f t="shared" si="13"/>
        <v>0</v>
      </c>
      <c r="AG20" s="6">
        <f t="shared" si="14"/>
        <v>0</v>
      </c>
      <c r="AH20" s="6">
        <f t="shared" si="15"/>
        <v>0</v>
      </c>
      <c r="AI20" s="7">
        <f t="shared" si="16"/>
        <v>0</v>
      </c>
    </row>
    <row r="21" spans="1:38" s="66" customFormat="1" ht="31.8" x14ac:dyDescent="0.3">
      <c r="B21" s="59"/>
      <c r="I21" s="66" t="s">
        <v>86</v>
      </c>
      <c r="J21" s="66">
        <f>SUM(IF(B18=1,J18,0),IF(B19=1,J19,0),IF(B20=1,J20,0))</f>
        <v>0</v>
      </c>
      <c r="K21" s="66">
        <f>SUM(IF(B18=1,K18,0),IF(B19=1,K19,0),IF(B20=1,B20,0))</f>
        <v>0</v>
      </c>
      <c r="L21" s="67"/>
      <c r="M21" s="11"/>
      <c r="N21" s="11"/>
      <c r="O21" s="11"/>
      <c r="P21" s="11"/>
      <c r="Q21" s="11"/>
      <c r="R21" s="11"/>
      <c r="S21" s="11"/>
      <c r="T21" s="68"/>
      <c r="U21" s="73"/>
      <c r="V21" s="67"/>
      <c r="W21" s="11"/>
      <c r="X21" s="11"/>
      <c r="Y21" s="11"/>
      <c r="Z21" s="11"/>
      <c r="AA21" s="11"/>
      <c r="AB21" s="11"/>
      <c r="AC21" s="11"/>
      <c r="AD21" s="68"/>
      <c r="AE21" s="92" t="s">
        <v>94</v>
      </c>
      <c r="AF21" s="67"/>
      <c r="AG21" s="11"/>
      <c r="AH21" s="91">
        <f>SUM(AH18:AH20)</f>
        <v>0</v>
      </c>
      <c r="AI21" s="68"/>
    </row>
    <row r="22" spans="1:38" x14ac:dyDescent="0.3">
      <c r="B22" s="87" t="s">
        <v>90</v>
      </c>
      <c r="K22" s="6"/>
      <c r="L22" s="5"/>
      <c r="M22" s="6"/>
      <c r="N22" s="6"/>
      <c r="O22" s="6"/>
      <c r="P22" s="6"/>
      <c r="Q22" s="6"/>
      <c r="R22" s="6"/>
      <c r="S22" s="6"/>
      <c r="T22" s="7"/>
      <c r="U22" s="72"/>
      <c r="V22" s="5"/>
      <c r="W22" s="6"/>
      <c r="X22" s="6"/>
      <c r="Y22" s="6"/>
      <c r="Z22" s="6"/>
      <c r="AA22" s="6"/>
      <c r="AB22" s="6"/>
      <c r="AC22" s="6"/>
      <c r="AD22" s="7"/>
      <c r="AF22" s="5"/>
      <c r="AG22" s="6"/>
      <c r="AH22" s="6"/>
      <c r="AI22" s="7"/>
    </row>
    <row r="23" spans="1:38" x14ac:dyDescent="0.3">
      <c r="A23" t="s">
        <v>18</v>
      </c>
      <c r="B23" s="25">
        <v>0</v>
      </c>
      <c r="J23" s="20">
        <v>100</v>
      </c>
      <c r="K23" s="26">
        <v>30</v>
      </c>
      <c r="L23" s="47">
        <v>14</v>
      </c>
      <c r="M23" s="26">
        <v>14</v>
      </c>
      <c r="N23" s="11" t="s">
        <v>24</v>
      </c>
      <c r="O23" s="11" t="s">
        <v>24</v>
      </c>
      <c r="P23" s="26">
        <v>14</v>
      </c>
      <c r="Q23" s="11" t="s">
        <v>24</v>
      </c>
      <c r="R23" s="26">
        <v>70</v>
      </c>
      <c r="S23" s="11" t="s">
        <v>24</v>
      </c>
      <c r="T23" s="48">
        <v>70</v>
      </c>
      <c r="U23" s="72">
        <f>IF(B23=1,J23-K23,IF(B23=-1,J23,0))</f>
        <v>0</v>
      </c>
      <c r="V23" s="5">
        <f>IF(B23=1,MIN((J23-K23),L23),0)</f>
        <v>0</v>
      </c>
      <c r="W23" s="6">
        <f>IF(B23=1,MIN((J23-K23),M23),0)</f>
        <v>0</v>
      </c>
      <c r="X23" s="6">
        <f>0</f>
        <v>0</v>
      </c>
      <c r="Y23" s="6">
        <f>0</f>
        <v>0</v>
      </c>
      <c r="Z23" s="6">
        <f>IF(B23=1,MIN((J23-K23),P23),0)</f>
        <v>0</v>
      </c>
      <c r="AA23" s="6">
        <f>0</f>
        <v>0</v>
      </c>
      <c r="AB23" s="6">
        <f>IF(B23=1,MIN((J23-K23),R23),0)</f>
        <v>0</v>
      </c>
      <c r="AC23" s="6">
        <f>0</f>
        <v>0</v>
      </c>
      <c r="AD23" s="7">
        <f>IF(OR(B23=1,B23=-1),MIN((J23-K23),T23),0)</f>
        <v>0</v>
      </c>
      <c r="AF23" s="5">
        <f>MIN(U23,V23+Z23)</f>
        <v>0</v>
      </c>
      <c r="AG23" s="6">
        <f>MIN(U23,V23+Z23+AB23)</f>
        <v>0</v>
      </c>
      <c r="AH23" s="6">
        <f>MIN(U23,V23+Z23+AB23+AD23)</f>
        <v>0</v>
      </c>
      <c r="AI23" s="7">
        <f>MIN(U23,V23+Z23+AB23+AD23+W23)</f>
        <v>0</v>
      </c>
    </row>
    <row r="24" spans="1:38" x14ac:dyDescent="0.3">
      <c r="A24" t="s">
        <v>80</v>
      </c>
      <c r="B24" s="25">
        <v>1</v>
      </c>
      <c r="J24" s="20">
        <v>300</v>
      </c>
      <c r="K24" s="26">
        <v>200</v>
      </c>
      <c r="L24" s="47">
        <v>100</v>
      </c>
      <c r="M24" s="26">
        <v>100</v>
      </c>
      <c r="N24" s="11" t="s">
        <v>24</v>
      </c>
      <c r="O24" s="11" t="s">
        <v>24</v>
      </c>
      <c r="P24" s="26">
        <v>100</v>
      </c>
      <c r="Q24" s="11"/>
      <c r="R24" s="26">
        <v>0</v>
      </c>
      <c r="S24" s="11" t="s">
        <v>24</v>
      </c>
      <c r="T24" s="48">
        <v>0</v>
      </c>
      <c r="U24" s="72">
        <f>IF(B24=1,J24-K24,IF(B24=-1,J24,0))</f>
        <v>100</v>
      </c>
      <c r="V24" s="5">
        <f>IF(B24=1,MIN((J24-K24),L24),0)</f>
        <v>100</v>
      </c>
      <c r="W24" s="6">
        <f>IF(B24=1,MIN((J24-K24),M24),0)</f>
        <v>100</v>
      </c>
      <c r="X24" s="6">
        <f>0</f>
        <v>0</v>
      </c>
      <c r="Y24" s="6">
        <f>0</f>
        <v>0</v>
      </c>
      <c r="Z24" s="6">
        <f>IF(B24=1,MIN((J24-K24),P24),0)</f>
        <v>100</v>
      </c>
      <c r="AA24" s="6">
        <f>0</f>
        <v>0</v>
      </c>
      <c r="AB24" s="6">
        <f>IF(B24=1,MIN((J24-K24),R24),0)</f>
        <v>0</v>
      </c>
      <c r="AC24" s="6">
        <f>0</f>
        <v>0</v>
      </c>
      <c r="AD24" s="7">
        <f>IF(OR(B24=1,B24=-1),MIN((J24-K24),T24),0)</f>
        <v>0</v>
      </c>
      <c r="AF24" s="5">
        <f>MIN(U24,V24+Z24)</f>
        <v>100</v>
      </c>
      <c r="AG24" s="6">
        <f>MIN(U24,V24+Z24+AB24)</f>
        <v>100</v>
      </c>
      <c r="AH24" s="6">
        <f>MIN(U24,V24+Z24+AB24+AD24)</f>
        <v>100</v>
      </c>
      <c r="AI24" s="7">
        <f>MIN(U24,V24+Z24+AB24+AD24+W24)</f>
        <v>100</v>
      </c>
    </row>
    <row r="25" spans="1:38" ht="15" thickBot="1" x14ac:dyDescent="0.35">
      <c r="A25" t="s">
        <v>19</v>
      </c>
      <c r="B25" s="25">
        <v>0</v>
      </c>
      <c r="J25" s="20">
        <v>120</v>
      </c>
      <c r="K25" s="26">
        <v>40</v>
      </c>
      <c r="L25" s="47">
        <v>16</v>
      </c>
      <c r="M25" s="26">
        <v>16</v>
      </c>
      <c r="N25" s="11" t="s">
        <v>24</v>
      </c>
      <c r="O25" s="11" t="s">
        <v>24</v>
      </c>
      <c r="P25" s="26">
        <v>16</v>
      </c>
      <c r="Q25" s="11" t="s">
        <v>24</v>
      </c>
      <c r="R25" s="26">
        <v>40</v>
      </c>
      <c r="S25" s="11" t="s">
        <v>24</v>
      </c>
      <c r="T25" s="48">
        <v>120</v>
      </c>
      <c r="U25" s="72">
        <f>IF(B25=1,J25-K25,IF(B25=-1,J25,0))</f>
        <v>0</v>
      </c>
      <c r="V25" s="5">
        <f t="shared" ref="V25" si="17">IF(B25=1,MIN((J25-K25),L25),0)</f>
        <v>0</v>
      </c>
      <c r="W25" s="6">
        <f t="shared" ref="W25" si="18">IF(B25=1,MIN((J25-K25),M25),0)</f>
        <v>0</v>
      </c>
      <c r="X25" s="6">
        <f>0</f>
        <v>0</v>
      </c>
      <c r="Y25" s="6">
        <f>0</f>
        <v>0</v>
      </c>
      <c r="Z25" s="6">
        <f t="shared" ref="Z25" si="19">IF(B25=1,MIN((J25-K25),P25),0)</f>
        <v>0</v>
      </c>
      <c r="AA25" s="6">
        <f>0</f>
        <v>0</v>
      </c>
      <c r="AB25" s="6">
        <f t="shared" ref="AB25" si="20">IF(B25=1,MIN((J25-K25),R25),0)</f>
        <v>0</v>
      </c>
      <c r="AC25" s="6">
        <f>0</f>
        <v>0</v>
      </c>
      <c r="AD25" s="7">
        <f>IF(OR(B25=1,B25=-1),MIN(J25,T25),0)</f>
        <v>0</v>
      </c>
      <c r="AF25" s="8">
        <f>MIN(U25,V25+Z25)</f>
        <v>0</v>
      </c>
      <c r="AG25" s="9">
        <f>MIN(U25,V25+Z25+AB25)</f>
        <v>0</v>
      </c>
      <c r="AH25" s="9">
        <f>MIN(U25,V25+Z25+AB25+AD25)</f>
        <v>0</v>
      </c>
      <c r="AI25" s="10">
        <f>MIN(U25,V25+Z25+AB25+AD25+W25)</f>
        <v>0</v>
      </c>
    </row>
    <row r="26" spans="1:38" ht="15" thickBot="1" x14ac:dyDescent="0.35">
      <c r="B26" s="12"/>
      <c r="F26" s="90" t="s">
        <v>97</v>
      </c>
      <c r="H26" s="90">
        <f>SUM(IF(B23=1,J23,0),IF(B24=1,J24,0),IF(B25=1,J25,0))</f>
        <v>300</v>
      </c>
      <c r="I26" t="s">
        <v>86</v>
      </c>
      <c r="J26" s="66">
        <f>SUM(IF(OR(B23=1,B23=-1),J23,0),IF(OR(B24=1,B24=-1),J24,0),IF(OR(B25=1,B25=-1),J25,0))</f>
        <v>300</v>
      </c>
      <c r="K26" s="66">
        <f>SUM(IF(B23=1,K23,0),IF(B24=1,K24,0),IF(B25=1,K25,0))</f>
        <v>200</v>
      </c>
      <c r="L26" s="5"/>
      <c r="M26" s="6"/>
      <c r="N26" s="11"/>
      <c r="O26" s="11"/>
      <c r="P26" s="6"/>
      <c r="Q26" s="11"/>
      <c r="R26" s="11"/>
      <c r="S26" s="11"/>
      <c r="T26" s="7"/>
      <c r="U26" s="72"/>
      <c r="V26" s="5"/>
      <c r="W26" s="6"/>
      <c r="X26" s="6"/>
      <c r="Y26" s="6"/>
      <c r="Z26" s="6"/>
      <c r="AA26" s="6"/>
      <c r="AB26" s="6"/>
      <c r="AC26" s="93" t="s">
        <v>95</v>
      </c>
      <c r="AD26" s="94">
        <f>SUM(IF(B23=-1,AD23,0),IF(B24=-1,AD24,0),IF(B25=-1,AD25,0))</f>
        <v>0</v>
      </c>
      <c r="AK26" s="75"/>
    </row>
    <row r="27" spans="1:38" ht="86.4" x14ac:dyDescent="0.3">
      <c r="B27" s="87" t="s">
        <v>92</v>
      </c>
      <c r="F27" s="1" t="s">
        <v>37</v>
      </c>
      <c r="G27" s="1" t="s">
        <v>45</v>
      </c>
      <c r="H27" s="1" t="s">
        <v>38</v>
      </c>
      <c r="I27" s="1" t="s">
        <v>39</v>
      </c>
      <c r="K27" s="6"/>
      <c r="L27" s="5"/>
      <c r="M27" s="6"/>
      <c r="N27" s="6"/>
      <c r="O27" s="6"/>
      <c r="P27" s="6"/>
      <c r="Q27" s="6"/>
      <c r="R27" s="6"/>
      <c r="S27" s="6"/>
      <c r="T27" s="7"/>
      <c r="U27" s="72"/>
      <c r="V27" s="5"/>
      <c r="W27" s="6"/>
      <c r="X27" s="6"/>
      <c r="Y27" s="6"/>
      <c r="Z27" s="6"/>
      <c r="AA27" s="6"/>
      <c r="AB27" s="6"/>
      <c r="AC27" s="6"/>
      <c r="AD27" s="7"/>
      <c r="AF27" s="62" t="s">
        <v>68</v>
      </c>
      <c r="AG27" s="63" t="s">
        <v>69</v>
      </c>
      <c r="AH27" s="63" t="s">
        <v>70</v>
      </c>
      <c r="AI27" s="63" t="s">
        <v>71</v>
      </c>
      <c r="AJ27" s="64" t="s">
        <v>72</v>
      </c>
      <c r="AK27" s="19"/>
      <c r="AL27" s="19"/>
    </row>
    <row r="28" spans="1:38" x14ac:dyDescent="0.3">
      <c r="A28" t="s">
        <v>20</v>
      </c>
      <c r="B28" s="59">
        <v>0</v>
      </c>
      <c r="F28" s="20">
        <v>200</v>
      </c>
      <c r="G28" s="20">
        <v>0</v>
      </c>
      <c r="H28" s="20">
        <v>100</v>
      </c>
      <c r="I28" s="20">
        <v>50</v>
      </c>
      <c r="J28" s="20">
        <v>100</v>
      </c>
      <c r="K28" s="26">
        <v>-100</v>
      </c>
      <c r="L28" s="47">
        <f>200</f>
        <v>200</v>
      </c>
      <c r="M28" s="26">
        <f>200</f>
        <v>200</v>
      </c>
      <c r="N28" s="26">
        <v>200</v>
      </c>
      <c r="O28" s="11" t="s">
        <v>24</v>
      </c>
      <c r="P28" s="26">
        <v>200</v>
      </c>
      <c r="Q28" s="11" t="s">
        <v>24</v>
      </c>
      <c r="R28" s="26">
        <v>100</v>
      </c>
      <c r="S28" s="11" t="s">
        <v>24</v>
      </c>
      <c r="T28" s="48">
        <v>50</v>
      </c>
      <c r="U28" s="72">
        <f>IF(B28=1,J28-K28,0)</f>
        <v>0</v>
      </c>
      <c r="V28" s="5">
        <f>IF(B28=1,MIN((J28-K28),L28),0)</f>
        <v>0</v>
      </c>
      <c r="W28" s="6">
        <f>IF(B28=1,MIN((J28-K28),M28),0)</f>
        <v>0</v>
      </c>
      <c r="X28" s="6">
        <f>IF(B28=1,MIN((J28-K28),N28),0)</f>
        <v>0</v>
      </c>
      <c r="Y28" s="6">
        <f>0</f>
        <v>0</v>
      </c>
      <c r="Z28" s="6">
        <f>IF(B28=1,MIN((J28-K28),P28),0)</f>
        <v>0</v>
      </c>
      <c r="AA28" s="6">
        <f>0</f>
        <v>0</v>
      </c>
      <c r="AB28" s="6">
        <f>IF(B28=1,MIN((J28-K28),R28),0)</f>
        <v>0</v>
      </c>
      <c r="AC28" s="6">
        <f>0</f>
        <v>0</v>
      </c>
      <c r="AD28" s="7">
        <f>IF(B28=1,MIN((J28-K28),T28),0)</f>
        <v>0</v>
      </c>
      <c r="AF28" s="5">
        <f>MIN(U28,V28+X28)</f>
        <v>0</v>
      </c>
      <c r="AG28" s="6">
        <f>MIN(U28,V28+Z28+AB28)</f>
        <v>0</v>
      </c>
      <c r="AH28" s="6">
        <f>MIN(U28,V28+X28+Z28+AB28)</f>
        <v>0</v>
      </c>
      <c r="AI28" s="6">
        <f>MIN(U28,V28+X28+Z28+AB28+AD28)</f>
        <v>0</v>
      </c>
      <c r="AJ28" s="7">
        <f>MIN(U28,V28+X28+Z28+AB28+AD28+W28)</f>
        <v>0</v>
      </c>
    </row>
    <row r="29" spans="1:38" x14ac:dyDescent="0.3">
      <c r="A29" t="s">
        <v>21</v>
      </c>
      <c r="B29" s="59">
        <v>0</v>
      </c>
      <c r="F29" s="20">
        <v>10</v>
      </c>
      <c r="G29" s="20">
        <v>0</v>
      </c>
      <c r="H29" s="20">
        <v>5</v>
      </c>
      <c r="I29" s="20">
        <v>10</v>
      </c>
      <c r="J29" s="20">
        <v>10</v>
      </c>
      <c r="K29" s="26">
        <v>-10</v>
      </c>
      <c r="L29" s="47">
        <v>20</v>
      </c>
      <c r="M29" s="26">
        <f>20</f>
        <v>20</v>
      </c>
      <c r="N29" s="26">
        <v>20</v>
      </c>
      <c r="O29" s="11" t="s">
        <v>24</v>
      </c>
      <c r="P29" s="26">
        <v>20</v>
      </c>
      <c r="Q29" s="11" t="s">
        <v>24</v>
      </c>
      <c r="R29" s="26">
        <v>5</v>
      </c>
      <c r="S29" s="11" t="s">
        <v>24</v>
      </c>
      <c r="T29" s="48">
        <v>2.5</v>
      </c>
      <c r="U29" s="72">
        <f t="shared" ref="U29:U30" si="21">IF(B29=1,J29-K29,0)</f>
        <v>0</v>
      </c>
      <c r="V29" s="5">
        <f t="shared" ref="V29:V30" si="22">IF(B29=1,MIN((J29-K29),L29),0)</f>
        <v>0</v>
      </c>
      <c r="W29" s="6">
        <f t="shared" ref="W29:W30" si="23">IF(B29=1,MIN((J29-K29),M29),0)</f>
        <v>0</v>
      </c>
      <c r="X29" s="6">
        <f t="shared" ref="X29:X30" si="24">IF(B29=1,MIN((J29-K29),N29),0)</f>
        <v>0</v>
      </c>
      <c r="Y29" s="6">
        <f>0</f>
        <v>0</v>
      </c>
      <c r="Z29" s="6">
        <f t="shared" ref="Z29:Z30" si="25">IF(B29=1,MIN((J29-K29),P29),0)</f>
        <v>0</v>
      </c>
      <c r="AA29" s="6">
        <f>0</f>
        <v>0</v>
      </c>
      <c r="AB29" s="6">
        <f t="shared" ref="AB29:AB30" si="26">IF(B29=1,MIN((J29-K29),R29),0)</f>
        <v>0</v>
      </c>
      <c r="AC29" s="6">
        <f>0</f>
        <v>0</v>
      </c>
      <c r="AD29" s="7">
        <f t="shared" ref="AD29:AD30" si="27">IF(B29=1,MIN((J29-K29),T29),0)</f>
        <v>0</v>
      </c>
      <c r="AF29" s="5">
        <f t="shared" ref="AF29:AF30" si="28">MIN(U29,V29+X29)</f>
        <v>0</v>
      </c>
      <c r="AG29" s="6">
        <f t="shared" ref="AG29:AG30" si="29">MIN(U29,V29+Z29+AB29)</f>
        <v>0</v>
      </c>
      <c r="AH29" s="6">
        <f t="shared" ref="AH29:AH30" si="30">MIN(U29,V29+X29+Z29+AB29)</f>
        <v>0</v>
      </c>
      <c r="AI29" s="6">
        <f t="shared" ref="AI29:AI30" si="31">MIN(U29,V29+X29+Z29+AB29+AD29)</f>
        <v>0</v>
      </c>
      <c r="AJ29" s="7">
        <f t="shared" ref="AJ29:AJ30" si="32">MIN(U29,V29+X29+Z29+AB29+AD29+W29)</f>
        <v>0</v>
      </c>
    </row>
    <row r="30" spans="1:38" ht="15" thickBot="1" x14ac:dyDescent="0.35">
      <c r="A30" t="s">
        <v>22</v>
      </c>
      <c r="B30" s="60">
        <v>0</v>
      </c>
      <c r="C30" s="24"/>
      <c r="D30" s="24"/>
      <c r="E30" s="24"/>
      <c r="F30" s="27">
        <v>100</v>
      </c>
      <c r="G30" s="27">
        <v>0</v>
      </c>
      <c r="H30" s="27">
        <v>0</v>
      </c>
      <c r="I30" s="27">
        <v>100</v>
      </c>
      <c r="J30" s="27">
        <v>100</v>
      </c>
      <c r="K30" s="27">
        <v>-100</v>
      </c>
      <c r="L30" s="49">
        <v>200</v>
      </c>
      <c r="M30" s="50">
        <v>200</v>
      </c>
      <c r="N30" s="50">
        <v>200</v>
      </c>
      <c r="O30" s="13" t="s">
        <v>24</v>
      </c>
      <c r="P30" s="50">
        <v>200</v>
      </c>
      <c r="Q30" s="9" t="s">
        <v>24</v>
      </c>
      <c r="R30" s="50">
        <v>100</v>
      </c>
      <c r="S30" s="9" t="s">
        <v>24</v>
      </c>
      <c r="T30" s="51">
        <v>0</v>
      </c>
      <c r="U30" s="74">
        <f t="shared" si="21"/>
        <v>0</v>
      </c>
      <c r="V30" s="8">
        <f t="shared" si="22"/>
        <v>0</v>
      </c>
      <c r="W30" s="9">
        <f t="shared" si="23"/>
        <v>0</v>
      </c>
      <c r="X30" s="9">
        <f t="shared" si="24"/>
        <v>0</v>
      </c>
      <c r="Y30" s="9">
        <f>0</f>
        <v>0</v>
      </c>
      <c r="Z30" s="9">
        <f t="shared" si="25"/>
        <v>0</v>
      </c>
      <c r="AA30" s="9">
        <f>0</f>
        <v>0</v>
      </c>
      <c r="AB30" s="9">
        <f t="shared" si="26"/>
        <v>0</v>
      </c>
      <c r="AC30" s="9">
        <f>0</f>
        <v>0</v>
      </c>
      <c r="AD30" s="10">
        <f t="shared" si="27"/>
        <v>0</v>
      </c>
      <c r="AF30" s="8">
        <f t="shared" si="28"/>
        <v>0</v>
      </c>
      <c r="AG30" s="9">
        <f t="shared" si="29"/>
        <v>0</v>
      </c>
      <c r="AH30" s="9">
        <f t="shared" si="30"/>
        <v>0</v>
      </c>
      <c r="AI30" s="9">
        <f t="shared" si="31"/>
        <v>0</v>
      </c>
      <c r="AJ30" s="10">
        <f t="shared" si="32"/>
        <v>0</v>
      </c>
    </row>
    <row r="31" spans="1:38" s="66" customFormat="1" x14ac:dyDescent="0.3">
      <c r="B31" s="11"/>
      <c r="C31" s="11"/>
      <c r="D31" s="11"/>
      <c r="E31" s="11" t="s">
        <v>86</v>
      </c>
      <c r="F31" s="11">
        <f>SUM(IF(B28=1,F28,0),IF(B29=1,F29,0),IF(B30=1,F30,0))</f>
        <v>0</v>
      </c>
      <c r="G31" s="11">
        <f>SUM(IF(B28=1,G28,0),IF(B29=1,G29,0),IF(B30=1,G30,0))</f>
        <v>0</v>
      </c>
      <c r="H31" s="11">
        <f>SUM(IF(B28=1,H28,0),IF(B29=1,H29,0),IF(B30=1,H30,0))</f>
        <v>0</v>
      </c>
      <c r="I31" s="11">
        <f>SUM(IF(B28=1,I28,0),IF(B29=1,I29,0),IF(B30=1,I30,0))</f>
        <v>0</v>
      </c>
      <c r="J31" s="66">
        <f>SUM(IF(B28=1,J28,0),IF(B29=1,J29,0),IF(B30=1,J30,0))</f>
        <v>0</v>
      </c>
      <c r="K31" s="66">
        <f>SUM(IF(B28=1,K28,0),IF(B29=1,K29,0),IF(B30=1,K30,0))</f>
        <v>0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F31" s="11"/>
      <c r="AG31" s="11"/>
      <c r="AH31" s="11"/>
      <c r="AI31" s="11"/>
      <c r="AJ31" s="11"/>
    </row>
    <row r="32" spans="1:38" s="66" customFormat="1" ht="15" thickBot="1" x14ac:dyDescent="0.3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F32" s="11"/>
      <c r="AG32" s="11"/>
      <c r="AH32" s="11"/>
      <c r="AI32" s="11"/>
      <c r="AJ32" s="11"/>
    </row>
    <row r="33" spans="1:36" s="66" customFormat="1" ht="15" thickBot="1" x14ac:dyDescent="0.35">
      <c r="A33" s="81" t="s">
        <v>82</v>
      </c>
      <c r="B33" s="82"/>
      <c r="C33" s="82"/>
      <c r="D33" s="83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11"/>
      <c r="AC33" s="11"/>
      <c r="AD33" s="11"/>
      <c r="AF33" s="11"/>
      <c r="AG33" s="11"/>
      <c r="AH33" s="11"/>
      <c r="AI33" s="11"/>
      <c r="AJ33" s="11"/>
    </row>
    <row r="34" spans="1:36" s="66" customFormat="1" x14ac:dyDescent="0.3">
      <c r="A34" s="6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76" t="s">
        <v>98</v>
      </c>
      <c r="N34" s="6"/>
      <c r="O34" s="6"/>
      <c r="P34" s="6"/>
      <c r="Q34" s="6"/>
      <c r="R34" s="6"/>
      <c r="S34" s="6"/>
      <c r="T34" s="6"/>
      <c r="U34" s="6"/>
      <c r="V34" s="11"/>
      <c r="W34" s="69" t="s">
        <v>99</v>
      </c>
      <c r="X34" s="6"/>
      <c r="Y34" s="11"/>
      <c r="Z34" s="11"/>
      <c r="AA34" s="68"/>
      <c r="AB34" s="11"/>
      <c r="AC34" s="11"/>
      <c r="AD34" s="11"/>
      <c r="AF34" s="11"/>
      <c r="AG34" s="11"/>
      <c r="AH34" s="11"/>
      <c r="AI34" s="11"/>
      <c r="AJ34" s="11"/>
    </row>
    <row r="35" spans="1:36" s="66" customFormat="1" ht="57.6" x14ac:dyDescent="0.3">
      <c r="A35" s="67"/>
      <c r="B35" s="11"/>
      <c r="C35" s="11"/>
      <c r="D35" s="11"/>
      <c r="E35" s="11"/>
      <c r="F35" s="11"/>
      <c r="G35" s="11"/>
      <c r="H35" s="11"/>
      <c r="I35" s="11"/>
      <c r="J35" s="14" t="s">
        <v>26</v>
      </c>
      <c r="K35" s="14" t="s">
        <v>27</v>
      </c>
      <c r="L35" s="70" t="s">
        <v>85</v>
      </c>
      <c r="M35" s="14" t="s">
        <v>28</v>
      </c>
      <c r="N35" s="14" t="s">
        <v>29</v>
      </c>
      <c r="O35" s="14" t="s">
        <v>30</v>
      </c>
      <c r="P35" s="14" t="s">
        <v>31</v>
      </c>
      <c r="Q35" s="14" t="s">
        <v>32</v>
      </c>
      <c r="R35" s="14" t="s">
        <v>33</v>
      </c>
      <c r="S35" s="14" t="s">
        <v>34</v>
      </c>
      <c r="T35" s="14" t="s">
        <v>35</v>
      </c>
      <c r="U35" s="14" t="s">
        <v>36</v>
      </c>
      <c r="V35" s="11"/>
      <c r="W35" s="19" t="s">
        <v>63</v>
      </c>
      <c r="X35" s="19" t="s">
        <v>73</v>
      </c>
      <c r="Y35" s="11"/>
      <c r="Z35" s="11"/>
      <c r="AA35" s="68"/>
      <c r="AB35" s="11"/>
      <c r="AC35" s="11"/>
      <c r="AD35" s="11"/>
      <c r="AF35" s="11"/>
      <c r="AG35" s="11"/>
      <c r="AH35" s="11"/>
      <c r="AI35" s="11"/>
      <c r="AJ35" s="11"/>
    </row>
    <row r="36" spans="1:36" s="66" customFormat="1" x14ac:dyDescent="0.3">
      <c r="A36" s="67" t="s">
        <v>75</v>
      </c>
      <c r="B36" s="11"/>
      <c r="C36" s="11"/>
      <c r="D36" s="11"/>
      <c r="E36" s="11"/>
      <c r="F36" s="11"/>
      <c r="G36" s="11"/>
      <c r="H36" s="11"/>
      <c r="I36" s="11"/>
      <c r="J36" s="11">
        <f>J16</f>
        <v>0</v>
      </c>
      <c r="K36" s="11">
        <f>K16</f>
        <v>0</v>
      </c>
      <c r="L36" s="11">
        <f t="shared" ref="L36:U36" si="33">SUM(U13:U15)</f>
        <v>0</v>
      </c>
      <c r="M36" s="11">
        <f t="shared" si="33"/>
        <v>0</v>
      </c>
      <c r="N36" s="11">
        <f t="shared" si="33"/>
        <v>0</v>
      </c>
      <c r="O36" s="11">
        <f t="shared" si="33"/>
        <v>0</v>
      </c>
      <c r="P36" s="11">
        <f t="shared" si="33"/>
        <v>0</v>
      </c>
      <c r="Q36" s="11">
        <f t="shared" si="33"/>
        <v>0</v>
      </c>
      <c r="R36" s="11">
        <f t="shared" si="33"/>
        <v>0</v>
      </c>
      <c r="S36" s="11">
        <f t="shared" si="33"/>
        <v>0</v>
      </c>
      <c r="T36" s="11">
        <f t="shared" si="33"/>
        <v>0</v>
      </c>
      <c r="U36" s="11">
        <f t="shared" si="33"/>
        <v>0</v>
      </c>
      <c r="V36" s="11"/>
      <c r="W36" s="11">
        <f>SUM(AF13:AF15)</f>
        <v>0</v>
      </c>
      <c r="X36" s="11">
        <f>SUM(AG13:AG15)</f>
        <v>0</v>
      </c>
      <c r="Y36" s="11"/>
      <c r="Z36" s="11"/>
      <c r="AA36" s="68"/>
      <c r="AB36" s="11"/>
      <c r="AC36" s="11"/>
      <c r="AD36" s="11"/>
      <c r="AF36" s="11"/>
      <c r="AG36" s="11"/>
      <c r="AH36" s="11"/>
      <c r="AI36" s="11"/>
      <c r="AJ36" s="11"/>
    </row>
    <row r="37" spans="1:36" s="66" customFormat="1" x14ac:dyDescent="0.3">
      <c r="A37" s="6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68"/>
      <c r="AB37" s="11"/>
      <c r="AC37" s="11"/>
      <c r="AD37" s="11"/>
      <c r="AF37" s="11"/>
      <c r="AG37" s="11"/>
      <c r="AH37" s="11"/>
      <c r="AI37" s="11"/>
      <c r="AJ37" s="11"/>
    </row>
    <row r="38" spans="1:36" s="66" customFormat="1" ht="72" x14ac:dyDescent="0.3">
      <c r="A38" s="6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4" t="s">
        <v>64</v>
      </c>
      <c r="X38" s="14" t="s">
        <v>65</v>
      </c>
      <c r="Y38" s="14" t="s">
        <v>66</v>
      </c>
      <c r="Z38" s="14" t="s">
        <v>67</v>
      </c>
      <c r="AA38" s="68"/>
      <c r="AB38" s="11"/>
      <c r="AC38" s="11"/>
      <c r="AD38" s="11"/>
      <c r="AF38" s="11"/>
      <c r="AG38" s="11"/>
      <c r="AH38" s="11"/>
      <c r="AI38" s="11"/>
      <c r="AJ38" s="11"/>
    </row>
    <row r="39" spans="1:36" s="66" customFormat="1" x14ac:dyDescent="0.3">
      <c r="A39" s="67" t="s">
        <v>84</v>
      </c>
      <c r="B39" s="11"/>
      <c r="C39" s="11"/>
      <c r="D39" s="11"/>
      <c r="E39" s="11"/>
      <c r="F39" s="11"/>
      <c r="G39" s="11"/>
      <c r="H39" s="11"/>
      <c r="I39" s="11"/>
      <c r="J39" s="11">
        <f>J21+J26</f>
        <v>300</v>
      </c>
      <c r="K39" s="11">
        <f>K21+K26</f>
        <v>200</v>
      </c>
      <c r="L39" s="11">
        <f t="shared" ref="L39:U39" si="34">SUM(U18:U20,U23:U25)</f>
        <v>100</v>
      </c>
      <c r="M39" s="11">
        <f t="shared" si="34"/>
        <v>100</v>
      </c>
      <c r="N39" s="11">
        <f t="shared" si="34"/>
        <v>100</v>
      </c>
      <c r="O39" s="11">
        <f t="shared" si="34"/>
        <v>0</v>
      </c>
      <c r="P39" s="11">
        <f t="shared" si="34"/>
        <v>0</v>
      </c>
      <c r="Q39" s="11">
        <f t="shared" si="34"/>
        <v>100</v>
      </c>
      <c r="R39" s="11">
        <f t="shared" si="34"/>
        <v>0</v>
      </c>
      <c r="S39" s="11">
        <f t="shared" si="34"/>
        <v>0</v>
      </c>
      <c r="T39" s="11">
        <f t="shared" si="34"/>
        <v>0</v>
      </c>
      <c r="U39" s="11">
        <f t="shared" si="34"/>
        <v>0</v>
      </c>
      <c r="V39" s="11"/>
      <c r="W39" s="11">
        <f>SUM(AF18:AF20,AF23:AF25)</f>
        <v>100</v>
      </c>
      <c r="X39" s="11">
        <f>SUM(AG18:AG20,AG23:AG25)</f>
        <v>100</v>
      </c>
      <c r="Y39" s="11">
        <f>SUM(AH18:AH20,AH23:AH25)</f>
        <v>100</v>
      </c>
      <c r="Z39" s="11">
        <f>SUM(AI18:AI20,AI23:AI25)</f>
        <v>100</v>
      </c>
      <c r="AA39" s="68"/>
      <c r="AB39" s="11"/>
      <c r="AC39" s="11"/>
      <c r="AD39" s="11"/>
      <c r="AF39" s="11"/>
      <c r="AG39" s="11"/>
      <c r="AH39" s="11"/>
      <c r="AI39" s="11"/>
      <c r="AJ39" s="11"/>
    </row>
    <row r="40" spans="1:36" s="66" customFormat="1" x14ac:dyDescent="0.3">
      <c r="A40" s="6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68"/>
      <c r="AB40" s="11"/>
      <c r="AC40" s="11"/>
      <c r="AD40" s="11"/>
      <c r="AF40" s="11"/>
      <c r="AG40" s="11"/>
      <c r="AH40" s="11"/>
      <c r="AI40" s="11"/>
      <c r="AJ40" s="11"/>
    </row>
    <row r="41" spans="1:36" s="66" customFormat="1" ht="86.4" x14ac:dyDescent="0.3">
      <c r="A41" s="67"/>
      <c r="B41" s="11"/>
      <c r="C41" s="11"/>
      <c r="D41" s="11"/>
      <c r="E41" s="11"/>
      <c r="F41" s="14" t="s">
        <v>37</v>
      </c>
      <c r="G41" s="14" t="s">
        <v>45</v>
      </c>
      <c r="H41" s="14" t="s">
        <v>38</v>
      </c>
      <c r="I41" s="14" t="s">
        <v>39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4" t="s">
        <v>68</v>
      </c>
      <c r="X41" s="14" t="s">
        <v>69</v>
      </c>
      <c r="Y41" s="14" t="s">
        <v>70</v>
      </c>
      <c r="Z41" s="14" t="s">
        <v>71</v>
      </c>
      <c r="AA41" s="16" t="s">
        <v>72</v>
      </c>
      <c r="AB41" s="11"/>
      <c r="AC41" s="11"/>
      <c r="AD41" s="11"/>
      <c r="AF41" s="11"/>
      <c r="AG41" s="11"/>
      <c r="AH41" s="11"/>
      <c r="AI41" s="11"/>
      <c r="AJ41" s="11"/>
    </row>
    <row r="42" spans="1:36" s="66" customFormat="1" ht="15" thickBot="1" x14ac:dyDescent="0.35">
      <c r="A42" s="79" t="s">
        <v>83</v>
      </c>
      <c r="B42" s="13"/>
      <c r="C42" s="13"/>
      <c r="D42" s="13"/>
      <c r="E42" s="13"/>
      <c r="F42" s="13">
        <f>F31</f>
        <v>0</v>
      </c>
      <c r="G42" s="13">
        <f t="shared" ref="G42:I42" si="35">G31</f>
        <v>0</v>
      </c>
      <c r="H42" s="13">
        <f t="shared" si="35"/>
        <v>0</v>
      </c>
      <c r="I42" s="13">
        <f t="shared" si="35"/>
        <v>0</v>
      </c>
      <c r="J42" s="13">
        <f>J31</f>
        <v>0</v>
      </c>
      <c r="K42" s="13">
        <f>K31</f>
        <v>0</v>
      </c>
      <c r="L42" s="13">
        <f>SUM(U28:U30)</f>
        <v>0</v>
      </c>
      <c r="M42" s="13">
        <f t="shared" ref="M42:AA42" si="36">SUM(V28:V30)</f>
        <v>0</v>
      </c>
      <c r="N42" s="13">
        <f t="shared" si="36"/>
        <v>0</v>
      </c>
      <c r="O42" s="13">
        <f t="shared" si="36"/>
        <v>0</v>
      </c>
      <c r="P42" s="13">
        <f t="shared" si="36"/>
        <v>0</v>
      </c>
      <c r="Q42" s="13">
        <f t="shared" si="36"/>
        <v>0</v>
      </c>
      <c r="R42" s="13">
        <f t="shared" si="36"/>
        <v>0</v>
      </c>
      <c r="S42" s="13">
        <f t="shared" si="36"/>
        <v>0</v>
      </c>
      <c r="T42" s="13">
        <f t="shared" si="36"/>
        <v>0</v>
      </c>
      <c r="U42" s="13">
        <f t="shared" si="36"/>
        <v>0</v>
      </c>
      <c r="V42" s="13"/>
      <c r="W42" s="13">
        <f t="shared" si="36"/>
        <v>0</v>
      </c>
      <c r="X42" s="13">
        <f t="shared" si="36"/>
        <v>0</v>
      </c>
      <c r="Y42" s="13">
        <f t="shared" si="36"/>
        <v>0</v>
      </c>
      <c r="Z42" s="13">
        <f t="shared" si="36"/>
        <v>0</v>
      </c>
      <c r="AA42" s="80">
        <f t="shared" si="36"/>
        <v>0</v>
      </c>
      <c r="AB42" s="11"/>
      <c r="AC42" s="11"/>
      <c r="AD42" s="11"/>
      <c r="AF42" s="11"/>
      <c r="AG42" s="11"/>
      <c r="AH42" s="11"/>
      <c r="AI42" s="11"/>
      <c r="AJ42" s="11"/>
    </row>
    <row r="43" spans="1:36" ht="15" thickBot="1" x14ac:dyDescent="0.35">
      <c r="K43" s="11"/>
      <c r="L43" s="6"/>
      <c r="M43" s="6"/>
      <c r="N43" s="11"/>
      <c r="O43" s="11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6" ht="15" thickBot="1" x14ac:dyDescent="0.35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55" t="s">
        <v>103</v>
      </c>
      <c r="M44" s="31"/>
      <c r="N44" s="31"/>
      <c r="O44" s="55" t="s">
        <v>103</v>
      </c>
      <c r="P44" s="31"/>
      <c r="Q44" s="55" t="s">
        <v>104</v>
      </c>
      <c r="R44" s="31"/>
      <c r="S44" s="55" t="s">
        <v>104</v>
      </c>
      <c r="T44" s="31"/>
      <c r="U44" s="31"/>
      <c r="V44" s="31"/>
      <c r="W44" s="31"/>
      <c r="X44" s="31"/>
      <c r="Y44" s="31"/>
      <c r="Z44" s="31"/>
      <c r="AA44" s="31"/>
      <c r="AB44" s="32"/>
      <c r="AC44" s="6"/>
      <c r="AD44" s="6"/>
    </row>
    <row r="45" spans="1:36" ht="15" thickBot="1" x14ac:dyDescent="0.35">
      <c r="A45" s="33"/>
      <c r="B45" s="34" t="s">
        <v>51</v>
      </c>
      <c r="C45" s="35"/>
      <c r="D45" s="35"/>
      <c r="E45" s="35"/>
      <c r="F45" s="58">
        <f>SUM(E7:M7) - SUM(L55:T55,L57:T57,L60:T60)</f>
        <v>30</v>
      </c>
      <c r="G45" s="36"/>
      <c r="H45" s="36"/>
      <c r="I45" s="36"/>
      <c r="J45" s="36"/>
      <c r="K45" s="36"/>
      <c r="L45" s="54" t="s">
        <v>106</v>
      </c>
      <c r="M45" s="55"/>
      <c r="N45" s="55"/>
      <c r="O45" s="56" t="s">
        <v>107</v>
      </c>
      <c r="P45" s="55"/>
      <c r="Q45" s="57" t="s">
        <v>58</v>
      </c>
      <c r="R45" s="57" t="s">
        <v>61</v>
      </c>
      <c r="S45" s="57" t="s">
        <v>59</v>
      </c>
      <c r="T45" s="57"/>
      <c r="U45" s="57" t="s">
        <v>60</v>
      </c>
      <c r="V45" s="57"/>
      <c r="W45" s="57" t="s">
        <v>74</v>
      </c>
      <c r="X45" s="57"/>
      <c r="Y45" s="57" t="s">
        <v>105</v>
      </c>
      <c r="Z45" s="57"/>
      <c r="AA45" s="57" t="s">
        <v>62</v>
      </c>
      <c r="AB45" s="32"/>
      <c r="AC45" s="6"/>
      <c r="AD45" s="6"/>
    </row>
    <row r="46" spans="1:36" ht="15" thickBot="1" x14ac:dyDescent="0.35">
      <c r="A46" s="33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28">
        <f>U60</f>
        <v>0</v>
      </c>
      <c r="M46" s="29"/>
      <c r="N46" s="29"/>
      <c r="O46" s="29">
        <f>SUM(L60,N60:T60)</f>
        <v>0</v>
      </c>
      <c r="P46" s="29"/>
      <c r="Q46" s="29">
        <f>H26</f>
        <v>300</v>
      </c>
      <c r="R46" s="29">
        <f>AG16+AH21</f>
        <v>0</v>
      </c>
      <c r="S46" s="29">
        <f>D7+Q46+R46+L46+O46</f>
        <v>300</v>
      </c>
      <c r="T46" s="29"/>
      <c r="U46" s="29">
        <f>SUM(E7,G7:M7)-AD26</f>
        <v>100</v>
      </c>
      <c r="V46" s="29"/>
      <c r="W46" s="29">
        <f>MAX(0,(O7*4+U46-S46))</f>
        <v>0</v>
      </c>
      <c r="X46" s="29"/>
      <c r="Y46" s="29">
        <f>SUM(E7:M7)-SUM(L55:T55,L57:T57,L60:T60)</f>
        <v>30</v>
      </c>
      <c r="Z46" s="29"/>
      <c r="AA46" s="29">
        <f>MAX(W46,Y46)</f>
        <v>30</v>
      </c>
      <c r="AB46" s="39"/>
      <c r="AC46" s="6"/>
      <c r="AD46" s="6"/>
    </row>
    <row r="47" spans="1:36" ht="15" thickBot="1" x14ac:dyDescent="0.35">
      <c r="A47" s="33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40"/>
      <c r="AC47" s="6"/>
      <c r="AD47" s="6"/>
    </row>
    <row r="48" spans="1:36" x14ac:dyDescent="0.3">
      <c r="A48" s="33"/>
      <c r="B48" s="30" t="s">
        <v>52</v>
      </c>
      <c r="C48" s="31"/>
      <c r="D48" s="31"/>
      <c r="E48" s="31"/>
      <c r="F48" s="31"/>
      <c r="G48" s="31"/>
      <c r="H48" s="31"/>
      <c r="I48" s="31"/>
      <c r="J48" s="31"/>
      <c r="K48" s="32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40"/>
      <c r="AC48" s="6"/>
      <c r="AD48" s="6"/>
    </row>
    <row r="49" spans="1:30" ht="36.6" x14ac:dyDescent="0.3">
      <c r="A49" s="33"/>
      <c r="B49" s="33"/>
      <c r="C49" s="41" t="s">
        <v>11</v>
      </c>
      <c r="D49" s="41" t="s">
        <v>12</v>
      </c>
      <c r="E49" s="41" t="s">
        <v>2</v>
      </c>
      <c r="F49" s="41" t="s">
        <v>53</v>
      </c>
      <c r="G49" s="42" t="s">
        <v>54</v>
      </c>
      <c r="H49" s="41" t="s">
        <v>13</v>
      </c>
      <c r="I49" s="42" t="s">
        <v>55</v>
      </c>
      <c r="J49" s="41" t="s">
        <v>15</v>
      </c>
      <c r="K49" s="43" t="s">
        <v>56</v>
      </c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40"/>
      <c r="AC49" s="6"/>
      <c r="AD49" s="6"/>
    </row>
    <row r="50" spans="1:30" ht="15" thickBot="1" x14ac:dyDescent="0.35">
      <c r="A50" s="33"/>
      <c r="B50" s="37"/>
      <c r="C50" s="38">
        <f>E7-SUM(L55,L57,L60)</f>
        <v>0</v>
      </c>
      <c r="D50" s="38">
        <f>F7-SUM(M55,M57,M60)</f>
        <v>0</v>
      </c>
      <c r="E50" s="38">
        <f>G7-SUM(N55,N57,N60)</f>
        <v>0</v>
      </c>
      <c r="F50" s="38">
        <f>G7+H7-SUM(N55:O55,N57:O57,N60:O60)</f>
        <v>100</v>
      </c>
      <c r="G50" s="38">
        <f>G7+H7+I7-SUM(N55:P55,N57:P57,N60:P60)</f>
        <v>30</v>
      </c>
      <c r="H50" s="38">
        <f>J7-SUM(Q55,Q57,Q60)</f>
        <v>0</v>
      </c>
      <c r="I50" s="38">
        <f>J7+K7-SUM(Q55,Q57,Q60,R55,R57,R60)</f>
        <v>0</v>
      </c>
      <c r="J50" s="38">
        <f>L7-SUM(S55,S57,S60)</f>
        <v>0</v>
      </c>
      <c r="K50" s="39">
        <f>L7+M7-SUM(S55,S57,S60,T55,T57,T60)</f>
        <v>0</v>
      </c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40"/>
      <c r="AC50" s="6"/>
      <c r="AD50" s="6"/>
    </row>
    <row r="51" spans="1:30" ht="15" thickBot="1" x14ac:dyDescent="0.35">
      <c r="A51" s="33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40"/>
      <c r="AC51" s="6"/>
      <c r="AD51" s="6"/>
    </row>
    <row r="52" spans="1:30" ht="15" thickBot="1" x14ac:dyDescent="0.35">
      <c r="A52" s="30"/>
      <c r="B52" s="31" t="s">
        <v>42</v>
      </c>
      <c r="C52" s="31"/>
      <c r="D52" s="31"/>
      <c r="E52" s="31"/>
      <c r="F52" s="31"/>
      <c r="G52" s="31"/>
      <c r="H52" s="31"/>
      <c r="I52" s="31"/>
      <c r="J52" s="31"/>
      <c r="K52" s="32"/>
      <c r="L52" s="36" t="s">
        <v>96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40"/>
      <c r="AC52" s="6"/>
      <c r="AD52" s="6"/>
    </row>
    <row r="53" spans="1:30" ht="24.6" x14ac:dyDescent="0.3">
      <c r="A53" s="33"/>
      <c r="B53" s="42" t="s">
        <v>101</v>
      </c>
      <c r="C53" s="41" t="s">
        <v>102</v>
      </c>
      <c r="D53" s="36"/>
      <c r="E53" s="36"/>
      <c r="F53" s="36"/>
      <c r="G53" s="36"/>
      <c r="H53" s="36"/>
      <c r="I53" s="36"/>
      <c r="J53" s="36"/>
      <c r="K53" s="40"/>
      <c r="L53" s="44" t="s">
        <v>100</v>
      </c>
      <c r="M53" s="45"/>
      <c r="N53" s="45"/>
      <c r="O53" s="45"/>
      <c r="P53" s="45"/>
      <c r="Q53" s="45"/>
      <c r="R53" s="45"/>
      <c r="S53" s="45"/>
      <c r="T53" s="45"/>
      <c r="U53" s="32"/>
      <c r="V53" s="36"/>
      <c r="W53" s="36"/>
      <c r="X53" s="36"/>
      <c r="Y53" s="36"/>
      <c r="Z53" s="36"/>
      <c r="AA53" s="36"/>
      <c r="AB53" s="40"/>
      <c r="AC53" s="6"/>
      <c r="AD53" s="6"/>
    </row>
    <row r="54" spans="1:30" ht="24.6" x14ac:dyDescent="0.3">
      <c r="A54" s="33"/>
      <c r="B54" s="42"/>
      <c r="C54" s="42" t="s">
        <v>11</v>
      </c>
      <c r="D54" s="36" t="s">
        <v>12</v>
      </c>
      <c r="E54" s="36" t="s">
        <v>2</v>
      </c>
      <c r="F54" s="36" t="s">
        <v>3</v>
      </c>
      <c r="G54" s="36" t="s">
        <v>1</v>
      </c>
      <c r="H54" s="36" t="s">
        <v>13</v>
      </c>
      <c r="I54" s="36" t="s">
        <v>14</v>
      </c>
      <c r="J54" s="36" t="s">
        <v>15</v>
      </c>
      <c r="K54" s="40" t="s">
        <v>16</v>
      </c>
      <c r="L54" s="46" t="s">
        <v>28</v>
      </c>
      <c r="M54" s="42" t="s">
        <v>29</v>
      </c>
      <c r="N54" s="42" t="s">
        <v>30</v>
      </c>
      <c r="O54" s="42" t="s">
        <v>31</v>
      </c>
      <c r="P54" s="42" t="s">
        <v>32</v>
      </c>
      <c r="Q54" s="42" t="s">
        <v>33</v>
      </c>
      <c r="R54" s="42" t="s">
        <v>34</v>
      </c>
      <c r="S54" s="42" t="s">
        <v>35</v>
      </c>
      <c r="T54" s="42" t="s">
        <v>36</v>
      </c>
      <c r="U54" s="40"/>
      <c r="V54" s="36"/>
      <c r="W54" s="36"/>
      <c r="X54" s="36"/>
      <c r="Y54" s="36"/>
      <c r="Z54" s="36"/>
      <c r="AA54" s="36"/>
      <c r="AB54" s="40"/>
      <c r="AC54" s="6"/>
      <c r="AD54" s="6"/>
    </row>
    <row r="55" spans="1:30" x14ac:dyDescent="0.3">
      <c r="A55" s="33" t="s">
        <v>75</v>
      </c>
      <c r="B55" s="36">
        <f>L36-SUM(L55:T55)</f>
        <v>0</v>
      </c>
      <c r="C55" s="36">
        <f t="shared" ref="C55:K55" si="37">M36-L55</f>
        <v>0</v>
      </c>
      <c r="D55" s="36">
        <f t="shared" si="37"/>
        <v>0</v>
      </c>
      <c r="E55" s="36">
        <f t="shared" si="37"/>
        <v>0</v>
      </c>
      <c r="F55" s="36">
        <f t="shared" si="37"/>
        <v>0</v>
      </c>
      <c r="G55" s="36">
        <f t="shared" si="37"/>
        <v>0</v>
      </c>
      <c r="H55" s="36">
        <f t="shared" si="37"/>
        <v>0</v>
      </c>
      <c r="I55" s="36">
        <f t="shared" si="37"/>
        <v>0</v>
      </c>
      <c r="J55" s="36">
        <f t="shared" si="37"/>
        <v>0</v>
      </c>
      <c r="K55" s="40">
        <f t="shared" si="37"/>
        <v>0</v>
      </c>
      <c r="L55" s="33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40"/>
      <c r="V55" s="36"/>
      <c r="W55" s="36"/>
      <c r="X55" s="36"/>
      <c r="Y55" s="36"/>
      <c r="Z55" s="36"/>
      <c r="AA55" s="36"/>
      <c r="AB55" s="40"/>
      <c r="AC55" s="6"/>
      <c r="AD55" s="6"/>
    </row>
    <row r="56" spans="1:30" x14ac:dyDescent="0.3">
      <c r="A56" s="33"/>
      <c r="B56" s="36"/>
      <c r="C56" s="36"/>
      <c r="D56" s="36"/>
      <c r="E56" s="36"/>
      <c r="F56" s="36"/>
      <c r="G56" s="36"/>
      <c r="H56" s="36"/>
      <c r="I56" s="36"/>
      <c r="J56" s="36"/>
      <c r="K56" s="40"/>
      <c r="L56" s="33"/>
      <c r="M56" s="36"/>
      <c r="N56" s="36"/>
      <c r="O56" s="36"/>
      <c r="P56" s="36"/>
      <c r="Q56" s="36"/>
      <c r="R56" s="36"/>
      <c r="S56" s="36"/>
      <c r="T56" s="36"/>
      <c r="U56" s="40"/>
      <c r="V56" s="36"/>
      <c r="W56" s="36"/>
      <c r="X56" s="36"/>
      <c r="Y56" s="36"/>
      <c r="Z56" s="36"/>
      <c r="AA56" s="36"/>
      <c r="AB56" s="40"/>
      <c r="AC56" s="6"/>
      <c r="AD56" s="6"/>
    </row>
    <row r="57" spans="1:30" ht="15" thickBot="1" x14ac:dyDescent="0.35">
      <c r="A57" s="89" t="s">
        <v>87</v>
      </c>
      <c r="B57" s="36">
        <f>L39-SUM(L57:T57)</f>
        <v>0</v>
      </c>
      <c r="C57" s="36">
        <f t="shared" ref="C57:K57" si="38">M39-L57</f>
        <v>100</v>
      </c>
      <c r="D57" s="36">
        <f t="shared" si="38"/>
        <v>70</v>
      </c>
      <c r="E57" s="36">
        <f t="shared" si="38"/>
        <v>0</v>
      </c>
      <c r="F57" s="36">
        <f t="shared" si="38"/>
        <v>0</v>
      </c>
      <c r="G57" s="36">
        <f t="shared" si="38"/>
        <v>30</v>
      </c>
      <c r="H57" s="36">
        <f t="shared" si="38"/>
        <v>0</v>
      </c>
      <c r="I57" s="36">
        <f t="shared" si="38"/>
        <v>0</v>
      </c>
      <c r="J57" s="36">
        <f t="shared" si="38"/>
        <v>0</v>
      </c>
      <c r="K57" s="40">
        <f t="shared" si="38"/>
        <v>0</v>
      </c>
      <c r="L57" s="33">
        <v>0</v>
      </c>
      <c r="M57" s="36">
        <v>30</v>
      </c>
      <c r="N57" s="36">
        <v>0</v>
      </c>
      <c r="O57" s="36">
        <v>0</v>
      </c>
      <c r="P57" s="36">
        <v>70</v>
      </c>
      <c r="Q57" s="36">
        <v>0</v>
      </c>
      <c r="R57" s="36">
        <v>0</v>
      </c>
      <c r="S57" s="36">
        <v>0</v>
      </c>
      <c r="T57" s="36">
        <v>0</v>
      </c>
      <c r="U57" s="40"/>
      <c r="V57" s="36"/>
      <c r="W57" s="36"/>
      <c r="X57" s="36"/>
      <c r="Y57" s="36"/>
      <c r="Z57" s="36"/>
      <c r="AA57" s="36"/>
      <c r="AB57" s="40"/>
      <c r="AC57" s="6"/>
      <c r="AD57" s="6"/>
    </row>
    <row r="58" spans="1:30" x14ac:dyDescent="0.3">
      <c r="A58" s="33"/>
      <c r="B58" s="36"/>
      <c r="C58" s="36"/>
      <c r="D58" s="36"/>
      <c r="E58" s="36"/>
      <c r="F58" s="36"/>
      <c r="G58" s="36"/>
      <c r="H58" s="36"/>
      <c r="I58" s="36"/>
      <c r="J58" s="36"/>
      <c r="K58" s="40"/>
      <c r="L58" s="33"/>
      <c r="M58" s="36"/>
      <c r="N58" s="36"/>
      <c r="O58" s="36"/>
      <c r="P58" s="36"/>
      <c r="Q58" s="36"/>
      <c r="R58" s="36"/>
      <c r="S58" s="36"/>
      <c r="T58" s="36"/>
      <c r="U58" s="40"/>
      <c r="V58" s="44" t="s">
        <v>43</v>
      </c>
      <c r="W58" s="45"/>
      <c r="X58" s="45"/>
      <c r="Y58" s="31"/>
      <c r="Z58" s="32"/>
      <c r="AA58" s="36"/>
      <c r="AB58" s="40"/>
      <c r="AC58" s="6"/>
      <c r="AD58" s="6"/>
    </row>
    <row r="59" spans="1:30" ht="24.6" x14ac:dyDescent="0.3">
      <c r="A59" s="33"/>
      <c r="B59" s="36"/>
      <c r="C59" s="36"/>
      <c r="D59" s="36"/>
      <c r="E59" s="36"/>
      <c r="F59" s="36"/>
      <c r="G59" s="36"/>
      <c r="H59" s="36"/>
      <c r="I59" s="36"/>
      <c r="J59" s="36"/>
      <c r="K59" s="40"/>
      <c r="L59" s="33"/>
      <c r="M59" s="36"/>
      <c r="N59" s="36"/>
      <c r="O59" s="36"/>
      <c r="P59" s="36"/>
      <c r="Q59" s="36"/>
      <c r="R59" s="36"/>
      <c r="S59" s="36"/>
      <c r="T59" s="36"/>
      <c r="U59" s="40" t="s">
        <v>44</v>
      </c>
      <c r="V59" s="46" t="s">
        <v>47</v>
      </c>
      <c r="W59" s="42" t="s">
        <v>48</v>
      </c>
      <c r="X59" s="42" t="s">
        <v>46</v>
      </c>
      <c r="Y59" s="42" t="s">
        <v>49</v>
      </c>
      <c r="Z59" s="43" t="s">
        <v>50</v>
      </c>
      <c r="AA59" s="36"/>
      <c r="AB59" s="40"/>
      <c r="AC59" s="6"/>
      <c r="AD59" s="6"/>
    </row>
    <row r="60" spans="1:30" ht="15" thickBot="1" x14ac:dyDescent="0.35">
      <c r="A60" s="37" t="s">
        <v>88</v>
      </c>
      <c r="B60" s="38">
        <f>L42-SUM(L60:T60)</f>
        <v>0</v>
      </c>
      <c r="C60" s="38">
        <f t="shared" ref="C60:K60" si="39">M42-L60</f>
        <v>0</v>
      </c>
      <c r="D60" s="38">
        <f t="shared" si="39"/>
        <v>0</v>
      </c>
      <c r="E60" s="38">
        <f t="shared" si="39"/>
        <v>0</v>
      </c>
      <c r="F60" s="38">
        <f t="shared" si="39"/>
        <v>0</v>
      </c>
      <c r="G60" s="38">
        <f t="shared" si="39"/>
        <v>0</v>
      </c>
      <c r="H60" s="38">
        <f t="shared" si="39"/>
        <v>0</v>
      </c>
      <c r="I60" s="38">
        <f t="shared" si="39"/>
        <v>0</v>
      </c>
      <c r="J60" s="38">
        <f t="shared" si="39"/>
        <v>0</v>
      </c>
      <c r="K60" s="39">
        <f t="shared" si="39"/>
        <v>0</v>
      </c>
      <c r="L60" s="37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9">
        <v>0</v>
      </c>
      <c r="V60" s="37">
        <f>H42-G42-U60*D2-L60*E2-N60*G2-P60*I2-R60*J2-T60*K2</f>
        <v>0</v>
      </c>
      <c r="W60" s="38">
        <f>F42-H42+U60*D2-M60*F2</f>
        <v>0</v>
      </c>
      <c r="X60" s="38">
        <f>H42-I42-U60*D3-L60*E3*E4+M60*F3*F4-N60*G3*G4-P60*I3*I4-R60*J3*J4-T60*K3*K4</f>
        <v>0</v>
      </c>
      <c r="Y60" s="38">
        <f>J42-U60</f>
        <v>0</v>
      </c>
      <c r="Z60" s="39">
        <f>U60-K42</f>
        <v>0</v>
      </c>
      <c r="AA60" s="36"/>
      <c r="AB60" s="40"/>
      <c r="AC60" s="6"/>
      <c r="AD60" s="6"/>
    </row>
    <row r="61" spans="1:30" ht="15" thickBot="1" x14ac:dyDescent="0.35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9"/>
      <c r="AC61" s="6"/>
      <c r="AD61" s="6"/>
    </row>
    <row r="62" spans="1:30" x14ac:dyDescent="0.3">
      <c r="K62" s="11"/>
      <c r="L62" s="6"/>
      <c r="M62" s="6"/>
      <c r="N62" s="11"/>
      <c r="O62" s="11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25A4E-2BBD-4BE5-A265-484186E0D298}">
  <dimension ref="A1:AL62"/>
  <sheetViews>
    <sheetView topLeftCell="A27" workbookViewId="0">
      <selection activeCell="Y48" sqref="Y48"/>
    </sheetView>
  </sheetViews>
  <sheetFormatPr defaultRowHeight="14.4" x14ac:dyDescent="0.3"/>
  <cols>
    <col min="2" max="2" width="18.6640625" customWidth="1"/>
    <col min="3" max="8" width="8.88671875" customWidth="1"/>
  </cols>
  <sheetData>
    <row r="1" spans="1:34" x14ac:dyDescent="0.3">
      <c r="D1" t="s">
        <v>0</v>
      </c>
      <c r="E1" t="s">
        <v>11</v>
      </c>
      <c r="F1" t="s">
        <v>12</v>
      </c>
      <c r="G1" t="s">
        <v>2</v>
      </c>
      <c r="H1" t="s">
        <v>3</v>
      </c>
      <c r="I1" t="s">
        <v>1</v>
      </c>
      <c r="J1" t="s">
        <v>4</v>
      </c>
      <c r="K1" t="s">
        <v>5</v>
      </c>
    </row>
    <row r="2" spans="1:34" x14ac:dyDescent="0.3">
      <c r="A2" t="s">
        <v>7</v>
      </c>
      <c r="D2" s="20">
        <v>1</v>
      </c>
      <c r="E2" s="20">
        <v>1</v>
      </c>
      <c r="F2" s="20">
        <v>1</v>
      </c>
      <c r="G2" s="20">
        <v>0.25</v>
      </c>
      <c r="H2" s="20">
        <v>1</v>
      </c>
      <c r="I2" s="20">
        <v>1</v>
      </c>
      <c r="J2" s="20">
        <v>1</v>
      </c>
      <c r="K2" s="20">
        <v>1</v>
      </c>
    </row>
    <row r="3" spans="1:34" x14ac:dyDescent="0.3">
      <c r="A3" t="s">
        <v>8</v>
      </c>
      <c r="D3" s="20">
        <v>1</v>
      </c>
      <c r="E3" s="20">
        <v>1</v>
      </c>
      <c r="F3" s="20">
        <v>1</v>
      </c>
      <c r="G3" s="20">
        <v>0.25</v>
      </c>
      <c r="H3" s="20">
        <v>1</v>
      </c>
      <c r="I3" s="20">
        <v>1</v>
      </c>
      <c r="J3" s="20">
        <v>1</v>
      </c>
      <c r="K3" s="20">
        <v>1</v>
      </c>
    </row>
    <row r="4" spans="1:34" x14ac:dyDescent="0.3">
      <c r="A4" t="s">
        <v>6</v>
      </c>
      <c r="D4" t="s">
        <v>24</v>
      </c>
      <c r="E4" s="20">
        <v>1</v>
      </c>
      <c r="F4" s="20">
        <v>1</v>
      </c>
      <c r="G4" s="20">
        <v>1</v>
      </c>
      <c r="H4" s="20">
        <v>1</v>
      </c>
      <c r="I4" s="20">
        <v>0</v>
      </c>
      <c r="J4" s="20">
        <v>1</v>
      </c>
      <c r="K4" s="20">
        <v>1</v>
      </c>
    </row>
    <row r="6" spans="1:34" ht="57.6" x14ac:dyDescent="0.3">
      <c r="D6" s="17" t="s">
        <v>41</v>
      </c>
      <c r="E6" s="1" t="s">
        <v>28</v>
      </c>
      <c r="F6" s="14" t="s">
        <v>29</v>
      </c>
      <c r="G6" s="14" t="s">
        <v>30</v>
      </c>
      <c r="H6" s="14" t="s">
        <v>31</v>
      </c>
      <c r="I6" s="14" t="s">
        <v>32</v>
      </c>
      <c r="J6" s="14" t="s">
        <v>33</v>
      </c>
      <c r="K6" s="14" t="s">
        <v>34</v>
      </c>
      <c r="L6" s="14" t="s">
        <v>35</v>
      </c>
      <c r="M6" s="14" t="s">
        <v>36</v>
      </c>
      <c r="O6" s="19" t="s">
        <v>57</v>
      </c>
    </row>
    <row r="7" spans="1:34" x14ac:dyDescent="0.3">
      <c r="A7" t="s">
        <v>40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100</v>
      </c>
      <c r="J7" s="20">
        <v>0</v>
      </c>
      <c r="K7" s="20">
        <v>0</v>
      </c>
      <c r="L7" s="20">
        <v>0</v>
      </c>
      <c r="M7" s="20">
        <v>0</v>
      </c>
      <c r="N7" s="20"/>
      <c r="O7" s="20">
        <v>0</v>
      </c>
    </row>
    <row r="8" spans="1:34" ht="15" thickBot="1" x14ac:dyDescent="0.35"/>
    <row r="9" spans="1:34" x14ac:dyDescent="0.3">
      <c r="B9" s="52" t="s">
        <v>10</v>
      </c>
      <c r="L9" s="2" t="s">
        <v>23</v>
      </c>
      <c r="M9" s="3"/>
      <c r="N9" s="3"/>
      <c r="O9" s="3"/>
      <c r="P9" s="3"/>
      <c r="Q9" s="3"/>
      <c r="R9" s="3"/>
      <c r="S9" s="3"/>
      <c r="T9" s="4"/>
      <c r="U9" s="6"/>
      <c r="V9" s="18" t="s">
        <v>98</v>
      </c>
      <c r="W9" s="3"/>
      <c r="X9" s="3"/>
      <c r="Y9" s="3"/>
      <c r="Z9" s="3"/>
      <c r="AA9" s="3"/>
      <c r="AB9" s="3"/>
      <c r="AC9" s="3"/>
      <c r="AD9" s="4"/>
      <c r="AF9" s="2" t="s">
        <v>99</v>
      </c>
      <c r="AG9" s="4"/>
      <c r="AH9" s="6"/>
    </row>
    <row r="10" spans="1:34" ht="15" thickBot="1" x14ac:dyDescent="0.35">
      <c r="B10" s="84"/>
      <c r="L10" s="85"/>
      <c r="M10" s="6"/>
      <c r="N10" s="6"/>
      <c r="O10" s="6"/>
      <c r="P10" s="6"/>
      <c r="Q10" s="6"/>
      <c r="R10" s="6"/>
      <c r="S10" s="6"/>
      <c r="T10" s="7"/>
      <c r="U10" s="6"/>
      <c r="V10" s="86"/>
      <c r="W10" s="6"/>
      <c r="X10" s="6"/>
      <c r="Y10" s="6"/>
      <c r="Z10" s="6"/>
      <c r="AA10" s="6"/>
      <c r="AB10" s="6"/>
      <c r="AC10" s="6"/>
      <c r="AD10" s="7"/>
      <c r="AF10" s="85"/>
      <c r="AG10" s="7"/>
      <c r="AH10" s="6"/>
    </row>
    <row r="11" spans="1:34" ht="82.8" x14ac:dyDescent="0.3">
      <c r="B11" s="53" t="s">
        <v>25</v>
      </c>
      <c r="C11" s="1"/>
      <c r="D11" s="1"/>
      <c r="E11" s="1"/>
      <c r="F11" s="1"/>
      <c r="G11" s="1"/>
      <c r="H11" s="1"/>
      <c r="J11" s="21" t="s">
        <v>26</v>
      </c>
      <c r="K11" s="22" t="s">
        <v>27</v>
      </c>
      <c r="L11" s="15" t="s">
        <v>28</v>
      </c>
      <c r="M11" s="14" t="s">
        <v>29</v>
      </c>
      <c r="N11" s="14" t="s">
        <v>30</v>
      </c>
      <c r="O11" s="14" t="s">
        <v>31</v>
      </c>
      <c r="P11" s="14" t="s">
        <v>32</v>
      </c>
      <c r="Q11" s="14" t="s">
        <v>33</v>
      </c>
      <c r="R11" s="14" t="s">
        <v>34</v>
      </c>
      <c r="S11" s="14" t="s">
        <v>35</v>
      </c>
      <c r="T11" s="16" t="s">
        <v>36</v>
      </c>
      <c r="U11" s="71" t="s">
        <v>81</v>
      </c>
      <c r="V11" s="15" t="s">
        <v>28</v>
      </c>
      <c r="W11" s="14" t="s">
        <v>29</v>
      </c>
      <c r="X11" s="14" t="s">
        <v>30</v>
      </c>
      <c r="Y11" s="14" t="s">
        <v>31</v>
      </c>
      <c r="Z11" s="14" t="s">
        <v>32</v>
      </c>
      <c r="AA11" s="14" t="s">
        <v>33</v>
      </c>
      <c r="AB11" s="14" t="s">
        <v>34</v>
      </c>
      <c r="AC11" s="14" t="s">
        <v>35</v>
      </c>
      <c r="AD11" s="16" t="s">
        <v>36</v>
      </c>
      <c r="AF11" s="61" t="s">
        <v>63</v>
      </c>
      <c r="AG11" s="65" t="s">
        <v>73</v>
      </c>
      <c r="AH11" s="6"/>
    </row>
    <row r="12" spans="1:34" x14ac:dyDescent="0.3">
      <c r="B12" s="87" t="s">
        <v>89</v>
      </c>
      <c r="C12" s="1"/>
      <c r="D12" s="1"/>
      <c r="E12" s="1"/>
      <c r="F12" s="1"/>
      <c r="G12" s="1"/>
      <c r="H12" s="1"/>
      <c r="J12" s="14"/>
      <c r="K12" s="14"/>
      <c r="L12" s="15"/>
      <c r="M12" s="14"/>
      <c r="N12" s="14"/>
      <c r="O12" s="14"/>
      <c r="P12" s="14"/>
      <c r="Q12" s="14"/>
      <c r="R12" s="14"/>
      <c r="S12" s="14"/>
      <c r="T12" s="16"/>
      <c r="U12" s="88"/>
      <c r="V12" s="15"/>
      <c r="W12" s="14"/>
      <c r="X12" s="14"/>
      <c r="Y12" s="14"/>
      <c r="Z12" s="14"/>
      <c r="AA12" s="14"/>
      <c r="AB12" s="14"/>
      <c r="AC12" s="14"/>
      <c r="AD12" s="16"/>
      <c r="AF12" s="61"/>
      <c r="AG12" s="65"/>
      <c r="AH12" s="6"/>
    </row>
    <row r="13" spans="1:34" x14ac:dyDescent="0.3">
      <c r="A13" t="s">
        <v>9</v>
      </c>
      <c r="B13" s="25">
        <v>0</v>
      </c>
      <c r="C13" s="23"/>
      <c r="D13" s="23"/>
      <c r="E13" s="23"/>
      <c r="F13" s="23"/>
      <c r="G13" s="23"/>
      <c r="H13" s="23"/>
      <c r="I13" s="23"/>
      <c r="J13" s="20">
        <v>40</v>
      </c>
      <c r="K13" s="26">
        <v>10</v>
      </c>
      <c r="L13" s="5" t="s">
        <v>24</v>
      </c>
      <c r="M13" s="6" t="s">
        <v>24</v>
      </c>
      <c r="N13" s="26">
        <v>0</v>
      </c>
      <c r="O13" s="26">
        <v>0</v>
      </c>
      <c r="P13" s="6" t="s">
        <v>24</v>
      </c>
      <c r="Q13" s="26">
        <v>30</v>
      </c>
      <c r="R13" s="6" t="s">
        <v>24</v>
      </c>
      <c r="S13" s="26">
        <v>30</v>
      </c>
      <c r="T13" s="7" t="s">
        <v>24</v>
      </c>
      <c r="U13" s="72">
        <f>IF(B13=1,J13-K13,0)</f>
        <v>0</v>
      </c>
      <c r="V13" s="5">
        <f>0</f>
        <v>0</v>
      </c>
      <c r="W13" s="6">
        <f>0</f>
        <v>0</v>
      </c>
      <c r="X13" s="6">
        <f>IF(B13=1,MIN((J13-K13),N13),0)</f>
        <v>0</v>
      </c>
      <c r="Y13" s="6">
        <f>IF(B13=1,MIN((J13-K13),O13),0)</f>
        <v>0</v>
      </c>
      <c r="Z13" s="6">
        <f>0</f>
        <v>0</v>
      </c>
      <c r="AA13" s="6">
        <f>IF(B13=1,MIN((J13-K13),Q13),0)</f>
        <v>0</v>
      </c>
      <c r="AB13" s="6">
        <f>0</f>
        <v>0</v>
      </c>
      <c r="AC13" s="6">
        <f>IF(B13=1,MIN((J13-K13),S13),0)</f>
        <v>0</v>
      </c>
      <c r="AD13" s="7">
        <f>0</f>
        <v>0</v>
      </c>
      <c r="AF13" s="5">
        <f>MIN(U13,X13+Y13+AA13)</f>
        <v>0</v>
      </c>
      <c r="AG13" s="7">
        <f>MIN(U13,X13+Y13+AA13+AB13)</f>
        <v>0</v>
      </c>
      <c r="AH13" s="6"/>
    </row>
    <row r="14" spans="1:34" x14ac:dyDescent="0.3">
      <c r="A14" t="s">
        <v>76</v>
      </c>
      <c r="B14" s="25">
        <v>0</v>
      </c>
      <c r="C14" s="6"/>
      <c r="D14" s="6"/>
      <c r="E14" s="6"/>
      <c r="F14" s="6"/>
      <c r="G14" s="6"/>
      <c r="H14" s="6"/>
      <c r="I14" s="6"/>
      <c r="J14" s="20">
        <v>50</v>
      </c>
      <c r="K14" s="26">
        <v>0</v>
      </c>
      <c r="L14" s="5" t="s">
        <v>24</v>
      </c>
      <c r="M14" s="6" t="s">
        <v>24</v>
      </c>
      <c r="N14" s="26">
        <v>50</v>
      </c>
      <c r="O14" s="26">
        <v>0</v>
      </c>
      <c r="P14" s="6" t="s">
        <v>24</v>
      </c>
      <c r="Q14" s="26">
        <v>0</v>
      </c>
      <c r="R14" s="6" t="s">
        <v>24</v>
      </c>
      <c r="S14" s="26">
        <v>0</v>
      </c>
      <c r="T14" s="7" t="s">
        <v>24</v>
      </c>
      <c r="U14" s="72">
        <f t="shared" ref="U14:U15" si="0">IF(B14=1,J14-K14,0)</f>
        <v>0</v>
      </c>
      <c r="V14" s="5">
        <f>0</f>
        <v>0</v>
      </c>
      <c r="W14" s="6">
        <f>0</f>
        <v>0</v>
      </c>
      <c r="X14" s="6">
        <f t="shared" ref="X14:X15" si="1">IF(B14=1,MIN((J14-K14),N14),0)</f>
        <v>0</v>
      </c>
      <c r="Y14" s="6">
        <f t="shared" ref="Y14:Y15" si="2">IF(B14=1,MIN((J14-K14),O14),0)</f>
        <v>0</v>
      </c>
      <c r="Z14" s="6">
        <f>0</f>
        <v>0</v>
      </c>
      <c r="AA14" s="6">
        <f t="shared" ref="AA14:AA15" si="3">IF(B14=1,MIN((J14-K14),Q14),0)</f>
        <v>0</v>
      </c>
      <c r="AB14" s="6">
        <f>0</f>
        <v>0</v>
      </c>
      <c r="AC14" s="6">
        <f t="shared" ref="AC14:AC15" si="4">IF(B14=1,MIN((J14-K14),S14),0)</f>
        <v>0</v>
      </c>
      <c r="AD14" s="7">
        <f>0</f>
        <v>0</v>
      </c>
      <c r="AF14" s="5">
        <f t="shared" ref="AF14:AF15" si="5">MIN(U14,X14+Y14+AA14)</f>
        <v>0</v>
      </c>
      <c r="AG14" s="7">
        <f t="shared" ref="AG14:AG15" si="6">MIN(U14,X14+Y14+AA14+AB14)</f>
        <v>0</v>
      </c>
      <c r="AH14" s="6"/>
    </row>
    <row r="15" spans="1:34" ht="15" thickBot="1" x14ac:dyDescent="0.35">
      <c r="A15" t="s">
        <v>77</v>
      </c>
      <c r="B15" s="25">
        <v>0</v>
      </c>
      <c r="C15" s="6"/>
      <c r="D15" s="6"/>
      <c r="E15" s="6"/>
      <c r="F15" s="6"/>
      <c r="G15" s="6"/>
      <c r="H15" s="6"/>
      <c r="I15" s="6"/>
      <c r="J15" s="20">
        <v>100</v>
      </c>
      <c r="K15" s="26">
        <v>0</v>
      </c>
      <c r="L15" s="5" t="s">
        <v>24</v>
      </c>
      <c r="M15" s="6" t="s">
        <v>24</v>
      </c>
      <c r="N15" s="26">
        <v>0</v>
      </c>
      <c r="O15" s="26">
        <v>100</v>
      </c>
      <c r="P15" s="6" t="s">
        <v>24</v>
      </c>
      <c r="Q15" s="26">
        <v>0</v>
      </c>
      <c r="R15" s="6" t="s">
        <v>24</v>
      </c>
      <c r="S15" s="26">
        <v>0</v>
      </c>
      <c r="T15" s="7" t="s">
        <v>24</v>
      </c>
      <c r="U15" s="72">
        <f t="shared" si="0"/>
        <v>0</v>
      </c>
      <c r="V15" s="5">
        <f>0</f>
        <v>0</v>
      </c>
      <c r="W15" s="6">
        <f>0</f>
        <v>0</v>
      </c>
      <c r="X15" s="6">
        <f t="shared" si="1"/>
        <v>0</v>
      </c>
      <c r="Y15" s="6">
        <f t="shared" si="2"/>
        <v>0</v>
      </c>
      <c r="Z15" s="6">
        <f>0</f>
        <v>0</v>
      </c>
      <c r="AA15" s="6">
        <f t="shared" si="3"/>
        <v>0</v>
      </c>
      <c r="AB15" s="6">
        <f>0</f>
        <v>0</v>
      </c>
      <c r="AC15" s="6">
        <f t="shared" si="4"/>
        <v>0</v>
      </c>
      <c r="AD15" s="7">
        <f>0</f>
        <v>0</v>
      </c>
      <c r="AF15" s="8">
        <f t="shared" si="5"/>
        <v>0</v>
      </c>
      <c r="AG15" s="10">
        <f t="shared" si="6"/>
        <v>0</v>
      </c>
      <c r="AH15" s="6"/>
    </row>
    <row r="16" spans="1:34" s="66" customFormat="1" ht="32.4" thickBot="1" x14ac:dyDescent="0.35">
      <c r="B16" s="59"/>
      <c r="C16" s="11"/>
      <c r="D16" s="11"/>
      <c r="E16" s="11"/>
      <c r="F16" s="11"/>
      <c r="G16" s="11"/>
      <c r="H16" s="11"/>
      <c r="I16" s="11" t="s">
        <v>86</v>
      </c>
      <c r="J16" s="66">
        <f>SUM(IF(B13=1,J13,0),IF(B14=1,J14,0),IF(B15=1,J15,0))</f>
        <v>0</v>
      </c>
      <c r="K16" s="66">
        <f>SUM(IF(B13=1,K13,0),IF(B14=1,K14,0),IF(B15=1,K15,0))</f>
        <v>0</v>
      </c>
      <c r="L16" s="67"/>
      <c r="M16" s="11"/>
      <c r="N16" s="11"/>
      <c r="O16" s="11"/>
      <c r="P16" s="11"/>
      <c r="Q16" s="11"/>
      <c r="R16" s="11"/>
      <c r="S16" s="11"/>
      <c r="T16" s="68"/>
      <c r="U16" s="73"/>
      <c r="V16" s="67"/>
      <c r="W16" s="11"/>
      <c r="X16" s="11"/>
      <c r="Y16" s="11"/>
      <c r="Z16" s="11"/>
      <c r="AA16" s="11"/>
      <c r="AB16" s="11"/>
      <c r="AC16" s="11"/>
      <c r="AD16" s="68"/>
      <c r="AE16" s="92" t="s">
        <v>93</v>
      </c>
      <c r="AF16" s="11"/>
      <c r="AG16" s="91">
        <f>SUM(AG13:AG15)</f>
        <v>0</v>
      </c>
      <c r="AH16" s="11"/>
    </row>
    <row r="17" spans="1:38" ht="72" x14ac:dyDescent="0.3">
      <c r="B17" s="87" t="s">
        <v>91</v>
      </c>
      <c r="K17" s="6"/>
      <c r="L17" s="5"/>
      <c r="M17" s="6"/>
      <c r="N17" s="6"/>
      <c r="O17" s="6"/>
      <c r="P17" s="6"/>
      <c r="Q17" s="6"/>
      <c r="R17" s="6"/>
      <c r="S17" s="6"/>
      <c r="T17" s="7"/>
      <c r="U17" s="72"/>
      <c r="V17" s="5"/>
      <c r="W17" s="6"/>
      <c r="X17" s="6"/>
      <c r="Y17" s="6"/>
      <c r="Z17" s="6"/>
      <c r="AA17" s="6"/>
      <c r="AB17" s="6"/>
      <c r="AC17" s="6"/>
      <c r="AD17" s="7"/>
      <c r="AF17" s="62" t="s">
        <v>64</v>
      </c>
      <c r="AG17" s="63" t="s">
        <v>65</v>
      </c>
      <c r="AH17" s="63" t="s">
        <v>66</v>
      </c>
      <c r="AI17" s="64" t="s">
        <v>67</v>
      </c>
    </row>
    <row r="18" spans="1:38" x14ac:dyDescent="0.3">
      <c r="A18" t="s">
        <v>17</v>
      </c>
      <c r="B18" s="25">
        <v>0</v>
      </c>
      <c r="J18" s="20">
        <v>100</v>
      </c>
      <c r="K18" s="26">
        <v>60</v>
      </c>
      <c r="L18" s="47">
        <v>8</v>
      </c>
      <c r="M18" s="26">
        <v>8</v>
      </c>
      <c r="N18" s="6" t="s">
        <v>24</v>
      </c>
      <c r="O18" s="6" t="s">
        <v>24</v>
      </c>
      <c r="P18" s="26">
        <v>8</v>
      </c>
      <c r="Q18" s="6" t="s">
        <v>24</v>
      </c>
      <c r="R18" s="26">
        <v>40</v>
      </c>
      <c r="S18" s="6" t="s">
        <v>24</v>
      </c>
      <c r="T18" s="48">
        <v>40</v>
      </c>
      <c r="U18" s="72">
        <f t="shared" ref="U18:U20" si="7">IF(B18=1,J18-K18,0)</f>
        <v>0</v>
      </c>
      <c r="V18" s="5">
        <f>IF(B18=1,MIN((J18-K18),L18),0)</f>
        <v>0</v>
      </c>
      <c r="W18" s="6">
        <f>IF(B18=1,MIN((J18-K18),M18),0)</f>
        <v>0</v>
      </c>
      <c r="X18" s="6">
        <f>0</f>
        <v>0</v>
      </c>
      <c r="Y18" s="6">
        <f>0</f>
        <v>0</v>
      </c>
      <c r="Z18" s="6">
        <f>IF(B18=1,MIN((J18-K18),P18),0)</f>
        <v>0</v>
      </c>
      <c r="AA18" s="6">
        <f>0</f>
        <v>0</v>
      </c>
      <c r="AB18" s="6">
        <f>IF(B18=1,MIN((J18-K18),R18),0)</f>
        <v>0</v>
      </c>
      <c r="AC18" s="6">
        <f>0</f>
        <v>0</v>
      </c>
      <c r="AD18" s="7">
        <f>IF(B18=1,MIN((J18-K18),T18),0)</f>
        <v>0</v>
      </c>
      <c r="AF18" s="5">
        <f>MIN(U18,V18+Z18)</f>
        <v>0</v>
      </c>
      <c r="AG18" s="6">
        <f>MIN(U18,V18+Z18+AB18)</f>
        <v>0</v>
      </c>
      <c r="AH18" s="6">
        <f>MIN(U18,V18+Z18+AB18+AD18)</f>
        <v>0</v>
      </c>
      <c r="AI18" s="7">
        <f>MIN(U18,V18+Z18+AB18+AD18+W18)</f>
        <v>0</v>
      </c>
    </row>
    <row r="19" spans="1:38" x14ac:dyDescent="0.3">
      <c r="A19" t="s">
        <v>78</v>
      </c>
      <c r="B19" s="25">
        <v>0</v>
      </c>
      <c r="J19" s="20">
        <v>50</v>
      </c>
      <c r="K19" s="26">
        <v>0</v>
      </c>
      <c r="L19" s="47">
        <v>4</v>
      </c>
      <c r="M19" s="26">
        <v>4</v>
      </c>
      <c r="N19" s="6" t="s">
        <v>24</v>
      </c>
      <c r="O19" s="6" t="s">
        <v>24</v>
      </c>
      <c r="P19" s="26">
        <v>4</v>
      </c>
      <c r="Q19" s="6" t="s">
        <v>24</v>
      </c>
      <c r="R19" s="26">
        <v>50</v>
      </c>
      <c r="S19" s="6" t="s">
        <v>24</v>
      </c>
      <c r="T19" s="48">
        <v>50</v>
      </c>
      <c r="U19" s="72">
        <f t="shared" si="7"/>
        <v>0</v>
      </c>
      <c r="V19" s="5">
        <f t="shared" ref="V19:V20" si="8">IF(B19=1,MIN((J19-K19),L19),0)</f>
        <v>0</v>
      </c>
      <c r="W19" s="6">
        <f t="shared" ref="W19:W20" si="9">IF(B19=1,MIN((J19-K19),M19),0)</f>
        <v>0</v>
      </c>
      <c r="X19" s="6">
        <f>0</f>
        <v>0</v>
      </c>
      <c r="Y19" s="6">
        <f>0</f>
        <v>0</v>
      </c>
      <c r="Z19" s="6">
        <f t="shared" ref="Z19:Z20" si="10">IF(B19=1,MIN((J19-K19),P19),0)</f>
        <v>0</v>
      </c>
      <c r="AA19" s="6">
        <f>0</f>
        <v>0</v>
      </c>
      <c r="AB19" s="6">
        <f t="shared" ref="AB19:AB20" si="11">IF(B19=1,MIN((J19-K19),R19),0)</f>
        <v>0</v>
      </c>
      <c r="AC19" s="6">
        <f>0</f>
        <v>0</v>
      </c>
      <c r="AD19" s="7">
        <f t="shared" ref="AD19:AD20" si="12">IF(B19=1,MIN((J19-K19),T19),0)</f>
        <v>0</v>
      </c>
      <c r="AF19" s="5">
        <f t="shared" ref="AF19:AF20" si="13">MIN(U19,V19+Z19)</f>
        <v>0</v>
      </c>
      <c r="AG19" s="6">
        <f t="shared" ref="AG19:AG20" si="14">MIN(U19,V19+Z19+AB19)</f>
        <v>0</v>
      </c>
      <c r="AH19" s="6">
        <f t="shared" ref="AH19:AH20" si="15">MIN(U19,V19+Z19+AB19+AD19)</f>
        <v>0</v>
      </c>
      <c r="AI19" s="7">
        <f t="shared" ref="AI19:AI20" si="16">MIN(U19,V19+Z19+AB19+AD19+W19)</f>
        <v>0</v>
      </c>
    </row>
    <row r="20" spans="1:38" x14ac:dyDescent="0.3">
      <c r="A20" t="s">
        <v>79</v>
      </c>
      <c r="B20" s="25">
        <v>0</v>
      </c>
      <c r="J20" s="20">
        <v>100</v>
      </c>
      <c r="K20" s="26">
        <v>30</v>
      </c>
      <c r="L20" s="47">
        <v>8</v>
      </c>
      <c r="M20" s="26">
        <v>8</v>
      </c>
      <c r="N20" s="6" t="s">
        <v>24</v>
      </c>
      <c r="O20" s="6" t="s">
        <v>24</v>
      </c>
      <c r="P20" s="26">
        <v>8</v>
      </c>
      <c r="Q20" s="6" t="s">
        <v>24</v>
      </c>
      <c r="R20" s="26">
        <v>70</v>
      </c>
      <c r="S20" s="6" t="s">
        <v>24</v>
      </c>
      <c r="T20" s="48">
        <v>70</v>
      </c>
      <c r="U20" s="72">
        <f t="shared" si="7"/>
        <v>0</v>
      </c>
      <c r="V20" s="5">
        <f t="shared" si="8"/>
        <v>0</v>
      </c>
      <c r="W20" s="6">
        <f t="shared" si="9"/>
        <v>0</v>
      </c>
      <c r="X20" s="6">
        <f>0</f>
        <v>0</v>
      </c>
      <c r="Y20" s="6">
        <f>0</f>
        <v>0</v>
      </c>
      <c r="Z20" s="6">
        <f t="shared" si="10"/>
        <v>0</v>
      </c>
      <c r="AA20" s="6">
        <f>0</f>
        <v>0</v>
      </c>
      <c r="AB20" s="6">
        <f t="shared" si="11"/>
        <v>0</v>
      </c>
      <c r="AC20" s="6">
        <f>0</f>
        <v>0</v>
      </c>
      <c r="AD20" s="7">
        <f t="shared" si="12"/>
        <v>0</v>
      </c>
      <c r="AF20" s="5">
        <f t="shared" si="13"/>
        <v>0</v>
      </c>
      <c r="AG20" s="6">
        <f t="shared" si="14"/>
        <v>0</v>
      </c>
      <c r="AH20" s="6">
        <f t="shared" si="15"/>
        <v>0</v>
      </c>
      <c r="AI20" s="7">
        <f t="shared" si="16"/>
        <v>0</v>
      </c>
    </row>
    <row r="21" spans="1:38" s="66" customFormat="1" ht="31.8" x14ac:dyDescent="0.3">
      <c r="B21" s="59"/>
      <c r="I21" s="66" t="s">
        <v>86</v>
      </c>
      <c r="J21" s="66">
        <f>SUM(IF(B18=1,J18,0),IF(B19=1,J19,0),IF(B20=1,J20,0))</f>
        <v>0</v>
      </c>
      <c r="K21" s="66">
        <f>SUM(IF(B18=1,K18,0),IF(B19=1,K19,0),IF(B20=1,B20,0))</f>
        <v>0</v>
      </c>
      <c r="L21" s="67"/>
      <c r="M21" s="11"/>
      <c r="N21" s="11"/>
      <c r="O21" s="11"/>
      <c r="P21" s="11"/>
      <c r="Q21" s="11"/>
      <c r="R21" s="11"/>
      <c r="S21" s="11"/>
      <c r="T21" s="68"/>
      <c r="U21" s="73"/>
      <c r="V21" s="67"/>
      <c r="W21" s="11"/>
      <c r="X21" s="11"/>
      <c r="Y21" s="11"/>
      <c r="Z21" s="11"/>
      <c r="AA21" s="11"/>
      <c r="AB21" s="11"/>
      <c r="AC21" s="11"/>
      <c r="AD21" s="68"/>
      <c r="AE21" s="92" t="s">
        <v>94</v>
      </c>
      <c r="AF21" s="67"/>
      <c r="AG21" s="11"/>
      <c r="AH21" s="91">
        <f>SUM(AH18:AH20)</f>
        <v>0</v>
      </c>
      <c r="AI21" s="68"/>
    </row>
    <row r="22" spans="1:38" x14ac:dyDescent="0.3">
      <c r="B22" s="87" t="s">
        <v>90</v>
      </c>
      <c r="K22" s="6"/>
      <c r="L22" s="5"/>
      <c r="M22" s="6"/>
      <c r="N22" s="6"/>
      <c r="O22" s="6"/>
      <c r="P22" s="6"/>
      <c r="Q22" s="6"/>
      <c r="R22" s="6"/>
      <c r="S22" s="6"/>
      <c r="T22" s="7"/>
      <c r="U22" s="72"/>
      <c r="V22" s="5"/>
      <c r="W22" s="6"/>
      <c r="X22" s="6"/>
      <c r="Y22" s="6"/>
      <c r="Z22" s="6"/>
      <c r="AA22" s="6"/>
      <c r="AB22" s="6"/>
      <c r="AC22" s="6"/>
      <c r="AD22" s="7"/>
      <c r="AF22" s="5"/>
      <c r="AG22" s="6"/>
      <c r="AH22" s="6"/>
      <c r="AI22" s="7"/>
    </row>
    <row r="23" spans="1:38" x14ac:dyDescent="0.3">
      <c r="A23" t="s">
        <v>18</v>
      </c>
      <c r="B23" s="25">
        <v>0</v>
      </c>
      <c r="J23" s="20">
        <v>100</v>
      </c>
      <c r="K23" s="26">
        <v>30</v>
      </c>
      <c r="L23" s="47">
        <v>14</v>
      </c>
      <c r="M23" s="26">
        <v>14</v>
      </c>
      <c r="N23" s="11" t="s">
        <v>24</v>
      </c>
      <c r="O23" s="11" t="s">
        <v>24</v>
      </c>
      <c r="P23" s="26">
        <v>14</v>
      </c>
      <c r="Q23" s="11" t="s">
        <v>24</v>
      </c>
      <c r="R23" s="26">
        <v>70</v>
      </c>
      <c r="S23" s="11" t="s">
        <v>24</v>
      </c>
      <c r="T23" s="48">
        <v>70</v>
      </c>
      <c r="U23" s="72">
        <f>IF(B23=1,J23-K23,IF(B23=-1,J23,0))</f>
        <v>0</v>
      </c>
      <c r="V23" s="5">
        <f>IF(B23=1,MIN((J23-K23),L23),0)</f>
        <v>0</v>
      </c>
      <c r="W23" s="6">
        <f>IF(B23=1,MIN((J23-K23),M23),0)</f>
        <v>0</v>
      </c>
      <c r="X23" s="6">
        <f>0</f>
        <v>0</v>
      </c>
      <c r="Y23" s="6">
        <f>0</f>
        <v>0</v>
      </c>
      <c r="Z23" s="6">
        <f>IF(B23=1,MIN((J23-K23),P23),0)</f>
        <v>0</v>
      </c>
      <c r="AA23" s="6">
        <f>0</f>
        <v>0</v>
      </c>
      <c r="AB23" s="6">
        <f>IF(B23=1,MIN((J23-K23),R23),0)</f>
        <v>0</v>
      </c>
      <c r="AC23" s="6">
        <f>0</f>
        <v>0</v>
      </c>
      <c r="AD23" s="7">
        <f>IF(OR(B23=1,B23=-1),MIN((J23-K23),T23),0)</f>
        <v>0</v>
      </c>
      <c r="AF23" s="5">
        <f>MIN(U23,V23+Z23)</f>
        <v>0</v>
      </c>
      <c r="AG23" s="6">
        <f>MIN(U23,V23+Z23+AB23)</f>
        <v>0</v>
      </c>
      <c r="AH23" s="6">
        <f>MIN(U23,V23+Z23+AB23+AD23)</f>
        <v>0</v>
      </c>
      <c r="AI23" s="7">
        <f>MIN(U23,V23+Z23+AB23+AD23+W23)</f>
        <v>0</v>
      </c>
    </row>
    <row r="24" spans="1:38" x14ac:dyDescent="0.3">
      <c r="A24" t="s">
        <v>80</v>
      </c>
      <c r="B24" s="25">
        <v>0</v>
      </c>
      <c r="J24" s="20">
        <v>300</v>
      </c>
      <c r="K24" s="26">
        <v>200</v>
      </c>
      <c r="L24" s="47">
        <v>100</v>
      </c>
      <c r="M24" s="26">
        <v>100</v>
      </c>
      <c r="N24" s="11" t="s">
        <v>24</v>
      </c>
      <c r="O24" s="11" t="s">
        <v>24</v>
      </c>
      <c r="P24" s="26">
        <v>100</v>
      </c>
      <c r="Q24" s="11"/>
      <c r="R24" s="26">
        <v>0</v>
      </c>
      <c r="S24" s="11" t="s">
        <v>24</v>
      </c>
      <c r="T24" s="48">
        <v>0</v>
      </c>
      <c r="U24" s="72">
        <f>IF(B24=1,J24-K24,IF(B24=-1,J24,0))</f>
        <v>0</v>
      </c>
      <c r="V24" s="5">
        <f>IF(B24=1,MIN((J24-K24),L24),0)</f>
        <v>0</v>
      </c>
      <c r="W24" s="6">
        <f>IF(B24=1,MIN((J24-K24),M24),0)</f>
        <v>0</v>
      </c>
      <c r="X24" s="6">
        <f>0</f>
        <v>0</v>
      </c>
      <c r="Y24" s="6">
        <f>0</f>
        <v>0</v>
      </c>
      <c r="Z24" s="6">
        <f>IF(B24=1,MIN((J24-K24),P24),0)</f>
        <v>0</v>
      </c>
      <c r="AA24" s="6">
        <f>0</f>
        <v>0</v>
      </c>
      <c r="AB24" s="6">
        <f>IF(B24=1,MIN((J24-K24),R24),0)</f>
        <v>0</v>
      </c>
      <c r="AC24" s="6">
        <f>0</f>
        <v>0</v>
      </c>
      <c r="AD24" s="7">
        <f>IF(OR(B24=1,B24=-1),MIN((J24-K24),T24),0)</f>
        <v>0</v>
      </c>
      <c r="AF24" s="5">
        <f>MIN(U24,V24+Z24)</f>
        <v>0</v>
      </c>
      <c r="AG24" s="6">
        <f>MIN(U24,V24+Z24+AB24)</f>
        <v>0</v>
      </c>
      <c r="AH24" s="6">
        <f>MIN(U24,V24+Z24+AB24+AD24)</f>
        <v>0</v>
      </c>
      <c r="AI24" s="7">
        <f>MIN(U24,V24+Z24+AB24+AD24+W24)</f>
        <v>0</v>
      </c>
    </row>
    <row r="25" spans="1:38" ht="15" thickBot="1" x14ac:dyDescent="0.35">
      <c r="A25" t="s">
        <v>19</v>
      </c>
      <c r="B25" s="25">
        <v>0</v>
      </c>
      <c r="J25" s="20">
        <v>120</v>
      </c>
      <c r="K25" s="26">
        <v>40</v>
      </c>
      <c r="L25" s="47">
        <v>16</v>
      </c>
      <c r="M25" s="26">
        <v>16</v>
      </c>
      <c r="N25" s="11" t="s">
        <v>24</v>
      </c>
      <c r="O25" s="11" t="s">
        <v>24</v>
      </c>
      <c r="P25" s="26">
        <v>16</v>
      </c>
      <c r="Q25" s="11" t="s">
        <v>24</v>
      </c>
      <c r="R25" s="26">
        <v>40</v>
      </c>
      <c r="S25" s="11" t="s">
        <v>24</v>
      </c>
      <c r="T25" s="48">
        <v>120</v>
      </c>
      <c r="U25" s="72">
        <f>IF(B25=1,J25-K25,IF(B25=-1,J25,0))</f>
        <v>0</v>
      </c>
      <c r="V25" s="5">
        <f t="shared" ref="V25" si="17">IF(B25=1,MIN((J25-K25),L25),0)</f>
        <v>0</v>
      </c>
      <c r="W25" s="6">
        <f t="shared" ref="W25" si="18">IF(B25=1,MIN((J25-K25),M25),0)</f>
        <v>0</v>
      </c>
      <c r="X25" s="6">
        <f>0</f>
        <v>0</v>
      </c>
      <c r="Y25" s="6">
        <f>0</f>
        <v>0</v>
      </c>
      <c r="Z25" s="6">
        <f t="shared" ref="Z25" si="19">IF(B25=1,MIN((J25-K25),P25),0)</f>
        <v>0</v>
      </c>
      <c r="AA25" s="6">
        <f>0</f>
        <v>0</v>
      </c>
      <c r="AB25" s="6">
        <f t="shared" ref="AB25" si="20">IF(B25=1,MIN((J25-K25),R25),0)</f>
        <v>0</v>
      </c>
      <c r="AC25" s="6">
        <f>0</f>
        <v>0</v>
      </c>
      <c r="AD25" s="7">
        <f>IF(OR(B25=1,B25=-1),MIN(J25,T25),0)</f>
        <v>0</v>
      </c>
      <c r="AF25" s="8">
        <f>MIN(U25,V25+Z25)</f>
        <v>0</v>
      </c>
      <c r="AG25" s="9">
        <f>MIN(U25,V25+Z25+AB25)</f>
        <v>0</v>
      </c>
      <c r="AH25" s="9">
        <f>MIN(U25,V25+Z25+AB25+AD25)</f>
        <v>0</v>
      </c>
      <c r="AI25" s="10">
        <f>MIN(U25,V25+Z25+AB25+AD25+W25)</f>
        <v>0</v>
      </c>
    </row>
    <row r="26" spans="1:38" ht="15" thickBot="1" x14ac:dyDescent="0.35">
      <c r="B26" s="12"/>
      <c r="F26" s="90" t="s">
        <v>97</v>
      </c>
      <c r="H26" s="90">
        <f>SUM(IF(B23=1,J23,0),IF(B24=1,J24,0),IF(B25=1,J25,0))</f>
        <v>0</v>
      </c>
      <c r="I26" t="s">
        <v>86</v>
      </c>
      <c r="J26" s="66">
        <f>SUM(IF(OR(B23=1,B23=-1),J23,0),IF(OR(B24=1,B24=-1),J24,0),IF(OR(B25=1,B25=-1),J25,0))</f>
        <v>0</v>
      </c>
      <c r="K26" s="66">
        <f>SUM(IF(B23=1,K23,0),IF(B24=1,K24,0),IF(B25=1,K25,0))</f>
        <v>0</v>
      </c>
      <c r="L26" s="5"/>
      <c r="M26" s="6"/>
      <c r="N26" s="11"/>
      <c r="O26" s="11"/>
      <c r="P26" s="6"/>
      <c r="Q26" s="11"/>
      <c r="R26" s="11"/>
      <c r="S26" s="11"/>
      <c r="T26" s="7"/>
      <c r="U26" s="72"/>
      <c r="V26" s="5"/>
      <c r="W26" s="6"/>
      <c r="X26" s="6"/>
      <c r="Y26" s="6"/>
      <c r="Z26" s="6"/>
      <c r="AA26" s="6"/>
      <c r="AB26" s="6"/>
      <c r="AC26" s="93" t="s">
        <v>95</v>
      </c>
      <c r="AD26" s="94">
        <f>SUM(IF(B23=-1,AD23,0),IF(B24=-1,AD24,0),IF(B25=-1,AD25,0))</f>
        <v>0</v>
      </c>
      <c r="AK26" s="75"/>
    </row>
    <row r="27" spans="1:38" ht="86.4" x14ac:dyDescent="0.3">
      <c r="B27" s="87" t="s">
        <v>92</v>
      </c>
      <c r="F27" s="1" t="s">
        <v>37</v>
      </c>
      <c r="G27" s="1" t="s">
        <v>45</v>
      </c>
      <c r="H27" s="1" t="s">
        <v>38</v>
      </c>
      <c r="I27" s="1" t="s">
        <v>39</v>
      </c>
      <c r="K27" s="6"/>
      <c r="L27" s="5"/>
      <c r="M27" s="6"/>
      <c r="N27" s="6"/>
      <c r="O27" s="6"/>
      <c r="P27" s="6"/>
      <c r="Q27" s="6"/>
      <c r="R27" s="6"/>
      <c r="S27" s="6"/>
      <c r="T27" s="7"/>
      <c r="U27" s="72"/>
      <c r="V27" s="5"/>
      <c r="W27" s="6"/>
      <c r="X27" s="6"/>
      <c r="Y27" s="6"/>
      <c r="Z27" s="6"/>
      <c r="AA27" s="6"/>
      <c r="AB27" s="6"/>
      <c r="AC27" s="6"/>
      <c r="AD27" s="7"/>
      <c r="AF27" s="62" t="s">
        <v>68</v>
      </c>
      <c r="AG27" s="63" t="s">
        <v>69</v>
      </c>
      <c r="AH27" s="63" t="s">
        <v>70</v>
      </c>
      <c r="AI27" s="63" t="s">
        <v>71</v>
      </c>
      <c r="AJ27" s="64" t="s">
        <v>72</v>
      </c>
      <c r="AK27" s="19"/>
      <c r="AL27" s="19"/>
    </row>
    <row r="28" spans="1:38" x14ac:dyDescent="0.3">
      <c r="A28" t="s">
        <v>20</v>
      </c>
      <c r="B28" s="59">
        <v>0</v>
      </c>
      <c r="F28" s="20">
        <v>200</v>
      </c>
      <c r="G28" s="20">
        <v>0</v>
      </c>
      <c r="H28" s="20">
        <v>100</v>
      </c>
      <c r="I28" s="20">
        <v>50</v>
      </c>
      <c r="J28" s="20">
        <v>100</v>
      </c>
      <c r="K28" s="26">
        <v>-100</v>
      </c>
      <c r="L28" s="47">
        <f>200</f>
        <v>200</v>
      </c>
      <c r="M28" s="26">
        <f>200</f>
        <v>200</v>
      </c>
      <c r="N28" s="26">
        <v>200</v>
      </c>
      <c r="O28" s="11" t="s">
        <v>24</v>
      </c>
      <c r="P28" s="26">
        <v>200</v>
      </c>
      <c r="Q28" s="11" t="s">
        <v>24</v>
      </c>
      <c r="R28" s="26">
        <v>100</v>
      </c>
      <c r="S28" s="11" t="s">
        <v>24</v>
      </c>
      <c r="T28" s="48">
        <v>50</v>
      </c>
      <c r="U28" s="72">
        <f>IF(B28=1,J28-K28,0)</f>
        <v>0</v>
      </c>
      <c r="V28" s="5">
        <f>IF(B28=1,MIN((J28-K28),L28),0)</f>
        <v>0</v>
      </c>
      <c r="W28" s="6">
        <f>IF(B28=1,MIN((J28-K28),M28),0)</f>
        <v>0</v>
      </c>
      <c r="X28" s="6">
        <f>IF(B28=1,MIN((J28-K28),N28),0)</f>
        <v>0</v>
      </c>
      <c r="Y28" s="6">
        <f>0</f>
        <v>0</v>
      </c>
      <c r="Z28" s="6">
        <f>IF(B28=1,MIN((J28-K28),P28),0)</f>
        <v>0</v>
      </c>
      <c r="AA28" s="6">
        <f>0</f>
        <v>0</v>
      </c>
      <c r="AB28" s="6">
        <f>IF(B28=1,MIN((J28-K28),R28),0)</f>
        <v>0</v>
      </c>
      <c r="AC28" s="6">
        <f>0</f>
        <v>0</v>
      </c>
      <c r="AD28" s="7">
        <f>IF(B28=1,MIN((J28-K28),T28),0)</f>
        <v>0</v>
      </c>
      <c r="AF28" s="5">
        <f>MIN(U28,V28+X28)</f>
        <v>0</v>
      </c>
      <c r="AG28" s="6">
        <f>MIN(U28,V28+Z28+AB28)</f>
        <v>0</v>
      </c>
      <c r="AH28" s="6">
        <f>MIN(U28,V28+X28+Z28+AB28)</f>
        <v>0</v>
      </c>
      <c r="AI28" s="6">
        <f>MIN(U28,V28+X28+Z28+AB28+AD28)</f>
        <v>0</v>
      </c>
      <c r="AJ28" s="7">
        <f>MIN(U28,V28+X28+Z28+AB28+AD28+W28)</f>
        <v>0</v>
      </c>
    </row>
    <row r="29" spans="1:38" x14ac:dyDescent="0.3">
      <c r="A29" t="s">
        <v>21</v>
      </c>
      <c r="B29" s="59">
        <v>0</v>
      </c>
      <c r="F29" s="20">
        <v>10</v>
      </c>
      <c r="G29" s="20">
        <v>0</v>
      </c>
      <c r="H29" s="20">
        <v>5</v>
      </c>
      <c r="I29" s="20">
        <v>10</v>
      </c>
      <c r="J29" s="20">
        <v>10</v>
      </c>
      <c r="K29" s="26">
        <v>-10</v>
      </c>
      <c r="L29" s="47">
        <v>20</v>
      </c>
      <c r="M29" s="26">
        <f>20</f>
        <v>20</v>
      </c>
      <c r="N29" s="26">
        <v>20</v>
      </c>
      <c r="O29" s="11" t="s">
        <v>24</v>
      </c>
      <c r="P29" s="26">
        <v>20</v>
      </c>
      <c r="Q29" s="11" t="s">
        <v>24</v>
      </c>
      <c r="R29" s="26">
        <v>5</v>
      </c>
      <c r="S29" s="11" t="s">
        <v>24</v>
      </c>
      <c r="T29" s="48">
        <v>2.5</v>
      </c>
      <c r="U29" s="72">
        <f t="shared" ref="U29:U30" si="21">IF(B29=1,J29-K29,0)</f>
        <v>0</v>
      </c>
      <c r="V29" s="5">
        <f t="shared" ref="V29:V30" si="22">IF(B29=1,MIN((J29-K29),L29),0)</f>
        <v>0</v>
      </c>
      <c r="W29" s="6">
        <f t="shared" ref="W29:W30" si="23">IF(B29=1,MIN((J29-K29),M29),0)</f>
        <v>0</v>
      </c>
      <c r="X29" s="6">
        <f t="shared" ref="X29:X30" si="24">IF(B29=1,MIN((J29-K29),N29),0)</f>
        <v>0</v>
      </c>
      <c r="Y29" s="6">
        <f>0</f>
        <v>0</v>
      </c>
      <c r="Z29" s="6">
        <f t="shared" ref="Z29:Z30" si="25">IF(B29=1,MIN((J29-K29),P29),0)</f>
        <v>0</v>
      </c>
      <c r="AA29" s="6">
        <f>0</f>
        <v>0</v>
      </c>
      <c r="AB29" s="6">
        <f t="shared" ref="AB29:AB30" si="26">IF(B29=1,MIN((J29-K29),R29),0)</f>
        <v>0</v>
      </c>
      <c r="AC29" s="6">
        <f>0</f>
        <v>0</v>
      </c>
      <c r="AD29" s="7">
        <f t="shared" ref="AD29:AD30" si="27">IF(B29=1,MIN((J29-K29),T29),0)</f>
        <v>0</v>
      </c>
      <c r="AF29" s="5">
        <f t="shared" ref="AF29:AF30" si="28">MIN(U29,V29+X29)</f>
        <v>0</v>
      </c>
      <c r="AG29" s="6">
        <f t="shared" ref="AG29:AG30" si="29">MIN(U29,V29+Z29+AB29)</f>
        <v>0</v>
      </c>
      <c r="AH29" s="6">
        <f t="shared" ref="AH29:AH30" si="30">MIN(U29,V29+X29+Z29+AB29)</f>
        <v>0</v>
      </c>
      <c r="AI29" s="6">
        <f t="shared" ref="AI29:AI30" si="31">MIN(U29,V29+X29+Z29+AB29+AD29)</f>
        <v>0</v>
      </c>
      <c r="AJ29" s="7">
        <f t="shared" ref="AJ29:AJ30" si="32">MIN(U29,V29+X29+Z29+AB29+AD29+W29)</f>
        <v>0</v>
      </c>
    </row>
    <row r="30" spans="1:38" ht="15" thickBot="1" x14ac:dyDescent="0.35">
      <c r="A30" t="s">
        <v>22</v>
      </c>
      <c r="B30" s="60">
        <v>1</v>
      </c>
      <c r="C30" s="24"/>
      <c r="D30" s="24"/>
      <c r="E30" s="24"/>
      <c r="F30" s="27">
        <v>100</v>
      </c>
      <c r="G30" s="27">
        <v>0</v>
      </c>
      <c r="H30" s="27">
        <v>0</v>
      </c>
      <c r="I30" s="27">
        <v>100</v>
      </c>
      <c r="J30" s="27">
        <v>100</v>
      </c>
      <c r="K30" s="27">
        <v>-100</v>
      </c>
      <c r="L30" s="49">
        <v>200</v>
      </c>
      <c r="M30" s="50">
        <v>200</v>
      </c>
      <c r="N30" s="50">
        <v>200</v>
      </c>
      <c r="O30" s="13" t="s">
        <v>24</v>
      </c>
      <c r="P30" s="50">
        <v>200</v>
      </c>
      <c r="Q30" s="9" t="s">
        <v>24</v>
      </c>
      <c r="R30" s="50">
        <v>100</v>
      </c>
      <c r="S30" s="9" t="s">
        <v>24</v>
      </c>
      <c r="T30" s="51">
        <v>0</v>
      </c>
      <c r="U30" s="74">
        <f t="shared" si="21"/>
        <v>200</v>
      </c>
      <c r="V30" s="8">
        <f t="shared" si="22"/>
        <v>200</v>
      </c>
      <c r="W30" s="9">
        <f t="shared" si="23"/>
        <v>200</v>
      </c>
      <c r="X30" s="9">
        <f t="shared" si="24"/>
        <v>200</v>
      </c>
      <c r="Y30" s="9">
        <f>0</f>
        <v>0</v>
      </c>
      <c r="Z30" s="9">
        <f t="shared" si="25"/>
        <v>200</v>
      </c>
      <c r="AA30" s="9">
        <f>0</f>
        <v>0</v>
      </c>
      <c r="AB30" s="9">
        <f t="shared" si="26"/>
        <v>100</v>
      </c>
      <c r="AC30" s="9">
        <f>0</f>
        <v>0</v>
      </c>
      <c r="AD30" s="10">
        <f t="shared" si="27"/>
        <v>0</v>
      </c>
      <c r="AF30" s="8">
        <f t="shared" si="28"/>
        <v>200</v>
      </c>
      <c r="AG30" s="9">
        <f t="shared" si="29"/>
        <v>200</v>
      </c>
      <c r="AH30" s="9">
        <f t="shared" si="30"/>
        <v>200</v>
      </c>
      <c r="AI30" s="9">
        <f t="shared" si="31"/>
        <v>200</v>
      </c>
      <c r="AJ30" s="10">
        <f t="shared" si="32"/>
        <v>200</v>
      </c>
    </row>
    <row r="31" spans="1:38" s="66" customFormat="1" x14ac:dyDescent="0.3">
      <c r="B31" s="11"/>
      <c r="C31" s="11"/>
      <c r="D31" s="11"/>
      <c r="E31" s="11" t="s">
        <v>86</v>
      </c>
      <c r="F31" s="11">
        <f>SUM(IF(B28=1,F28,0),IF(B29=1,F29,0),IF(B30=1,F30,0))</f>
        <v>100</v>
      </c>
      <c r="G31" s="11">
        <f>SUM(IF(B28=1,G28,0),IF(B29=1,G29,0),IF(B30=1,G30,0))</f>
        <v>0</v>
      </c>
      <c r="H31" s="11">
        <f>SUM(IF(B28=1,H28,0),IF(B29=1,H29,0),IF(B30=1,H30,0))</f>
        <v>0</v>
      </c>
      <c r="I31" s="11">
        <f>SUM(IF(B28=1,I28,0),IF(B29=1,I29,0),IF(B30=1,I30,0))</f>
        <v>100</v>
      </c>
      <c r="J31" s="66">
        <f>SUM(IF(B28=1,J28,0),IF(B29=1,J29,0),IF(B30=1,J30,0))</f>
        <v>100</v>
      </c>
      <c r="K31" s="66">
        <f>SUM(IF(B28=1,K28,0),IF(B29=1,K29,0),IF(B30=1,K30,0))</f>
        <v>-100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F31" s="11"/>
      <c r="AG31" s="11"/>
      <c r="AH31" s="11"/>
      <c r="AI31" s="11"/>
      <c r="AJ31" s="11"/>
    </row>
    <row r="32" spans="1:38" s="66" customFormat="1" ht="15" thickBot="1" x14ac:dyDescent="0.3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F32" s="11"/>
      <c r="AG32" s="11"/>
      <c r="AH32" s="11"/>
      <c r="AI32" s="11"/>
      <c r="AJ32" s="11"/>
    </row>
    <row r="33" spans="1:36" s="66" customFormat="1" ht="15" thickBot="1" x14ac:dyDescent="0.35">
      <c r="A33" s="81" t="s">
        <v>82</v>
      </c>
      <c r="B33" s="82"/>
      <c r="C33" s="82"/>
      <c r="D33" s="83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11"/>
      <c r="AC33" s="11"/>
      <c r="AD33" s="11"/>
      <c r="AF33" s="11"/>
      <c r="AG33" s="11"/>
      <c r="AH33" s="11"/>
      <c r="AI33" s="11"/>
      <c r="AJ33" s="11"/>
    </row>
    <row r="34" spans="1:36" s="66" customFormat="1" x14ac:dyDescent="0.3">
      <c r="A34" s="6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76" t="s">
        <v>98</v>
      </c>
      <c r="N34" s="6"/>
      <c r="O34" s="6"/>
      <c r="P34" s="6"/>
      <c r="Q34" s="6"/>
      <c r="R34" s="6"/>
      <c r="S34" s="6"/>
      <c r="T34" s="6"/>
      <c r="U34" s="6"/>
      <c r="V34" s="11"/>
      <c r="W34" s="69" t="s">
        <v>99</v>
      </c>
      <c r="X34" s="6"/>
      <c r="Y34" s="11"/>
      <c r="Z34" s="11"/>
      <c r="AA34" s="68"/>
      <c r="AB34" s="11"/>
      <c r="AC34" s="11"/>
      <c r="AD34" s="11"/>
      <c r="AF34" s="11"/>
      <c r="AG34" s="11"/>
      <c r="AH34" s="11"/>
      <c r="AI34" s="11"/>
      <c r="AJ34" s="11"/>
    </row>
    <row r="35" spans="1:36" s="66" customFormat="1" ht="57.6" x14ac:dyDescent="0.3">
      <c r="A35" s="67"/>
      <c r="B35" s="11"/>
      <c r="C35" s="11"/>
      <c r="D35" s="11"/>
      <c r="E35" s="11"/>
      <c r="F35" s="11"/>
      <c r="G35" s="11"/>
      <c r="H35" s="11"/>
      <c r="I35" s="11"/>
      <c r="J35" s="14" t="s">
        <v>26</v>
      </c>
      <c r="K35" s="14" t="s">
        <v>27</v>
      </c>
      <c r="L35" s="70" t="s">
        <v>85</v>
      </c>
      <c r="M35" s="14" t="s">
        <v>28</v>
      </c>
      <c r="N35" s="14" t="s">
        <v>29</v>
      </c>
      <c r="O35" s="14" t="s">
        <v>30</v>
      </c>
      <c r="P35" s="14" t="s">
        <v>31</v>
      </c>
      <c r="Q35" s="14" t="s">
        <v>32</v>
      </c>
      <c r="R35" s="14" t="s">
        <v>33</v>
      </c>
      <c r="S35" s="14" t="s">
        <v>34</v>
      </c>
      <c r="T35" s="14" t="s">
        <v>35</v>
      </c>
      <c r="U35" s="14" t="s">
        <v>36</v>
      </c>
      <c r="V35" s="11"/>
      <c r="W35" s="19" t="s">
        <v>63</v>
      </c>
      <c r="X35" s="19" t="s">
        <v>73</v>
      </c>
      <c r="Y35" s="11"/>
      <c r="Z35" s="11"/>
      <c r="AA35" s="68"/>
      <c r="AB35" s="11"/>
      <c r="AC35" s="11"/>
      <c r="AD35" s="11"/>
      <c r="AF35" s="11"/>
      <c r="AG35" s="11"/>
      <c r="AH35" s="11"/>
      <c r="AI35" s="11"/>
      <c r="AJ35" s="11"/>
    </row>
    <row r="36" spans="1:36" s="66" customFormat="1" x14ac:dyDescent="0.3">
      <c r="A36" s="67" t="s">
        <v>75</v>
      </c>
      <c r="B36" s="11"/>
      <c r="C36" s="11"/>
      <c r="D36" s="11"/>
      <c r="E36" s="11"/>
      <c r="F36" s="11"/>
      <c r="G36" s="11"/>
      <c r="H36" s="11"/>
      <c r="I36" s="11"/>
      <c r="J36" s="11">
        <f>J16</f>
        <v>0</v>
      </c>
      <c r="K36" s="11">
        <f>K16</f>
        <v>0</v>
      </c>
      <c r="L36" s="11">
        <f t="shared" ref="L36:U36" si="33">SUM(U13:U15)</f>
        <v>0</v>
      </c>
      <c r="M36" s="11">
        <f t="shared" si="33"/>
        <v>0</v>
      </c>
      <c r="N36" s="11">
        <f t="shared" si="33"/>
        <v>0</v>
      </c>
      <c r="O36" s="11">
        <f t="shared" si="33"/>
        <v>0</v>
      </c>
      <c r="P36" s="11">
        <f t="shared" si="33"/>
        <v>0</v>
      </c>
      <c r="Q36" s="11">
        <f t="shared" si="33"/>
        <v>0</v>
      </c>
      <c r="R36" s="11">
        <f t="shared" si="33"/>
        <v>0</v>
      </c>
      <c r="S36" s="11">
        <f t="shared" si="33"/>
        <v>0</v>
      </c>
      <c r="T36" s="11">
        <f t="shared" si="33"/>
        <v>0</v>
      </c>
      <c r="U36" s="11">
        <f t="shared" si="33"/>
        <v>0</v>
      </c>
      <c r="V36" s="11"/>
      <c r="W36" s="11">
        <f>SUM(AF13:AF15)</f>
        <v>0</v>
      </c>
      <c r="X36" s="11">
        <f>SUM(AG13:AG15)</f>
        <v>0</v>
      </c>
      <c r="Y36" s="11"/>
      <c r="Z36" s="11"/>
      <c r="AA36" s="68"/>
      <c r="AB36" s="11"/>
      <c r="AC36" s="11"/>
      <c r="AD36" s="11"/>
      <c r="AF36" s="11"/>
      <c r="AG36" s="11"/>
      <c r="AH36" s="11"/>
      <c r="AI36" s="11"/>
      <c r="AJ36" s="11"/>
    </row>
    <row r="37" spans="1:36" s="66" customFormat="1" x14ac:dyDescent="0.3">
      <c r="A37" s="6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68"/>
      <c r="AB37" s="11"/>
      <c r="AC37" s="11"/>
      <c r="AD37" s="11"/>
      <c r="AF37" s="11"/>
      <c r="AG37" s="11"/>
      <c r="AH37" s="11"/>
      <c r="AI37" s="11"/>
      <c r="AJ37" s="11"/>
    </row>
    <row r="38" spans="1:36" s="66" customFormat="1" ht="72" x14ac:dyDescent="0.3">
      <c r="A38" s="6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4" t="s">
        <v>64</v>
      </c>
      <c r="X38" s="14" t="s">
        <v>65</v>
      </c>
      <c r="Y38" s="14" t="s">
        <v>66</v>
      </c>
      <c r="Z38" s="14" t="s">
        <v>67</v>
      </c>
      <c r="AA38" s="68"/>
      <c r="AB38" s="11"/>
      <c r="AC38" s="11"/>
      <c r="AD38" s="11"/>
      <c r="AF38" s="11"/>
      <c r="AG38" s="11"/>
      <c r="AH38" s="11"/>
      <c r="AI38" s="11"/>
      <c r="AJ38" s="11"/>
    </row>
    <row r="39" spans="1:36" s="66" customFormat="1" x14ac:dyDescent="0.3">
      <c r="A39" s="67" t="s">
        <v>84</v>
      </c>
      <c r="B39" s="11"/>
      <c r="C39" s="11"/>
      <c r="D39" s="11"/>
      <c r="E39" s="11"/>
      <c r="F39" s="11"/>
      <c r="G39" s="11"/>
      <c r="H39" s="11"/>
      <c r="I39" s="11"/>
      <c r="J39" s="11">
        <f>J21+J26</f>
        <v>0</v>
      </c>
      <c r="K39" s="11">
        <f>K21+K26</f>
        <v>0</v>
      </c>
      <c r="L39" s="11">
        <f t="shared" ref="L39:U39" si="34">SUM(U18:U20,U23:U25)</f>
        <v>0</v>
      </c>
      <c r="M39" s="11">
        <f t="shared" si="34"/>
        <v>0</v>
      </c>
      <c r="N39" s="11">
        <f t="shared" si="34"/>
        <v>0</v>
      </c>
      <c r="O39" s="11">
        <f t="shared" si="34"/>
        <v>0</v>
      </c>
      <c r="P39" s="11">
        <f t="shared" si="34"/>
        <v>0</v>
      </c>
      <c r="Q39" s="11">
        <f t="shared" si="34"/>
        <v>0</v>
      </c>
      <c r="R39" s="11">
        <f t="shared" si="34"/>
        <v>0</v>
      </c>
      <c r="S39" s="11">
        <f t="shared" si="34"/>
        <v>0</v>
      </c>
      <c r="T39" s="11">
        <f t="shared" si="34"/>
        <v>0</v>
      </c>
      <c r="U39" s="11">
        <f t="shared" si="34"/>
        <v>0</v>
      </c>
      <c r="V39" s="11"/>
      <c r="W39" s="11">
        <f>SUM(AF18:AF20,AF23:AF25)</f>
        <v>0</v>
      </c>
      <c r="X39" s="11">
        <f>SUM(AG18:AG20,AG23:AG25)</f>
        <v>0</v>
      </c>
      <c r="Y39" s="11">
        <f>SUM(AH18:AH20,AH23:AH25)</f>
        <v>0</v>
      </c>
      <c r="Z39" s="11">
        <f>SUM(AI18:AI20,AI23:AI25)</f>
        <v>0</v>
      </c>
      <c r="AA39" s="68"/>
      <c r="AB39" s="11"/>
      <c r="AC39" s="11"/>
      <c r="AD39" s="11"/>
      <c r="AF39" s="11"/>
      <c r="AG39" s="11"/>
      <c r="AH39" s="11"/>
      <c r="AI39" s="11"/>
      <c r="AJ39" s="11"/>
    </row>
    <row r="40" spans="1:36" s="66" customFormat="1" x14ac:dyDescent="0.3">
      <c r="A40" s="6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68"/>
      <c r="AB40" s="11"/>
      <c r="AC40" s="11"/>
      <c r="AD40" s="11"/>
      <c r="AF40" s="11"/>
      <c r="AG40" s="11"/>
      <c r="AH40" s="11"/>
      <c r="AI40" s="11"/>
      <c r="AJ40" s="11"/>
    </row>
    <row r="41" spans="1:36" s="66" customFormat="1" ht="86.4" x14ac:dyDescent="0.3">
      <c r="A41" s="67"/>
      <c r="B41" s="11"/>
      <c r="C41" s="11"/>
      <c r="D41" s="11"/>
      <c r="E41" s="11"/>
      <c r="F41" s="14" t="s">
        <v>37</v>
      </c>
      <c r="G41" s="14" t="s">
        <v>45</v>
      </c>
      <c r="H41" s="14" t="s">
        <v>38</v>
      </c>
      <c r="I41" s="14" t="s">
        <v>39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4" t="s">
        <v>68</v>
      </c>
      <c r="X41" s="14" t="s">
        <v>69</v>
      </c>
      <c r="Y41" s="14" t="s">
        <v>70</v>
      </c>
      <c r="Z41" s="14" t="s">
        <v>71</v>
      </c>
      <c r="AA41" s="16" t="s">
        <v>72</v>
      </c>
      <c r="AB41" s="11"/>
      <c r="AC41" s="11"/>
      <c r="AD41" s="11"/>
      <c r="AF41" s="11"/>
      <c r="AG41" s="11"/>
      <c r="AH41" s="11"/>
      <c r="AI41" s="11"/>
      <c r="AJ41" s="11"/>
    </row>
    <row r="42" spans="1:36" s="66" customFormat="1" ht="15" thickBot="1" x14ac:dyDescent="0.35">
      <c r="A42" s="79" t="s">
        <v>83</v>
      </c>
      <c r="B42" s="13"/>
      <c r="C42" s="13"/>
      <c r="D42" s="13"/>
      <c r="E42" s="13"/>
      <c r="F42" s="13">
        <f>F31</f>
        <v>100</v>
      </c>
      <c r="G42" s="13">
        <f t="shared" ref="G42:I42" si="35">G31</f>
        <v>0</v>
      </c>
      <c r="H42" s="13">
        <f t="shared" si="35"/>
        <v>0</v>
      </c>
      <c r="I42" s="13">
        <f t="shared" si="35"/>
        <v>100</v>
      </c>
      <c r="J42" s="13">
        <f>J31</f>
        <v>100</v>
      </c>
      <c r="K42" s="13">
        <f>K31</f>
        <v>-100</v>
      </c>
      <c r="L42" s="13">
        <f>SUM(U28:U30)</f>
        <v>200</v>
      </c>
      <c r="M42" s="13">
        <f t="shared" ref="M42:AA42" si="36">SUM(V28:V30)</f>
        <v>200</v>
      </c>
      <c r="N42" s="13">
        <f t="shared" si="36"/>
        <v>200</v>
      </c>
      <c r="O42" s="13">
        <f t="shared" si="36"/>
        <v>200</v>
      </c>
      <c r="P42" s="13">
        <f t="shared" si="36"/>
        <v>0</v>
      </c>
      <c r="Q42" s="13">
        <f t="shared" si="36"/>
        <v>200</v>
      </c>
      <c r="R42" s="13">
        <f t="shared" si="36"/>
        <v>0</v>
      </c>
      <c r="S42" s="13">
        <f t="shared" si="36"/>
        <v>100</v>
      </c>
      <c r="T42" s="13">
        <f t="shared" si="36"/>
        <v>0</v>
      </c>
      <c r="U42" s="13">
        <f t="shared" si="36"/>
        <v>0</v>
      </c>
      <c r="V42" s="13"/>
      <c r="W42" s="13">
        <f t="shared" si="36"/>
        <v>200</v>
      </c>
      <c r="X42" s="13">
        <f t="shared" si="36"/>
        <v>200</v>
      </c>
      <c r="Y42" s="13">
        <f t="shared" si="36"/>
        <v>200</v>
      </c>
      <c r="Z42" s="13">
        <f t="shared" si="36"/>
        <v>200</v>
      </c>
      <c r="AA42" s="80">
        <f t="shared" si="36"/>
        <v>200</v>
      </c>
      <c r="AB42" s="11"/>
      <c r="AC42" s="11"/>
      <c r="AD42" s="11"/>
      <c r="AF42" s="11"/>
      <c r="AG42" s="11"/>
      <c r="AH42" s="11"/>
      <c r="AI42" s="11"/>
      <c r="AJ42" s="11"/>
    </row>
    <row r="43" spans="1:36" ht="15" thickBot="1" x14ac:dyDescent="0.35">
      <c r="K43" s="11"/>
      <c r="L43" s="6"/>
      <c r="M43" s="6"/>
      <c r="N43" s="11"/>
      <c r="O43" s="11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6" ht="15" thickBot="1" x14ac:dyDescent="0.35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55" t="s">
        <v>103</v>
      </c>
      <c r="M44" s="31"/>
      <c r="N44" s="31"/>
      <c r="O44" s="55" t="s">
        <v>103</v>
      </c>
      <c r="P44" s="31"/>
      <c r="Q44" s="55" t="s">
        <v>104</v>
      </c>
      <c r="R44" s="31"/>
      <c r="S44" s="55" t="s">
        <v>104</v>
      </c>
      <c r="T44" s="31"/>
      <c r="U44" s="31"/>
      <c r="V44" s="31"/>
      <c r="W44" s="31"/>
      <c r="X44" s="31"/>
      <c r="Y44" s="31"/>
      <c r="Z44" s="31"/>
      <c r="AA44" s="31"/>
      <c r="AB44" s="32"/>
      <c r="AC44" s="6"/>
      <c r="AD44" s="6"/>
    </row>
    <row r="45" spans="1:36" ht="15" thickBot="1" x14ac:dyDescent="0.35">
      <c r="A45" s="33"/>
      <c r="B45" s="34" t="s">
        <v>51</v>
      </c>
      <c r="C45" s="35"/>
      <c r="D45" s="35"/>
      <c r="E45" s="35"/>
      <c r="F45" s="58">
        <f>SUM(E7:M7) - SUM(L55:T55,L57:T57,L60:T60)</f>
        <v>0</v>
      </c>
      <c r="G45" s="36"/>
      <c r="H45" s="36"/>
      <c r="I45" s="36"/>
      <c r="J45" s="36"/>
      <c r="K45" s="36"/>
      <c r="L45" s="54" t="s">
        <v>106</v>
      </c>
      <c r="M45" s="55"/>
      <c r="N45" s="55"/>
      <c r="O45" s="56" t="s">
        <v>107</v>
      </c>
      <c r="P45" s="55"/>
      <c r="Q45" s="57" t="s">
        <v>58</v>
      </c>
      <c r="R45" s="57" t="s">
        <v>61</v>
      </c>
      <c r="S45" s="57" t="s">
        <v>59</v>
      </c>
      <c r="T45" s="57"/>
      <c r="U45" s="57" t="s">
        <v>60</v>
      </c>
      <c r="V45" s="57"/>
      <c r="W45" s="57" t="s">
        <v>74</v>
      </c>
      <c r="X45" s="57"/>
      <c r="Y45" s="57" t="s">
        <v>105</v>
      </c>
      <c r="Z45" s="57"/>
      <c r="AA45" s="57" t="s">
        <v>62</v>
      </c>
      <c r="AB45" s="32"/>
      <c r="AC45" s="6"/>
      <c r="AD45" s="6"/>
    </row>
    <row r="46" spans="1:36" ht="15" thickBot="1" x14ac:dyDescent="0.35">
      <c r="A46" s="33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28">
        <f>U60</f>
        <v>-100</v>
      </c>
      <c r="M46" s="29"/>
      <c r="N46" s="29"/>
      <c r="O46" s="29">
        <f>SUM(L60,N60:T60)</f>
        <v>100</v>
      </c>
      <c r="P46" s="29"/>
      <c r="Q46" s="29">
        <f>H26</f>
        <v>0</v>
      </c>
      <c r="R46" s="29">
        <f>AG16+AH21</f>
        <v>0</v>
      </c>
      <c r="S46" s="29">
        <f>D7+Q46+R46+L46+O46</f>
        <v>0</v>
      </c>
      <c r="T46" s="29"/>
      <c r="U46" s="29">
        <f>SUM(E7,G7:M7)-AD26</f>
        <v>100</v>
      </c>
      <c r="V46" s="29"/>
      <c r="W46" s="29">
        <f>MAX(0,(O7*4+U46-S46))</f>
        <v>100</v>
      </c>
      <c r="X46" s="29"/>
      <c r="Y46" s="29">
        <f>SUM(E7:M7)-SUM(L55:T55,L57:T57,L60:T60)</f>
        <v>0</v>
      </c>
      <c r="Z46" s="29"/>
      <c r="AA46" s="29">
        <f>MAX(W46,Y46)</f>
        <v>100</v>
      </c>
      <c r="AB46" s="39"/>
      <c r="AC46" s="6"/>
      <c r="AD46" s="6"/>
    </row>
    <row r="47" spans="1:36" ht="15" thickBot="1" x14ac:dyDescent="0.35">
      <c r="A47" s="33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40"/>
      <c r="AC47" s="6"/>
      <c r="AD47" s="6"/>
    </row>
    <row r="48" spans="1:36" x14ac:dyDescent="0.3">
      <c r="A48" s="33"/>
      <c r="B48" s="30" t="s">
        <v>52</v>
      </c>
      <c r="C48" s="31"/>
      <c r="D48" s="31"/>
      <c r="E48" s="31"/>
      <c r="F48" s="31"/>
      <c r="G48" s="31"/>
      <c r="H48" s="31"/>
      <c r="I48" s="31"/>
      <c r="J48" s="31"/>
      <c r="K48" s="32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40"/>
      <c r="AC48" s="6"/>
      <c r="AD48" s="6"/>
    </row>
    <row r="49" spans="1:30" ht="36.6" x14ac:dyDescent="0.3">
      <c r="A49" s="33"/>
      <c r="B49" s="33"/>
      <c r="C49" s="41" t="s">
        <v>11</v>
      </c>
      <c r="D49" s="41" t="s">
        <v>12</v>
      </c>
      <c r="E49" s="41" t="s">
        <v>2</v>
      </c>
      <c r="F49" s="41" t="s">
        <v>53</v>
      </c>
      <c r="G49" s="42" t="s">
        <v>54</v>
      </c>
      <c r="H49" s="41" t="s">
        <v>13</v>
      </c>
      <c r="I49" s="42" t="s">
        <v>55</v>
      </c>
      <c r="J49" s="41" t="s">
        <v>15</v>
      </c>
      <c r="K49" s="43" t="s">
        <v>56</v>
      </c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40"/>
      <c r="AC49" s="6"/>
      <c r="AD49" s="6"/>
    </row>
    <row r="50" spans="1:30" ht="15" thickBot="1" x14ac:dyDescent="0.35">
      <c r="A50" s="33"/>
      <c r="B50" s="37"/>
      <c r="C50" s="38">
        <f>E7-SUM(L55,L57,L60)</f>
        <v>0</v>
      </c>
      <c r="D50" s="38">
        <f>F7-SUM(M55,M57,M60)</f>
        <v>0</v>
      </c>
      <c r="E50" s="38">
        <f>G7-SUM(N55,N57,N60)</f>
        <v>0</v>
      </c>
      <c r="F50" s="38">
        <f>G7+H7-SUM(N55:O55,N57:O57,N60:O60)</f>
        <v>0</v>
      </c>
      <c r="G50" s="38">
        <f>G7+H7+I7-SUM(N55:P55,N57:P57,N60:P60)</f>
        <v>0</v>
      </c>
      <c r="H50" s="38">
        <f>J7-SUM(Q55,Q57,Q60)</f>
        <v>0</v>
      </c>
      <c r="I50" s="38">
        <f>J7+K7-SUM(Q55,Q57,Q60,R55,R57,R60)</f>
        <v>0</v>
      </c>
      <c r="J50" s="38">
        <f>L7-SUM(S55,S57,S60)</f>
        <v>0</v>
      </c>
      <c r="K50" s="39">
        <f>L7+M7-SUM(S55,S57,S60,T55,T57,T60)</f>
        <v>0</v>
      </c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40"/>
      <c r="AC50" s="6"/>
      <c r="AD50" s="6"/>
    </row>
    <row r="51" spans="1:30" ht="15" thickBot="1" x14ac:dyDescent="0.35">
      <c r="A51" s="33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40"/>
      <c r="AC51" s="6"/>
      <c r="AD51" s="6"/>
    </row>
    <row r="52" spans="1:30" ht="15" thickBot="1" x14ac:dyDescent="0.35">
      <c r="A52" s="30"/>
      <c r="B52" s="31" t="s">
        <v>42</v>
      </c>
      <c r="C52" s="31"/>
      <c r="D52" s="31"/>
      <c r="E52" s="31"/>
      <c r="F52" s="31"/>
      <c r="G52" s="31"/>
      <c r="H52" s="31"/>
      <c r="I52" s="31"/>
      <c r="J52" s="31"/>
      <c r="K52" s="32"/>
      <c r="L52" s="36" t="s">
        <v>96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40"/>
      <c r="AC52" s="6"/>
      <c r="AD52" s="6"/>
    </row>
    <row r="53" spans="1:30" ht="24.6" x14ac:dyDescent="0.3">
      <c r="A53" s="33"/>
      <c r="B53" s="42" t="s">
        <v>101</v>
      </c>
      <c r="C53" s="41" t="s">
        <v>102</v>
      </c>
      <c r="D53" s="36"/>
      <c r="E53" s="36"/>
      <c r="F53" s="36"/>
      <c r="G53" s="36"/>
      <c r="H53" s="36"/>
      <c r="I53" s="36"/>
      <c r="J53" s="36"/>
      <c r="K53" s="40"/>
      <c r="L53" s="44" t="s">
        <v>100</v>
      </c>
      <c r="M53" s="45"/>
      <c r="N53" s="45"/>
      <c r="O53" s="45"/>
      <c r="P53" s="45"/>
      <c r="Q53" s="45"/>
      <c r="R53" s="45"/>
      <c r="S53" s="45"/>
      <c r="T53" s="45"/>
      <c r="U53" s="32"/>
      <c r="V53" s="36"/>
      <c r="W53" s="36"/>
      <c r="X53" s="36"/>
      <c r="Y53" s="36"/>
      <c r="Z53" s="36"/>
      <c r="AA53" s="36"/>
      <c r="AB53" s="40"/>
      <c r="AC53" s="6"/>
      <c r="AD53" s="6"/>
    </row>
    <row r="54" spans="1:30" ht="24.6" x14ac:dyDescent="0.3">
      <c r="A54" s="33"/>
      <c r="B54" s="42"/>
      <c r="C54" s="42" t="s">
        <v>11</v>
      </c>
      <c r="D54" s="36" t="s">
        <v>12</v>
      </c>
      <c r="E54" s="36" t="s">
        <v>2</v>
      </c>
      <c r="F54" s="36" t="s">
        <v>3</v>
      </c>
      <c r="G54" s="36" t="s">
        <v>1</v>
      </c>
      <c r="H54" s="36" t="s">
        <v>13</v>
      </c>
      <c r="I54" s="36" t="s">
        <v>14</v>
      </c>
      <c r="J54" s="36" t="s">
        <v>15</v>
      </c>
      <c r="K54" s="40" t="s">
        <v>16</v>
      </c>
      <c r="L54" s="46" t="s">
        <v>28</v>
      </c>
      <c r="M54" s="42" t="s">
        <v>29</v>
      </c>
      <c r="N54" s="42" t="s">
        <v>30</v>
      </c>
      <c r="O54" s="42" t="s">
        <v>31</v>
      </c>
      <c r="P54" s="42" t="s">
        <v>32</v>
      </c>
      <c r="Q54" s="42" t="s">
        <v>33</v>
      </c>
      <c r="R54" s="42" t="s">
        <v>34</v>
      </c>
      <c r="S54" s="42" t="s">
        <v>35</v>
      </c>
      <c r="T54" s="42" t="s">
        <v>36</v>
      </c>
      <c r="U54" s="40"/>
      <c r="V54" s="36"/>
      <c r="W54" s="36"/>
      <c r="X54" s="36"/>
      <c r="Y54" s="36"/>
      <c r="Z54" s="36"/>
      <c r="AA54" s="36"/>
      <c r="AB54" s="40"/>
      <c r="AC54" s="6"/>
      <c r="AD54" s="6"/>
    </row>
    <row r="55" spans="1:30" x14ac:dyDescent="0.3">
      <c r="A55" s="33" t="s">
        <v>75</v>
      </c>
      <c r="B55" s="36">
        <f>L36-SUM(L55:T55)</f>
        <v>0</v>
      </c>
      <c r="C55" s="36">
        <f t="shared" ref="C55:K55" si="37">M36-L55</f>
        <v>0</v>
      </c>
      <c r="D55" s="36">
        <f t="shared" si="37"/>
        <v>0</v>
      </c>
      <c r="E55" s="36">
        <f t="shared" si="37"/>
        <v>0</v>
      </c>
      <c r="F55" s="36">
        <f t="shared" si="37"/>
        <v>0</v>
      </c>
      <c r="G55" s="36">
        <f t="shared" si="37"/>
        <v>0</v>
      </c>
      <c r="H55" s="36">
        <f t="shared" si="37"/>
        <v>0</v>
      </c>
      <c r="I55" s="36">
        <f t="shared" si="37"/>
        <v>0</v>
      </c>
      <c r="J55" s="36">
        <f t="shared" si="37"/>
        <v>0</v>
      </c>
      <c r="K55" s="40">
        <f t="shared" si="37"/>
        <v>0</v>
      </c>
      <c r="L55" s="33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40"/>
      <c r="V55" s="36"/>
      <c r="W55" s="36"/>
      <c r="X55" s="36"/>
      <c r="Y55" s="36"/>
      <c r="Z55" s="36"/>
      <c r="AA55" s="36"/>
      <c r="AB55" s="40"/>
      <c r="AC55" s="6"/>
      <c r="AD55" s="6"/>
    </row>
    <row r="56" spans="1:30" x14ac:dyDescent="0.3">
      <c r="A56" s="33"/>
      <c r="B56" s="36"/>
      <c r="C56" s="36"/>
      <c r="D56" s="36"/>
      <c r="E56" s="36"/>
      <c r="F56" s="36"/>
      <c r="G56" s="36"/>
      <c r="H56" s="36"/>
      <c r="I56" s="36"/>
      <c r="J56" s="36"/>
      <c r="K56" s="40"/>
      <c r="L56" s="33"/>
      <c r="M56" s="36"/>
      <c r="N56" s="36"/>
      <c r="O56" s="36"/>
      <c r="P56" s="36"/>
      <c r="Q56" s="36"/>
      <c r="R56" s="36"/>
      <c r="S56" s="36"/>
      <c r="T56" s="36"/>
      <c r="U56" s="40"/>
      <c r="V56" s="36"/>
      <c r="W56" s="36"/>
      <c r="X56" s="36"/>
      <c r="Y56" s="36"/>
      <c r="Z56" s="36"/>
      <c r="AA56" s="36"/>
      <c r="AB56" s="40"/>
      <c r="AC56" s="6"/>
      <c r="AD56" s="6"/>
    </row>
    <row r="57" spans="1:30" ht="15" thickBot="1" x14ac:dyDescent="0.35">
      <c r="A57" s="89" t="s">
        <v>87</v>
      </c>
      <c r="B57" s="36">
        <f>L39-SUM(L57:T57)</f>
        <v>0</v>
      </c>
      <c r="C57" s="36">
        <f t="shared" ref="C57:K57" si="38">M39-L57</f>
        <v>0</v>
      </c>
      <c r="D57" s="36">
        <f t="shared" si="38"/>
        <v>0</v>
      </c>
      <c r="E57" s="36">
        <f t="shared" si="38"/>
        <v>0</v>
      </c>
      <c r="F57" s="36">
        <f t="shared" si="38"/>
        <v>0</v>
      </c>
      <c r="G57" s="36">
        <f t="shared" si="38"/>
        <v>0</v>
      </c>
      <c r="H57" s="36">
        <f t="shared" si="38"/>
        <v>0</v>
      </c>
      <c r="I57" s="36">
        <f t="shared" si="38"/>
        <v>0</v>
      </c>
      <c r="J57" s="36">
        <f t="shared" si="38"/>
        <v>0</v>
      </c>
      <c r="K57" s="40">
        <f t="shared" si="38"/>
        <v>0</v>
      </c>
      <c r="L57" s="33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40"/>
      <c r="V57" s="36"/>
      <c r="W57" s="36"/>
      <c r="X57" s="36"/>
      <c r="Y57" s="36"/>
      <c r="Z57" s="36"/>
      <c r="AA57" s="36"/>
      <c r="AB57" s="40"/>
      <c r="AC57" s="6"/>
      <c r="AD57" s="6"/>
    </row>
    <row r="58" spans="1:30" x14ac:dyDescent="0.3">
      <c r="A58" s="33"/>
      <c r="B58" s="36"/>
      <c r="C58" s="36"/>
      <c r="D58" s="36"/>
      <c r="E58" s="36"/>
      <c r="F58" s="36"/>
      <c r="G58" s="36"/>
      <c r="H58" s="36"/>
      <c r="I58" s="36"/>
      <c r="J58" s="36"/>
      <c r="K58" s="40"/>
      <c r="L58" s="33"/>
      <c r="M58" s="36"/>
      <c r="N58" s="36"/>
      <c r="O58" s="36"/>
      <c r="P58" s="36"/>
      <c r="Q58" s="36"/>
      <c r="R58" s="36"/>
      <c r="S58" s="36"/>
      <c r="T58" s="36"/>
      <c r="U58" s="40"/>
      <c r="V58" s="44" t="s">
        <v>43</v>
      </c>
      <c r="W58" s="45"/>
      <c r="X58" s="45"/>
      <c r="Y58" s="31"/>
      <c r="Z58" s="32"/>
      <c r="AA58" s="36"/>
      <c r="AB58" s="40"/>
      <c r="AC58" s="6"/>
      <c r="AD58" s="6"/>
    </row>
    <row r="59" spans="1:30" ht="24.6" x14ac:dyDescent="0.3">
      <c r="A59" s="33"/>
      <c r="B59" s="36"/>
      <c r="C59" s="36"/>
      <c r="D59" s="36"/>
      <c r="E59" s="36"/>
      <c r="F59" s="36"/>
      <c r="G59" s="36"/>
      <c r="H59" s="36"/>
      <c r="I59" s="36"/>
      <c r="J59" s="36"/>
      <c r="K59" s="40"/>
      <c r="L59" s="33"/>
      <c r="M59" s="36"/>
      <c r="N59" s="36"/>
      <c r="O59" s="36"/>
      <c r="P59" s="36"/>
      <c r="Q59" s="36"/>
      <c r="R59" s="36"/>
      <c r="S59" s="36"/>
      <c r="T59" s="36"/>
      <c r="U59" s="40" t="s">
        <v>44</v>
      </c>
      <c r="V59" s="46" t="s">
        <v>47</v>
      </c>
      <c r="W59" s="42" t="s">
        <v>48</v>
      </c>
      <c r="X59" s="42" t="s">
        <v>46</v>
      </c>
      <c r="Y59" s="42" t="s">
        <v>49</v>
      </c>
      <c r="Z59" s="43" t="s">
        <v>50</v>
      </c>
      <c r="AA59" s="36"/>
      <c r="AB59" s="40"/>
      <c r="AC59" s="6"/>
      <c r="AD59" s="6"/>
    </row>
    <row r="60" spans="1:30" ht="15" thickBot="1" x14ac:dyDescent="0.35">
      <c r="A60" s="37" t="s">
        <v>88</v>
      </c>
      <c r="B60" s="38">
        <f>L42-SUM(L60:T60)</f>
        <v>100</v>
      </c>
      <c r="C60" s="38">
        <f t="shared" ref="C60:K60" si="39">M42-L60</f>
        <v>200</v>
      </c>
      <c r="D60" s="38">
        <f t="shared" si="39"/>
        <v>200</v>
      </c>
      <c r="E60" s="38">
        <f t="shared" si="39"/>
        <v>200</v>
      </c>
      <c r="F60" s="38">
        <f t="shared" si="39"/>
        <v>0</v>
      </c>
      <c r="G60" s="38">
        <f t="shared" si="39"/>
        <v>100</v>
      </c>
      <c r="H60" s="38">
        <f t="shared" si="39"/>
        <v>0</v>
      </c>
      <c r="I60" s="38">
        <f t="shared" si="39"/>
        <v>100</v>
      </c>
      <c r="J60" s="38">
        <f t="shared" si="39"/>
        <v>0</v>
      </c>
      <c r="K60" s="39">
        <f t="shared" si="39"/>
        <v>0</v>
      </c>
      <c r="L60" s="37">
        <v>0</v>
      </c>
      <c r="M60" s="38">
        <v>0</v>
      </c>
      <c r="N60" s="38">
        <v>0</v>
      </c>
      <c r="O60" s="38">
        <v>0</v>
      </c>
      <c r="P60" s="38">
        <v>100</v>
      </c>
      <c r="Q60" s="38">
        <v>0</v>
      </c>
      <c r="R60" s="38">
        <v>0</v>
      </c>
      <c r="S60" s="38">
        <v>0</v>
      </c>
      <c r="T60" s="38">
        <v>0</v>
      </c>
      <c r="U60" s="39">
        <v>-100</v>
      </c>
      <c r="V60" s="37">
        <f>H42-G42-U60*D2-L60*E2-N60*G2-P60*I2-R60*J2-T60*K2</f>
        <v>0</v>
      </c>
      <c r="W60" s="38">
        <f>F42-H42+U60*D2-M60*F2</f>
        <v>0</v>
      </c>
      <c r="X60" s="38">
        <f>H42-I42-U60*D3-L60*E3*E4+M60*F3*F4-N60*G3*G4-P60*I3*I4-R60*J3*J4-T60*K3*K4</f>
        <v>0</v>
      </c>
      <c r="Y60" s="38">
        <f>J42-U60</f>
        <v>200</v>
      </c>
      <c r="Z60" s="39">
        <f>U60-K42</f>
        <v>0</v>
      </c>
      <c r="AA60" s="36"/>
      <c r="AB60" s="40"/>
      <c r="AC60" s="6"/>
      <c r="AD60" s="6"/>
    </row>
    <row r="61" spans="1:30" ht="15" thickBot="1" x14ac:dyDescent="0.35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9"/>
      <c r="AC61" s="6"/>
      <c r="AD61" s="6"/>
    </row>
    <row r="62" spans="1:30" x14ac:dyDescent="0.3">
      <c r="K62" s="11"/>
      <c r="L62" s="6"/>
      <c r="M62" s="6"/>
      <c r="N62" s="11"/>
      <c r="O62" s="11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80CA8-DCE0-46A4-9A43-6A6E9A537878}">
  <dimension ref="A1:AL62"/>
  <sheetViews>
    <sheetView topLeftCell="A4" workbookViewId="0">
      <selection activeCell="R48" sqref="R48"/>
    </sheetView>
  </sheetViews>
  <sheetFormatPr defaultRowHeight="14.4" x14ac:dyDescent="0.3"/>
  <cols>
    <col min="2" max="2" width="18.6640625" customWidth="1"/>
    <col min="3" max="8" width="8.88671875" customWidth="1"/>
  </cols>
  <sheetData>
    <row r="1" spans="1:34" x14ac:dyDescent="0.3">
      <c r="D1" t="s">
        <v>0</v>
      </c>
      <c r="E1" t="s">
        <v>11</v>
      </c>
      <c r="F1" t="s">
        <v>12</v>
      </c>
      <c r="G1" t="s">
        <v>2</v>
      </c>
      <c r="H1" t="s">
        <v>3</v>
      </c>
      <c r="I1" t="s">
        <v>1</v>
      </c>
      <c r="J1" t="s">
        <v>4</v>
      </c>
      <c r="K1" t="s">
        <v>5</v>
      </c>
    </row>
    <row r="2" spans="1:34" x14ac:dyDescent="0.3">
      <c r="A2" t="s">
        <v>7</v>
      </c>
      <c r="D2" s="20">
        <v>1</v>
      </c>
      <c r="E2" s="20">
        <v>1</v>
      </c>
      <c r="F2" s="20">
        <v>1</v>
      </c>
      <c r="G2" s="20">
        <v>0.25</v>
      </c>
      <c r="H2" s="20">
        <v>1</v>
      </c>
      <c r="I2" s="20">
        <v>1</v>
      </c>
      <c r="J2" s="20">
        <v>1</v>
      </c>
      <c r="K2" s="20">
        <v>1</v>
      </c>
    </row>
    <row r="3" spans="1:34" x14ac:dyDescent="0.3">
      <c r="A3" t="s">
        <v>8</v>
      </c>
      <c r="D3" s="20">
        <v>1</v>
      </c>
      <c r="E3" s="20">
        <v>1</v>
      </c>
      <c r="F3" s="20">
        <v>1</v>
      </c>
      <c r="G3" s="20">
        <v>0.25</v>
      </c>
      <c r="H3" s="20">
        <v>1</v>
      </c>
      <c r="I3" s="20">
        <v>1</v>
      </c>
      <c r="J3" s="20">
        <v>1</v>
      </c>
      <c r="K3" s="20">
        <v>1</v>
      </c>
    </row>
    <row r="4" spans="1:34" x14ac:dyDescent="0.3">
      <c r="A4" t="s">
        <v>6</v>
      </c>
      <c r="D4" t="s">
        <v>24</v>
      </c>
      <c r="E4" s="20">
        <v>1</v>
      </c>
      <c r="F4" s="20">
        <v>1</v>
      </c>
      <c r="G4" s="20">
        <v>1</v>
      </c>
      <c r="H4" s="20">
        <v>1</v>
      </c>
      <c r="I4" s="20">
        <v>1</v>
      </c>
      <c r="J4" s="20">
        <v>1</v>
      </c>
      <c r="K4" s="20">
        <v>1</v>
      </c>
    </row>
    <row r="6" spans="1:34" ht="57.6" x14ac:dyDescent="0.3">
      <c r="D6" s="17" t="s">
        <v>41</v>
      </c>
      <c r="E6" s="1" t="s">
        <v>28</v>
      </c>
      <c r="F6" s="14" t="s">
        <v>29</v>
      </c>
      <c r="G6" s="14" t="s">
        <v>30</v>
      </c>
      <c r="H6" s="14" t="s">
        <v>31</v>
      </c>
      <c r="I6" s="14" t="s">
        <v>32</v>
      </c>
      <c r="J6" s="14" t="s">
        <v>33</v>
      </c>
      <c r="K6" s="14" t="s">
        <v>34</v>
      </c>
      <c r="L6" s="14" t="s">
        <v>35</v>
      </c>
      <c r="M6" s="14" t="s">
        <v>36</v>
      </c>
      <c r="O6" s="19" t="s">
        <v>57</v>
      </c>
    </row>
    <row r="7" spans="1:34" x14ac:dyDescent="0.3">
      <c r="A7" t="s">
        <v>40</v>
      </c>
      <c r="D7" s="20">
        <v>0</v>
      </c>
      <c r="E7" s="20">
        <v>0</v>
      </c>
      <c r="F7" s="20">
        <v>0</v>
      </c>
      <c r="G7" s="20">
        <v>30</v>
      </c>
      <c r="H7" s="20">
        <v>0</v>
      </c>
      <c r="I7" s="20">
        <v>20</v>
      </c>
      <c r="J7" s="20">
        <v>0</v>
      </c>
      <c r="K7" s="20">
        <v>10</v>
      </c>
      <c r="L7" s="20">
        <v>0</v>
      </c>
      <c r="M7" s="20">
        <v>0</v>
      </c>
      <c r="N7" s="20"/>
      <c r="O7" s="20">
        <v>0</v>
      </c>
    </row>
    <row r="8" spans="1:34" ht="15" thickBot="1" x14ac:dyDescent="0.35"/>
    <row r="9" spans="1:34" x14ac:dyDescent="0.3">
      <c r="B9" s="52" t="s">
        <v>10</v>
      </c>
      <c r="L9" s="2" t="s">
        <v>23</v>
      </c>
      <c r="M9" s="3"/>
      <c r="N9" s="3"/>
      <c r="O9" s="3"/>
      <c r="P9" s="3"/>
      <c r="Q9" s="3"/>
      <c r="R9" s="3"/>
      <c r="S9" s="3"/>
      <c r="T9" s="4"/>
      <c r="U9" s="6"/>
      <c r="V9" s="18" t="s">
        <v>98</v>
      </c>
      <c r="W9" s="3"/>
      <c r="X9" s="3"/>
      <c r="Y9" s="3"/>
      <c r="Z9" s="3"/>
      <c r="AA9" s="3"/>
      <c r="AB9" s="3"/>
      <c r="AC9" s="3"/>
      <c r="AD9" s="4"/>
      <c r="AF9" s="2" t="s">
        <v>99</v>
      </c>
      <c r="AG9" s="4"/>
      <c r="AH9" s="6"/>
    </row>
    <row r="10" spans="1:34" ht="15" thickBot="1" x14ac:dyDescent="0.35">
      <c r="B10" s="84"/>
      <c r="L10" s="85"/>
      <c r="M10" s="6"/>
      <c r="N10" s="6"/>
      <c r="O10" s="6"/>
      <c r="P10" s="6"/>
      <c r="Q10" s="6"/>
      <c r="R10" s="6"/>
      <c r="S10" s="6"/>
      <c r="T10" s="7"/>
      <c r="U10" s="6"/>
      <c r="V10" s="86"/>
      <c r="W10" s="6"/>
      <c r="X10" s="6"/>
      <c r="Y10" s="6"/>
      <c r="Z10" s="6"/>
      <c r="AA10" s="6"/>
      <c r="AB10" s="6"/>
      <c r="AC10" s="6"/>
      <c r="AD10" s="7"/>
      <c r="AF10" s="85"/>
      <c r="AG10" s="7"/>
      <c r="AH10" s="6"/>
    </row>
    <row r="11" spans="1:34" ht="82.8" x14ac:dyDescent="0.3">
      <c r="B11" s="53" t="s">
        <v>25</v>
      </c>
      <c r="C11" s="1"/>
      <c r="D11" s="1"/>
      <c r="E11" s="1"/>
      <c r="F11" s="1"/>
      <c r="G11" s="1"/>
      <c r="H11" s="1"/>
      <c r="J11" s="21" t="s">
        <v>26</v>
      </c>
      <c r="K11" s="22" t="s">
        <v>27</v>
      </c>
      <c r="L11" s="15" t="s">
        <v>28</v>
      </c>
      <c r="M11" s="14" t="s">
        <v>29</v>
      </c>
      <c r="N11" s="14" t="s">
        <v>30</v>
      </c>
      <c r="O11" s="14" t="s">
        <v>31</v>
      </c>
      <c r="P11" s="14" t="s">
        <v>32</v>
      </c>
      <c r="Q11" s="14" t="s">
        <v>33</v>
      </c>
      <c r="R11" s="14" t="s">
        <v>34</v>
      </c>
      <c r="S11" s="14" t="s">
        <v>35</v>
      </c>
      <c r="T11" s="16" t="s">
        <v>36</v>
      </c>
      <c r="U11" s="71" t="s">
        <v>81</v>
      </c>
      <c r="V11" s="15" t="s">
        <v>28</v>
      </c>
      <c r="W11" s="14" t="s">
        <v>29</v>
      </c>
      <c r="X11" s="14" t="s">
        <v>30</v>
      </c>
      <c r="Y11" s="14" t="s">
        <v>31</v>
      </c>
      <c r="Z11" s="14" t="s">
        <v>32</v>
      </c>
      <c r="AA11" s="14" t="s">
        <v>33</v>
      </c>
      <c r="AB11" s="14" t="s">
        <v>34</v>
      </c>
      <c r="AC11" s="14" t="s">
        <v>35</v>
      </c>
      <c r="AD11" s="16" t="s">
        <v>36</v>
      </c>
      <c r="AF11" s="61" t="s">
        <v>63</v>
      </c>
      <c r="AG11" s="65" t="s">
        <v>73</v>
      </c>
      <c r="AH11" s="6"/>
    </row>
    <row r="12" spans="1:34" x14ac:dyDescent="0.3">
      <c r="B12" s="87" t="s">
        <v>89</v>
      </c>
      <c r="C12" s="1"/>
      <c r="D12" s="1"/>
      <c r="E12" s="1"/>
      <c r="F12" s="1"/>
      <c r="G12" s="1"/>
      <c r="H12" s="1"/>
      <c r="J12" s="14"/>
      <c r="K12" s="14"/>
      <c r="L12" s="15"/>
      <c r="M12" s="14"/>
      <c r="N12" s="14"/>
      <c r="O12" s="14"/>
      <c r="P12" s="14"/>
      <c r="Q12" s="14"/>
      <c r="R12" s="14"/>
      <c r="S12" s="14"/>
      <c r="T12" s="16"/>
      <c r="U12" s="88"/>
      <c r="V12" s="15"/>
      <c r="W12" s="14"/>
      <c r="X12" s="14"/>
      <c r="Y12" s="14"/>
      <c r="Z12" s="14"/>
      <c r="AA12" s="14"/>
      <c r="AB12" s="14"/>
      <c r="AC12" s="14"/>
      <c r="AD12" s="16"/>
      <c r="AF12" s="61"/>
      <c r="AG12" s="65"/>
      <c r="AH12" s="6"/>
    </row>
    <row r="13" spans="1:34" x14ac:dyDescent="0.3">
      <c r="A13" t="s">
        <v>9</v>
      </c>
      <c r="B13" s="25">
        <v>0</v>
      </c>
      <c r="C13" s="23"/>
      <c r="D13" s="23"/>
      <c r="E13" s="23"/>
      <c r="F13" s="23"/>
      <c r="G13" s="23"/>
      <c r="H13" s="23"/>
      <c r="I13" s="23"/>
      <c r="J13" s="20">
        <v>40</v>
      </c>
      <c r="K13" s="26">
        <v>10</v>
      </c>
      <c r="L13" s="5" t="s">
        <v>24</v>
      </c>
      <c r="M13" s="6" t="s">
        <v>24</v>
      </c>
      <c r="N13" s="26">
        <v>0</v>
      </c>
      <c r="O13" s="26">
        <v>0</v>
      </c>
      <c r="P13" s="6" t="s">
        <v>24</v>
      </c>
      <c r="Q13" s="26">
        <v>30</v>
      </c>
      <c r="R13" s="6" t="s">
        <v>24</v>
      </c>
      <c r="S13" s="26">
        <v>30</v>
      </c>
      <c r="T13" s="7" t="s">
        <v>24</v>
      </c>
      <c r="U13" s="72">
        <f>IF(B13=1,J13-K13,0)</f>
        <v>0</v>
      </c>
      <c r="V13" s="5">
        <f>0</f>
        <v>0</v>
      </c>
      <c r="W13" s="6">
        <f>0</f>
        <v>0</v>
      </c>
      <c r="X13" s="6">
        <f>IF(B13=1,MIN((J13-K13),N13),0)</f>
        <v>0</v>
      </c>
      <c r="Y13" s="6">
        <f>IF(B13=1,MIN((J13-K13),O13),0)</f>
        <v>0</v>
      </c>
      <c r="Z13" s="6">
        <f>0</f>
        <v>0</v>
      </c>
      <c r="AA13" s="6">
        <f>IF(B13=1,MIN((J13-K13),Q13),0)</f>
        <v>0</v>
      </c>
      <c r="AB13" s="6">
        <f>0</f>
        <v>0</v>
      </c>
      <c r="AC13" s="6">
        <f>IF(B13=1,MIN((J13-K13),S13),0)</f>
        <v>0</v>
      </c>
      <c r="AD13" s="7">
        <f>0</f>
        <v>0</v>
      </c>
      <c r="AF13" s="5">
        <f>MIN(U13,X13+Y13+AA13)</f>
        <v>0</v>
      </c>
      <c r="AG13" s="7">
        <f>MIN(U13,X13+Y13+AA13+AB13)</f>
        <v>0</v>
      </c>
      <c r="AH13" s="6"/>
    </row>
    <row r="14" spans="1:34" x14ac:dyDescent="0.3">
      <c r="A14" t="s">
        <v>76</v>
      </c>
      <c r="B14" s="25">
        <v>0</v>
      </c>
      <c r="C14" s="6"/>
      <c r="D14" s="6"/>
      <c r="E14" s="6"/>
      <c r="F14" s="6"/>
      <c r="G14" s="6"/>
      <c r="H14" s="6"/>
      <c r="I14" s="6"/>
      <c r="J14" s="20">
        <v>50</v>
      </c>
      <c r="K14" s="26">
        <v>0</v>
      </c>
      <c r="L14" s="5" t="s">
        <v>24</v>
      </c>
      <c r="M14" s="6" t="s">
        <v>24</v>
      </c>
      <c r="N14" s="26">
        <v>50</v>
      </c>
      <c r="O14" s="26">
        <v>0</v>
      </c>
      <c r="P14" s="6" t="s">
        <v>24</v>
      </c>
      <c r="Q14" s="26">
        <v>0</v>
      </c>
      <c r="R14" s="6" t="s">
        <v>24</v>
      </c>
      <c r="S14" s="26">
        <v>0</v>
      </c>
      <c r="T14" s="7" t="s">
        <v>24</v>
      </c>
      <c r="U14" s="72">
        <f t="shared" ref="U14:U15" si="0">IF(B14=1,J14-K14,0)</f>
        <v>0</v>
      </c>
      <c r="V14" s="5">
        <f>0</f>
        <v>0</v>
      </c>
      <c r="W14" s="6">
        <f>0</f>
        <v>0</v>
      </c>
      <c r="X14" s="6">
        <f t="shared" ref="X14:X15" si="1">IF(B14=1,MIN((J14-K14),N14),0)</f>
        <v>0</v>
      </c>
      <c r="Y14" s="6">
        <f t="shared" ref="Y14:Y15" si="2">IF(B14=1,MIN((J14-K14),O14),0)</f>
        <v>0</v>
      </c>
      <c r="Z14" s="6">
        <f>0</f>
        <v>0</v>
      </c>
      <c r="AA14" s="6">
        <f t="shared" ref="AA14:AA15" si="3">IF(B14=1,MIN((J14-K14),Q14),0)</f>
        <v>0</v>
      </c>
      <c r="AB14" s="6">
        <f>0</f>
        <v>0</v>
      </c>
      <c r="AC14" s="6">
        <f t="shared" ref="AC14:AC15" si="4">IF(B14=1,MIN((J14-K14),S14),0)</f>
        <v>0</v>
      </c>
      <c r="AD14" s="7">
        <f>0</f>
        <v>0</v>
      </c>
      <c r="AF14" s="5">
        <f t="shared" ref="AF14:AF15" si="5">MIN(U14,X14+Y14+AA14)</f>
        <v>0</v>
      </c>
      <c r="AG14" s="7">
        <f t="shared" ref="AG14:AG15" si="6">MIN(U14,X14+Y14+AA14+AB14)</f>
        <v>0</v>
      </c>
      <c r="AH14" s="6"/>
    </row>
    <row r="15" spans="1:34" ht="15" thickBot="1" x14ac:dyDescent="0.35">
      <c r="A15" t="s">
        <v>77</v>
      </c>
      <c r="B15" s="25">
        <v>0</v>
      </c>
      <c r="C15" s="6"/>
      <c r="D15" s="6"/>
      <c r="E15" s="6"/>
      <c r="F15" s="6"/>
      <c r="G15" s="6"/>
      <c r="H15" s="6"/>
      <c r="I15" s="6"/>
      <c r="J15" s="20">
        <v>100</v>
      </c>
      <c r="K15" s="26">
        <v>0</v>
      </c>
      <c r="L15" s="5" t="s">
        <v>24</v>
      </c>
      <c r="M15" s="6" t="s">
        <v>24</v>
      </c>
      <c r="N15" s="26">
        <v>0</v>
      </c>
      <c r="O15" s="26">
        <v>100</v>
      </c>
      <c r="P15" s="6" t="s">
        <v>24</v>
      </c>
      <c r="Q15" s="26">
        <v>0</v>
      </c>
      <c r="R15" s="6" t="s">
        <v>24</v>
      </c>
      <c r="S15" s="26">
        <v>0</v>
      </c>
      <c r="T15" s="7" t="s">
        <v>24</v>
      </c>
      <c r="U15" s="72">
        <f t="shared" si="0"/>
        <v>0</v>
      </c>
      <c r="V15" s="5">
        <f>0</f>
        <v>0</v>
      </c>
      <c r="W15" s="6">
        <f>0</f>
        <v>0</v>
      </c>
      <c r="X15" s="6">
        <f t="shared" si="1"/>
        <v>0</v>
      </c>
      <c r="Y15" s="6">
        <f t="shared" si="2"/>
        <v>0</v>
      </c>
      <c r="Z15" s="6">
        <f>0</f>
        <v>0</v>
      </c>
      <c r="AA15" s="6">
        <f t="shared" si="3"/>
        <v>0</v>
      </c>
      <c r="AB15" s="6">
        <f>0</f>
        <v>0</v>
      </c>
      <c r="AC15" s="6">
        <f t="shared" si="4"/>
        <v>0</v>
      </c>
      <c r="AD15" s="7">
        <f>0</f>
        <v>0</v>
      </c>
      <c r="AF15" s="8">
        <f t="shared" si="5"/>
        <v>0</v>
      </c>
      <c r="AG15" s="10">
        <f t="shared" si="6"/>
        <v>0</v>
      </c>
      <c r="AH15" s="6"/>
    </row>
    <row r="16" spans="1:34" s="66" customFormat="1" ht="32.4" thickBot="1" x14ac:dyDescent="0.35">
      <c r="B16" s="59"/>
      <c r="C16" s="11"/>
      <c r="D16" s="11"/>
      <c r="E16" s="11"/>
      <c r="F16" s="11"/>
      <c r="G16" s="11"/>
      <c r="H16" s="11"/>
      <c r="I16" s="11" t="s">
        <v>86</v>
      </c>
      <c r="J16" s="66">
        <f>SUM(IF(B13=1,J13,0),IF(B14=1,J14,0),IF(B15=1,J15,0))</f>
        <v>0</v>
      </c>
      <c r="K16" s="66">
        <f>SUM(IF(B13=1,K13,0),IF(B14=1,K14,0),IF(B15=1,K15,0))</f>
        <v>0</v>
      </c>
      <c r="L16" s="67"/>
      <c r="M16" s="11"/>
      <c r="N16" s="11"/>
      <c r="O16" s="11"/>
      <c r="P16" s="11"/>
      <c r="Q16" s="11"/>
      <c r="R16" s="11"/>
      <c r="S16" s="11"/>
      <c r="T16" s="68"/>
      <c r="U16" s="73"/>
      <c r="V16" s="67"/>
      <c r="W16" s="11"/>
      <c r="X16" s="11"/>
      <c r="Y16" s="11"/>
      <c r="Z16" s="11"/>
      <c r="AA16" s="11"/>
      <c r="AB16" s="11"/>
      <c r="AC16" s="11"/>
      <c r="AD16" s="68"/>
      <c r="AE16" s="92" t="s">
        <v>93</v>
      </c>
      <c r="AF16" s="11"/>
      <c r="AG16" s="91">
        <f>SUM(AG13:AG15)</f>
        <v>0</v>
      </c>
      <c r="AH16" s="11"/>
    </row>
    <row r="17" spans="1:38" ht="72" x14ac:dyDescent="0.3">
      <c r="B17" s="87" t="s">
        <v>91</v>
      </c>
      <c r="K17" s="6"/>
      <c r="L17" s="5"/>
      <c r="M17" s="6"/>
      <c r="N17" s="6"/>
      <c r="O17" s="6"/>
      <c r="P17" s="6"/>
      <c r="Q17" s="6"/>
      <c r="R17" s="6"/>
      <c r="S17" s="6"/>
      <c r="T17" s="7"/>
      <c r="U17" s="72"/>
      <c r="V17" s="5"/>
      <c r="W17" s="6"/>
      <c r="X17" s="6"/>
      <c r="Y17" s="6"/>
      <c r="Z17" s="6"/>
      <c r="AA17" s="6"/>
      <c r="AB17" s="6"/>
      <c r="AC17" s="6"/>
      <c r="AD17" s="7"/>
      <c r="AF17" s="62" t="s">
        <v>64</v>
      </c>
      <c r="AG17" s="63" t="s">
        <v>65</v>
      </c>
      <c r="AH17" s="63" t="s">
        <v>66</v>
      </c>
      <c r="AI17" s="64" t="s">
        <v>67</v>
      </c>
    </row>
    <row r="18" spans="1:38" x14ac:dyDescent="0.3">
      <c r="A18" t="s">
        <v>17</v>
      </c>
      <c r="B18" s="25">
        <v>0</v>
      </c>
      <c r="J18" s="20">
        <v>100</v>
      </c>
      <c r="K18" s="26">
        <v>60</v>
      </c>
      <c r="L18" s="47">
        <v>8</v>
      </c>
      <c r="M18" s="26">
        <v>8</v>
      </c>
      <c r="N18" s="6" t="s">
        <v>24</v>
      </c>
      <c r="O18" s="6" t="s">
        <v>24</v>
      </c>
      <c r="P18" s="26">
        <v>8</v>
      </c>
      <c r="Q18" s="6" t="s">
        <v>24</v>
      </c>
      <c r="R18" s="26">
        <v>40</v>
      </c>
      <c r="S18" s="6" t="s">
        <v>24</v>
      </c>
      <c r="T18" s="48">
        <v>40</v>
      </c>
      <c r="U18" s="72">
        <f t="shared" ref="U18:U20" si="7">IF(B18=1,J18-K18,0)</f>
        <v>0</v>
      </c>
      <c r="V18" s="5">
        <f>IF(B18=1,MIN((J18-K18),L18),0)</f>
        <v>0</v>
      </c>
      <c r="W18" s="6">
        <f>IF(B18=1,MIN((J18-K18),M18),0)</f>
        <v>0</v>
      </c>
      <c r="X18" s="6">
        <f>0</f>
        <v>0</v>
      </c>
      <c r="Y18" s="6">
        <f>0</f>
        <v>0</v>
      </c>
      <c r="Z18" s="6">
        <f>IF(B18=1,MIN((J18-K18),P18),0)</f>
        <v>0</v>
      </c>
      <c r="AA18" s="6">
        <f>0</f>
        <v>0</v>
      </c>
      <c r="AB18" s="6">
        <f>IF(B18=1,MIN((J18-K18),R18),0)</f>
        <v>0</v>
      </c>
      <c r="AC18" s="6">
        <f>0</f>
        <v>0</v>
      </c>
      <c r="AD18" s="7">
        <f>IF(B18=1,MIN((J18-K18),T18),0)</f>
        <v>0</v>
      </c>
      <c r="AF18" s="5">
        <f>MIN(U18,V18+Z18)</f>
        <v>0</v>
      </c>
      <c r="AG18" s="6">
        <f>MIN(U18,V18+Z18+AB18)</f>
        <v>0</v>
      </c>
      <c r="AH18" s="6">
        <f>MIN(U18,V18+Z18+AB18+AD18)</f>
        <v>0</v>
      </c>
      <c r="AI18" s="7">
        <f>MIN(U18,V18+Z18+AB18+AD18+W18)</f>
        <v>0</v>
      </c>
    </row>
    <row r="19" spans="1:38" x14ac:dyDescent="0.3">
      <c r="A19" t="s">
        <v>78</v>
      </c>
      <c r="B19" s="25">
        <v>0</v>
      </c>
      <c r="J19" s="20">
        <v>50</v>
      </c>
      <c r="K19" s="26">
        <v>0</v>
      </c>
      <c r="L19" s="47">
        <v>4</v>
      </c>
      <c r="M19" s="26">
        <v>4</v>
      </c>
      <c r="N19" s="6" t="s">
        <v>24</v>
      </c>
      <c r="O19" s="6" t="s">
        <v>24</v>
      </c>
      <c r="P19" s="26">
        <v>4</v>
      </c>
      <c r="Q19" s="6" t="s">
        <v>24</v>
      </c>
      <c r="R19" s="26">
        <v>50</v>
      </c>
      <c r="S19" s="6" t="s">
        <v>24</v>
      </c>
      <c r="T19" s="48">
        <v>50</v>
      </c>
      <c r="U19" s="72">
        <f t="shared" si="7"/>
        <v>0</v>
      </c>
      <c r="V19" s="5">
        <f t="shared" ref="V19:V20" si="8">IF(B19=1,MIN((J19-K19),L19),0)</f>
        <v>0</v>
      </c>
      <c r="W19" s="6">
        <f t="shared" ref="W19:W20" si="9">IF(B19=1,MIN((J19-K19),M19),0)</f>
        <v>0</v>
      </c>
      <c r="X19" s="6">
        <f>0</f>
        <v>0</v>
      </c>
      <c r="Y19" s="6">
        <f>0</f>
        <v>0</v>
      </c>
      <c r="Z19" s="6">
        <f t="shared" ref="Z19:Z20" si="10">IF(B19=1,MIN((J19-K19),P19),0)</f>
        <v>0</v>
      </c>
      <c r="AA19" s="6">
        <f>0</f>
        <v>0</v>
      </c>
      <c r="AB19" s="6">
        <f t="shared" ref="AB19:AB20" si="11">IF(B19=1,MIN((J19-K19),R19),0)</f>
        <v>0</v>
      </c>
      <c r="AC19" s="6">
        <f>0</f>
        <v>0</v>
      </c>
      <c r="AD19" s="7">
        <f t="shared" ref="AD19:AD20" si="12">IF(B19=1,MIN((J19-K19),T19),0)</f>
        <v>0</v>
      </c>
      <c r="AF19" s="5">
        <f t="shared" ref="AF19:AF20" si="13">MIN(U19,V19+Z19)</f>
        <v>0</v>
      </c>
      <c r="AG19" s="6">
        <f t="shared" ref="AG19:AG20" si="14">MIN(U19,V19+Z19+AB19)</f>
        <v>0</v>
      </c>
      <c r="AH19" s="6">
        <f t="shared" ref="AH19:AH20" si="15">MIN(U19,V19+Z19+AB19+AD19)</f>
        <v>0</v>
      </c>
      <c r="AI19" s="7">
        <f t="shared" ref="AI19:AI20" si="16">MIN(U19,V19+Z19+AB19+AD19+W19)</f>
        <v>0</v>
      </c>
    </row>
    <row r="20" spans="1:38" x14ac:dyDescent="0.3">
      <c r="A20" t="s">
        <v>79</v>
      </c>
      <c r="B20" s="25">
        <v>0</v>
      </c>
      <c r="J20" s="20">
        <v>100</v>
      </c>
      <c r="K20" s="26">
        <v>30</v>
      </c>
      <c r="L20" s="47">
        <v>8</v>
      </c>
      <c r="M20" s="26">
        <v>8</v>
      </c>
      <c r="N20" s="6" t="s">
        <v>24</v>
      </c>
      <c r="O20" s="6" t="s">
        <v>24</v>
      </c>
      <c r="P20" s="26">
        <v>8</v>
      </c>
      <c r="Q20" s="6" t="s">
        <v>24</v>
      </c>
      <c r="R20" s="26">
        <v>70</v>
      </c>
      <c r="S20" s="6" t="s">
        <v>24</v>
      </c>
      <c r="T20" s="48">
        <v>70</v>
      </c>
      <c r="U20" s="72">
        <f t="shared" si="7"/>
        <v>0</v>
      </c>
      <c r="V20" s="5">
        <f t="shared" si="8"/>
        <v>0</v>
      </c>
      <c r="W20" s="6">
        <f t="shared" si="9"/>
        <v>0</v>
      </c>
      <c r="X20" s="6">
        <f>0</f>
        <v>0</v>
      </c>
      <c r="Y20" s="6">
        <f>0</f>
        <v>0</v>
      </c>
      <c r="Z20" s="6">
        <f t="shared" si="10"/>
        <v>0</v>
      </c>
      <c r="AA20" s="6">
        <f>0</f>
        <v>0</v>
      </c>
      <c r="AB20" s="6">
        <f t="shared" si="11"/>
        <v>0</v>
      </c>
      <c r="AC20" s="6">
        <f>0</f>
        <v>0</v>
      </c>
      <c r="AD20" s="7">
        <f t="shared" si="12"/>
        <v>0</v>
      </c>
      <c r="AF20" s="5">
        <f t="shared" si="13"/>
        <v>0</v>
      </c>
      <c r="AG20" s="6">
        <f t="shared" si="14"/>
        <v>0</v>
      </c>
      <c r="AH20" s="6">
        <f t="shared" si="15"/>
        <v>0</v>
      </c>
      <c r="AI20" s="7">
        <f t="shared" si="16"/>
        <v>0</v>
      </c>
    </row>
    <row r="21" spans="1:38" s="66" customFormat="1" ht="31.8" x14ac:dyDescent="0.3">
      <c r="B21" s="59"/>
      <c r="I21" s="66" t="s">
        <v>86</v>
      </c>
      <c r="J21" s="66">
        <f>SUM(IF(B18=1,J18,0),IF(B19=1,J19,0),IF(B20=1,J20,0))</f>
        <v>0</v>
      </c>
      <c r="K21" s="66">
        <f>SUM(IF(B18=1,K18,0),IF(B19=1,K19,0),IF(B20=1,B20,0))</f>
        <v>0</v>
      </c>
      <c r="L21" s="67"/>
      <c r="M21" s="11"/>
      <c r="N21" s="11"/>
      <c r="O21" s="11"/>
      <c r="P21" s="11"/>
      <c r="Q21" s="11"/>
      <c r="R21" s="11"/>
      <c r="S21" s="11"/>
      <c r="T21" s="68"/>
      <c r="U21" s="73"/>
      <c r="V21" s="67"/>
      <c r="W21" s="11"/>
      <c r="X21" s="11"/>
      <c r="Y21" s="11"/>
      <c r="Z21" s="11"/>
      <c r="AA21" s="11"/>
      <c r="AB21" s="11"/>
      <c r="AC21" s="11"/>
      <c r="AD21" s="68"/>
      <c r="AE21" s="92" t="s">
        <v>94</v>
      </c>
      <c r="AF21" s="67"/>
      <c r="AG21" s="11"/>
      <c r="AH21" s="91">
        <f>SUM(AH18:AH20)</f>
        <v>0</v>
      </c>
      <c r="AI21" s="68"/>
    </row>
    <row r="22" spans="1:38" x14ac:dyDescent="0.3">
      <c r="B22" s="87" t="s">
        <v>90</v>
      </c>
      <c r="K22" s="6"/>
      <c r="L22" s="5"/>
      <c r="M22" s="6"/>
      <c r="N22" s="6"/>
      <c r="O22" s="6"/>
      <c r="P22" s="6"/>
      <c r="Q22" s="6"/>
      <c r="R22" s="6"/>
      <c r="S22" s="6"/>
      <c r="T22" s="7"/>
      <c r="U22" s="72"/>
      <c r="V22" s="5"/>
      <c r="W22" s="6"/>
      <c r="X22" s="6"/>
      <c r="Y22" s="6"/>
      <c r="Z22" s="6"/>
      <c r="AA22" s="6"/>
      <c r="AB22" s="6"/>
      <c r="AC22" s="6"/>
      <c r="AD22" s="7"/>
      <c r="AF22" s="5"/>
      <c r="AG22" s="6"/>
      <c r="AH22" s="6"/>
      <c r="AI22" s="7"/>
    </row>
    <row r="23" spans="1:38" x14ac:dyDescent="0.3">
      <c r="A23" t="s">
        <v>18</v>
      </c>
      <c r="B23" s="25">
        <v>0</v>
      </c>
      <c r="J23" s="20">
        <v>100</v>
      </c>
      <c r="K23" s="26">
        <v>30</v>
      </c>
      <c r="L23" s="47">
        <v>14</v>
      </c>
      <c r="M23" s="26">
        <v>14</v>
      </c>
      <c r="N23" s="11" t="s">
        <v>24</v>
      </c>
      <c r="O23" s="11" t="s">
        <v>24</v>
      </c>
      <c r="P23" s="26">
        <v>14</v>
      </c>
      <c r="Q23" s="11" t="s">
        <v>24</v>
      </c>
      <c r="R23" s="26">
        <v>70</v>
      </c>
      <c r="S23" s="11" t="s">
        <v>24</v>
      </c>
      <c r="T23" s="48">
        <v>70</v>
      </c>
      <c r="U23" s="72">
        <f>IF(B23=1,J23-K23,IF(B23=-1,J23,0))</f>
        <v>0</v>
      </c>
      <c r="V23" s="5">
        <f>IF(B23=1,MIN((J23-K23),L23),0)</f>
        <v>0</v>
      </c>
      <c r="W23" s="6">
        <f>IF(B23=1,MIN((J23-K23),M23),0)</f>
        <v>0</v>
      </c>
      <c r="X23" s="6">
        <f>0</f>
        <v>0</v>
      </c>
      <c r="Y23" s="6">
        <f>0</f>
        <v>0</v>
      </c>
      <c r="Z23" s="6">
        <f>IF(B23=1,MIN((J23-K23),P23),0)</f>
        <v>0</v>
      </c>
      <c r="AA23" s="6">
        <f>0</f>
        <v>0</v>
      </c>
      <c r="AB23" s="6">
        <f>IF(B23=1,MIN((J23-K23),R23),0)</f>
        <v>0</v>
      </c>
      <c r="AC23" s="6">
        <f>0</f>
        <v>0</v>
      </c>
      <c r="AD23" s="7">
        <f>IF(OR(B23=1,B23=-1),MIN((J23-K23),T23),0)</f>
        <v>0</v>
      </c>
      <c r="AF23" s="5">
        <f>MIN(U23,V23+Z23)</f>
        <v>0</v>
      </c>
      <c r="AG23" s="6">
        <f>MIN(U23,V23+Z23+AB23)</f>
        <v>0</v>
      </c>
      <c r="AH23" s="6">
        <f>MIN(U23,V23+Z23+AB23+AD23)</f>
        <v>0</v>
      </c>
      <c r="AI23" s="7">
        <f>MIN(U23,V23+Z23+AB23+AD23+W23)</f>
        <v>0</v>
      </c>
    </row>
    <row r="24" spans="1:38" x14ac:dyDescent="0.3">
      <c r="A24" t="s">
        <v>80</v>
      </c>
      <c r="B24" s="25">
        <v>0</v>
      </c>
      <c r="J24" s="20">
        <v>300</v>
      </c>
      <c r="K24" s="26">
        <v>200</v>
      </c>
      <c r="L24" s="47">
        <v>100</v>
      </c>
      <c r="M24" s="26">
        <v>100</v>
      </c>
      <c r="N24" s="11" t="s">
        <v>24</v>
      </c>
      <c r="O24" s="11" t="s">
        <v>24</v>
      </c>
      <c r="P24" s="26">
        <v>100</v>
      </c>
      <c r="Q24" s="11"/>
      <c r="R24" s="26">
        <v>0</v>
      </c>
      <c r="S24" s="11" t="s">
        <v>24</v>
      </c>
      <c r="T24" s="48">
        <v>0</v>
      </c>
      <c r="U24" s="72">
        <f>IF(B24=1,J24-K24,IF(B24=-1,J24,0))</f>
        <v>0</v>
      </c>
      <c r="V24" s="5">
        <f>IF(B24=1,MIN((J24-K24),L24),0)</f>
        <v>0</v>
      </c>
      <c r="W24" s="6">
        <f>IF(B24=1,MIN((J24-K24),M24),0)</f>
        <v>0</v>
      </c>
      <c r="X24" s="6">
        <f>0</f>
        <v>0</v>
      </c>
      <c r="Y24" s="6">
        <f>0</f>
        <v>0</v>
      </c>
      <c r="Z24" s="6">
        <f>IF(B24=1,MIN((J24-K24),P24),0)</f>
        <v>0</v>
      </c>
      <c r="AA24" s="6">
        <f>0</f>
        <v>0</v>
      </c>
      <c r="AB24" s="6">
        <f>IF(B24=1,MIN((J24-K24),R24),0)</f>
        <v>0</v>
      </c>
      <c r="AC24" s="6">
        <f>0</f>
        <v>0</v>
      </c>
      <c r="AD24" s="7">
        <f>IF(OR(B24=1,B24=-1),MIN((J24-K24),T24),0)</f>
        <v>0</v>
      </c>
      <c r="AF24" s="5">
        <f>MIN(U24,V24+Z24)</f>
        <v>0</v>
      </c>
      <c r="AG24" s="6">
        <f>MIN(U24,V24+Z24+AB24)</f>
        <v>0</v>
      </c>
      <c r="AH24" s="6">
        <f>MIN(U24,V24+Z24+AB24+AD24)</f>
        <v>0</v>
      </c>
      <c r="AI24" s="7">
        <f>MIN(U24,V24+Z24+AB24+AD24+W24)</f>
        <v>0</v>
      </c>
    </row>
    <row r="25" spans="1:38" ht="15" thickBot="1" x14ac:dyDescent="0.35">
      <c r="A25" t="s">
        <v>19</v>
      </c>
      <c r="B25" s="25">
        <v>0</v>
      </c>
      <c r="J25" s="20">
        <v>120</v>
      </c>
      <c r="K25" s="26">
        <v>40</v>
      </c>
      <c r="L25" s="47">
        <v>16</v>
      </c>
      <c r="M25" s="26">
        <v>16</v>
      </c>
      <c r="N25" s="11" t="s">
        <v>24</v>
      </c>
      <c r="O25" s="11" t="s">
        <v>24</v>
      </c>
      <c r="P25" s="26">
        <v>16</v>
      </c>
      <c r="Q25" s="11" t="s">
        <v>24</v>
      </c>
      <c r="R25" s="26">
        <v>40</v>
      </c>
      <c r="S25" s="11" t="s">
        <v>24</v>
      </c>
      <c r="T25" s="48">
        <v>120</v>
      </c>
      <c r="U25" s="72">
        <f>IF(B25=1,J25-K25,IF(B25=-1,J25,0))</f>
        <v>0</v>
      </c>
      <c r="V25" s="5">
        <f t="shared" ref="V25" si="17">IF(B25=1,MIN((J25-K25),L25),0)</f>
        <v>0</v>
      </c>
      <c r="W25" s="6">
        <f t="shared" ref="W25" si="18">IF(B25=1,MIN((J25-K25),M25),0)</f>
        <v>0</v>
      </c>
      <c r="X25" s="6">
        <f>0</f>
        <v>0</v>
      </c>
      <c r="Y25" s="6">
        <f>0</f>
        <v>0</v>
      </c>
      <c r="Z25" s="6">
        <f t="shared" ref="Z25" si="19">IF(B25=1,MIN((J25-K25),P25),0)</f>
        <v>0</v>
      </c>
      <c r="AA25" s="6">
        <f>0</f>
        <v>0</v>
      </c>
      <c r="AB25" s="6">
        <f t="shared" ref="AB25" si="20">IF(B25=1,MIN((J25-K25),R25),0)</f>
        <v>0</v>
      </c>
      <c r="AC25" s="6">
        <f>0</f>
        <v>0</v>
      </c>
      <c r="AD25" s="7">
        <f>IF(OR(B25=1,B25=-1),MIN(J25,T25),0)</f>
        <v>0</v>
      </c>
      <c r="AF25" s="8">
        <f>MIN(U25,V25+Z25)</f>
        <v>0</v>
      </c>
      <c r="AG25" s="9">
        <f>MIN(U25,V25+Z25+AB25)</f>
        <v>0</v>
      </c>
      <c r="AH25" s="9">
        <f>MIN(U25,V25+Z25+AB25+AD25)</f>
        <v>0</v>
      </c>
      <c r="AI25" s="10">
        <f>MIN(U25,V25+Z25+AB25+AD25+W25)</f>
        <v>0</v>
      </c>
    </row>
    <row r="26" spans="1:38" ht="15" thickBot="1" x14ac:dyDescent="0.35">
      <c r="B26" s="12"/>
      <c r="F26" s="90" t="s">
        <v>97</v>
      </c>
      <c r="H26" s="90">
        <f>SUM(IF(B23=1,J23,0),IF(B24=1,J24,0),IF(B25=1,J25,0))</f>
        <v>0</v>
      </c>
      <c r="I26" t="s">
        <v>86</v>
      </c>
      <c r="J26" s="66">
        <f>SUM(IF(OR(B23=1,B23=-1),J23,0),IF(OR(B24=1,B24=-1),J24,0),IF(OR(B25=1,B25=-1),J25,0))</f>
        <v>0</v>
      </c>
      <c r="K26" s="66">
        <f>SUM(IF(B23=1,K23,0),IF(B24=1,K24,0),IF(B25=1,K25,0))</f>
        <v>0</v>
      </c>
      <c r="L26" s="5"/>
      <c r="M26" s="6"/>
      <c r="N26" s="11"/>
      <c r="O26" s="11"/>
      <c r="P26" s="6"/>
      <c r="Q26" s="11"/>
      <c r="R26" s="11"/>
      <c r="S26" s="11"/>
      <c r="T26" s="7"/>
      <c r="U26" s="72"/>
      <c r="V26" s="5"/>
      <c r="W26" s="6"/>
      <c r="X26" s="6"/>
      <c r="Y26" s="6"/>
      <c r="Z26" s="6"/>
      <c r="AA26" s="6"/>
      <c r="AB26" s="6"/>
      <c r="AC26" s="93" t="s">
        <v>95</v>
      </c>
      <c r="AD26" s="94">
        <f>SUM(IF(B23=-1,AD23,0),IF(B24=-1,AD24,0),IF(B25=-1,AD25,0))</f>
        <v>0</v>
      </c>
      <c r="AK26" s="75"/>
    </row>
    <row r="27" spans="1:38" ht="86.4" x14ac:dyDescent="0.3">
      <c r="B27" s="87" t="s">
        <v>92</v>
      </c>
      <c r="F27" s="1" t="s">
        <v>37</v>
      </c>
      <c r="G27" s="1" t="s">
        <v>45</v>
      </c>
      <c r="H27" s="1" t="s">
        <v>38</v>
      </c>
      <c r="I27" s="1" t="s">
        <v>39</v>
      </c>
      <c r="K27" s="6"/>
      <c r="L27" s="5"/>
      <c r="M27" s="6"/>
      <c r="N27" s="6"/>
      <c r="O27" s="6"/>
      <c r="P27" s="6"/>
      <c r="Q27" s="6"/>
      <c r="R27" s="6"/>
      <c r="S27" s="6"/>
      <c r="T27" s="7"/>
      <c r="U27" s="72"/>
      <c r="V27" s="5"/>
      <c r="W27" s="6"/>
      <c r="X27" s="6"/>
      <c r="Y27" s="6"/>
      <c r="Z27" s="6"/>
      <c r="AA27" s="6"/>
      <c r="AB27" s="6"/>
      <c r="AC27" s="6"/>
      <c r="AD27" s="7"/>
      <c r="AF27" s="62" t="s">
        <v>68</v>
      </c>
      <c r="AG27" s="63" t="s">
        <v>69</v>
      </c>
      <c r="AH27" s="63" t="s">
        <v>70</v>
      </c>
      <c r="AI27" s="63" t="s">
        <v>71</v>
      </c>
      <c r="AJ27" s="64" t="s">
        <v>72</v>
      </c>
      <c r="AK27" s="19"/>
      <c r="AL27" s="19"/>
    </row>
    <row r="28" spans="1:38" x14ac:dyDescent="0.3">
      <c r="A28" t="s">
        <v>20</v>
      </c>
      <c r="B28" s="59">
        <v>0</v>
      </c>
      <c r="F28" s="20">
        <v>200</v>
      </c>
      <c r="G28" s="20">
        <v>0</v>
      </c>
      <c r="H28" s="20">
        <v>100</v>
      </c>
      <c r="I28" s="20">
        <v>50</v>
      </c>
      <c r="J28" s="20">
        <v>100</v>
      </c>
      <c r="K28" s="26">
        <v>-100</v>
      </c>
      <c r="L28" s="47">
        <f>200</f>
        <v>200</v>
      </c>
      <c r="M28" s="26">
        <f>200</f>
        <v>200</v>
      </c>
      <c r="N28" s="26">
        <v>200</v>
      </c>
      <c r="O28" s="11" t="s">
        <v>24</v>
      </c>
      <c r="P28" s="26">
        <v>200</v>
      </c>
      <c r="Q28" s="11" t="s">
        <v>24</v>
      </c>
      <c r="R28" s="26">
        <v>100</v>
      </c>
      <c r="S28" s="11" t="s">
        <v>24</v>
      </c>
      <c r="T28" s="48">
        <v>50</v>
      </c>
      <c r="U28" s="72">
        <f>IF(B28=1,J28-K28,0)</f>
        <v>0</v>
      </c>
      <c r="V28" s="5">
        <f>IF(B28=1,MIN((J28-K28),L28),0)</f>
        <v>0</v>
      </c>
      <c r="W28" s="6">
        <f>IF(B28=1,MIN((J28-K28),M28),0)</f>
        <v>0</v>
      </c>
      <c r="X28" s="6">
        <f>IF(B28=1,MIN((J28-K28),N28),0)</f>
        <v>0</v>
      </c>
      <c r="Y28" s="6">
        <f>0</f>
        <v>0</v>
      </c>
      <c r="Z28" s="6">
        <f>IF(B28=1,MIN((J28-K28),P28),0)</f>
        <v>0</v>
      </c>
      <c r="AA28" s="6">
        <f>0</f>
        <v>0</v>
      </c>
      <c r="AB28" s="6">
        <f>IF(B28=1,MIN((J28-K28),R28),0)</f>
        <v>0</v>
      </c>
      <c r="AC28" s="6">
        <f>0</f>
        <v>0</v>
      </c>
      <c r="AD28" s="7">
        <f>IF(B28=1,MIN((J28-K28),T28),0)</f>
        <v>0</v>
      </c>
      <c r="AF28" s="5">
        <f>MIN(U28,V28+X28)</f>
        <v>0</v>
      </c>
      <c r="AG28" s="6">
        <f>MIN(U28,V28+Z28+AB28)</f>
        <v>0</v>
      </c>
      <c r="AH28" s="6">
        <f>MIN(U28,V28+X28+Z28+AB28)</f>
        <v>0</v>
      </c>
      <c r="AI28" s="6">
        <f>MIN(U28,V28+X28+Z28+AB28+AD28)</f>
        <v>0</v>
      </c>
      <c r="AJ28" s="7">
        <f>MIN(U28,V28+X28+Z28+AB28+AD28+W28)</f>
        <v>0</v>
      </c>
    </row>
    <row r="29" spans="1:38" x14ac:dyDescent="0.3">
      <c r="A29" t="s">
        <v>21</v>
      </c>
      <c r="B29" s="59">
        <v>0</v>
      </c>
      <c r="F29" s="20">
        <v>10</v>
      </c>
      <c r="G29" s="20">
        <v>0</v>
      </c>
      <c r="H29" s="20">
        <v>5</v>
      </c>
      <c r="I29" s="20">
        <v>10</v>
      </c>
      <c r="J29" s="20">
        <v>10</v>
      </c>
      <c r="K29" s="26">
        <v>-10</v>
      </c>
      <c r="L29" s="47">
        <v>20</v>
      </c>
      <c r="M29" s="26">
        <f>20</f>
        <v>20</v>
      </c>
      <c r="N29" s="26">
        <v>20</v>
      </c>
      <c r="O29" s="11" t="s">
        <v>24</v>
      </c>
      <c r="P29" s="26">
        <v>20</v>
      </c>
      <c r="Q29" s="11" t="s">
        <v>24</v>
      </c>
      <c r="R29" s="26">
        <v>5</v>
      </c>
      <c r="S29" s="11" t="s">
        <v>24</v>
      </c>
      <c r="T29" s="48">
        <v>2.5</v>
      </c>
      <c r="U29" s="72">
        <f t="shared" ref="U29:U30" si="21">IF(B29=1,J29-K29,0)</f>
        <v>0</v>
      </c>
      <c r="V29" s="5">
        <f t="shared" ref="V29:V30" si="22">IF(B29=1,MIN((J29-K29),L29),0)</f>
        <v>0</v>
      </c>
      <c r="W29" s="6">
        <f t="shared" ref="W29:W30" si="23">IF(B29=1,MIN((J29-K29),M29),0)</f>
        <v>0</v>
      </c>
      <c r="X29" s="6">
        <f t="shared" ref="X29:X30" si="24">IF(B29=1,MIN((J29-K29),N29),0)</f>
        <v>0</v>
      </c>
      <c r="Y29" s="6">
        <f>0</f>
        <v>0</v>
      </c>
      <c r="Z29" s="6">
        <f t="shared" ref="Z29:Z30" si="25">IF(B29=1,MIN((J29-K29),P29),0)</f>
        <v>0</v>
      </c>
      <c r="AA29" s="6">
        <f>0</f>
        <v>0</v>
      </c>
      <c r="AB29" s="6">
        <f t="shared" ref="AB29:AB30" si="26">IF(B29=1,MIN((J29-K29),R29),0)</f>
        <v>0</v>
      </c>
      <c r="AC29" s="6">
        <f>0</f>
        <v>0</v>
      </c>
      <c r="AD29" s="7">
        <f t="shared" ref="AD29:AD30" si="27">IF(B29=1,MIN((J29-K29),T29),0)</f>
        <v>0</v>
      </c>
      <c r="AF29" s="5">
        <f t="shared" ref="AF29:AF30" si="28">MIN(U29,V29+X29)</f>
        <v>0</v>
      </c>
      <c r="AG29" s="6">
        <f t="shared" ref="AG29:AG30" si="29">MIN(U29,V29+Z29+AB29)</f>
        <v>0</v>
      </c>
      <c r="AH29" s="6">
        <f t="shared" ref="AH29:AH30" si="30">MIN(U29,V29+X29+Z29+AB29)</f>
        <v>0</v>
      </c>
      <c r="AI29" s="6">
        <f t="shared" ref="AI29:AI30" si="31">MIN(U29,V29+X29+Z29+AB29+AD29)</f>
        <v>0</v>
      </c>
      <c r="AJ29" s="7">
        <f t="shared" ref="AJ29:AJ30" si="32">MIN(U29,V29+X29+Z29+AB29+AD29+W29)</f>
        <v>0</v>
      </c>
    </row>
    <row r="30" spans="1:38" ht="15" thickBot="1" x14ac:dyDescent="0.35">
      <c r="A30" t="s">
        <v>22</v>
      </c>
      <c r="B30" s="60">
        <v>1</v>
      </c>
      <c r="C30" s="24"/>
      <c r="D30" s="24"/>
      <c r="E30" s="24"/>
      <c r="F30" s="27">
        <v>100</v>
      </c>
      <c r="G30" s="27">
        <v>0</v>
      </c>
      <c r="H30" s="27">
        <v>100</v>
      </c>
      <c r="I30" s="27">
        <v>50</v>
      </c>
      <c r="J30" s="27">
        <v>100</v>
      </c>
      <c r="K30" s="27">
        <v>-100</v>
      </c>
      <c r="L30" s="49">
        <v>200</v>
      </c>
      <c r="M30" s="50">
        <v>200</v>
      </c>
      <c r="N30" s="50">
        <v>200</v>
      </c>
      <c r="O30" s="13" t="s">
        <v>24</v>
      </c>
      <c r="P30" s="50">
        <v>200</v>
      </c>
      <c r="Q30" s="9" t="s">
        <v>24</v>
      </c>
      <c r="R30" s="50">
        <v>100</v>
      </c>
      <c r="S30" s="9" t="s">
        <v>24</v>
      </c>
      <c r="T30" s="51">
        <v>0</v>
      </c>
      <c r="U30" s="74">
        <f t="shared" si="21"/>
        <v>200</v>
      </c>
      <c r="V30" s="8">
        <f t="shared" si="22"/>
        <v>200</v>
      </c>
      <c r="W30" s="9">
        <f t="shared" si="23"/>
        <v>200</v>
      </c>
      <c r="X30" s="9">
        <f t="shared" si="24"/>
        <v>200</v>
      </c>
      <c r="Y30" s="9">
        <f>0</f>
        <v>0</v>
      </c>
      <c r="Z30" s="9">
        <f t="shared" si="25"/>
        <v>200</v>
      </c>
      <c r="AA30" s="9">
        <f>0</f>
        <v>0</v>
      </c>
      <c r="AB30" s="9">
        <f t="shared" si="26"/>
        <v>100</v>
      </c>
      <c r="AC30" s="9">
        <f>0</f>
        <v>0</v>
      </c>
      <c r="AD30" s="10">
        <f t="shared" si="27"/>
        <v>0</v>
      </c>
      <c r="AF30" s="8">
        <f t="shared" si="28"/>
        <v>200</v>
      </c>
      <c r="AG30" s="9">
        <f t="shared" si="29"/>
        <v>200</v>
      </c>
      <c r="AH30" s="9">
        <f t="shared" si="30"/>
        <v>200</v>
      </c>
      <c r="AI30" s="9">
        <f t="shared" si="31"/>
        <v>200</v>
      </c>
      <c r="AJ30" s="10">
        <f t="shared" si="32"/>
        <v>200</v>
      </c>
    </row>
    <row r="31" spans="1:38" s="66" customFormat="1" x14ac:dyDescent="0.3">
      <c r="B31" s="11"/>
      <c r="C31" s="11"/>
      <c r="D31" s="11"/>
      <c r="E31" s="11" t="s">
        <v>86</v>
      </c>
      <c r="F31" s="11">
        <f>SUM(IF(B28=1,F28,0),IF(B29=1,F29,0),IF(B30=1,F30,0))</f>
        <v>100</v>
      </c>
      <c r="G31" s="11">
        <f>SUM(IF(B28=1,G28,0),IF(B29=1,G29,0),IF(B30=1,G30,0))</f>
        <v>0</v>
      </c>
      <c r="H31" s="11">
        <f>SUM(IF(B28=1,H28,0),IF(B29=1,H29,0),IF(B30=1,H30,0))</f>
        <v>100</v>
      </c>
      <c r="I31" s="11">
        <f>SUM(IF(B28=1,I28,0),IF(B29=1,I29,0),IF(B30=1,I30,0))</f>
        <v>50</v>
      </c>
      <c r="J31" s="66">
        <f>SUM(IF(B28=1,J28,0),IF(B29=1,J29,0),IF(B30=1,J30,0))</f>
        <v>100</v>
      </c>
      <c r="K31" s="66">
        <f>SUM(IF(B28=1,K28,0),IF(B29=1,K29,0),IF(B30=1,K30,0))</f>
        <v>-100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F31" s="11"/>
      <c r="AG31" s="11"/>
      <c r="AH31" s="11"/>
      <c r="AI31" s="11"/>
      <c r="AJ31" s="11"/>
    </row>
    <row r="32" spans="1:38" s="66" customFormat="1" ht="15" thickBot="1" x14ac:dyDescent="0.3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F32" s="11"/>
      <c r="AG32" s="11"/>
      <c r="AH32" s="11"/>
      <c r="AI32" s="11"/>
      <c r="AJ32" s="11"/>
    </row>
    <row r="33" spans="1:36" s="66" customFormat="1" ht="15" thickBot="1" x14ac:dyDescent="0.35">
      <c r="A33" s="81" t="s">
        <v>82</v>
      </c>
      <c r="B33" s="82"/>
      <c r="C33" s="82"/>
      <c r="D33" s="83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11"/>
      <c r="AC33" s="11"/>
      <c r="AD33" s="11"/>
      <c r="AF33" s="11"/>
      <c r="AG33" s="11"/>
      <c r="AH33" s="11"/>
      <c r="AI33" s="11"/>
      <c r="AJ33" s="11"/>
    </row>
    <row r="34" spans="1:36" s="66" customFormat="1" x14ac:dyDescent="0.3">
      <c r="A34" s="6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76" t="s">
        <v>98</v>
      </c>
      <c r="N34" s="6"/>
      <c r="O34" s="6"/>
      <c r="P34" s="6"/>
      <c r="Q34" s="6"/>
      <c r="R34" s="6"/>
      <c r="S34" s="6"/>
      <c r="T34" s="6"/>
      <c r="U34" s="6"/>
      <c r="V34" s="11"/>
      <c r="W34" s="69" t="s">
        <v>99</v>
      </c>
      <c r="X34" s="6"/>
      <c r="Y34" s="11"/>
      <c r="Z34" s="11"/>
      <c r="AA34" s="68"/>
      <c r="AB34" s="11"/>
      <c r="AC34" s="11"/>
      <c r="AD34" s="11"/>
      <c r="AF34" s="11"/>
      <c r="AG34" s="11"/>
      <c r="AH34" s="11"/>
      <c r="AI34" s="11"/>
      <c r="AJ34" s="11"/>
    </row>
    <row r="35" spans="1:36" s="66" customFormat="1" ht="57.6" x14ac:dyDescent="0.3">
      <c r="A35" s="67"/>
      <c r="B35" s="11"/>
      <c r="C35" s="11"/>
      <c r="D35" s="11"/>
      <c r="E35" s="11"/>
      <c r="F35" s="11"/>
      <c r="G35" s="11"/>
      <c r="H35" s="11"/>
      <c r="I35" s="11"/>
      <c r="J35" s="14" t="s">
        <v>26</v>
      </c>
      <c r="K35" s="14" t="s">
        <v>27</v>
      </c>
      <c r="L35" s="70" t="s">
        <v>85</v>
      </c>
      <c r="M35" s="14" t="s">
        <v>28</v>
      </c>
      <c r="N35" s="14" t="s">
        <v>29</v>
      </c>
      <c r="O35" s="14" t="s">
        <v>30</v>
      </c>
      <c r="P35" s="14" t="s">
        <v>31</v>
      </c>
      <c r="Q35" s="14" t="s">
        <v>32</v>
      </c>
      <c r="R35" s="14" t="s">
        <v>33</v>
      </c>
      <c r="S35" s="14" t="s">
        <v>34</v>
      </c>
      <c r="T35" s="14" t="s">
        <v>35</v>
      </c>
      <c r="U35" s="14" t="s">
        <v>36</v>
      </c>
      <c r="V35" s="11"/>
      <c r="W35" s="19" t="s">
        <v>63</v>
      </c>
      <c r="X35" s="19" t="s">
        <v>73</v>
      </c>
      <c r="Y35" s="11"/>
      <c r="Z35" s="11"/>
      <c r="AA35" s="68"/>
      <c r="AB35" s="11"/>
      <c r="AC35" s="11"/>
      <c r="AD35" s="11"/>
      <c r="AF35" s="11"/>
      <c r="AG35" s="11"/>
      <c r="AH35" s="11"/>
      <c r="AI35" s="11"/>
      <c r="AJ35" s="11"/>
    </row>
    <row r="36" spans="1:36" s="66" customFormat="1" x14ac:dyDescent="0.3">
      <c r="A36" s="67" t="s">
        <v>75</v>
      </c>
      <c r="B36" s="11"/>
      <c r="C36" s="11"/>
      <c r="D36" s="11"/>
      <c r="E36" s="11"/>
      <c r="F36" s="11"/>
      <c r="G36" s="11"/>
      <c r="H36" s="11"/>
      <c r="I36" s="11"/>
      <c r="J36" s="11">
        <f>J16</f>
        <v>0</v>
      </c>
      <c r="K36" s="11">
        <f>K16</f>
        <v>0</v>
      </c>
      <c r="L36" s="11">
        <f t="shared" ref="L36:U36" si="33">SUM(U13:U15)</f>
        <v>0</v>
      </c>
      <c r="M36" s="11">
        <f t="shared" si="33"/>
        <v>0</v>
      </c>
      <c r="N36" s="11">
        <f t="shared" si="33"/>
        <v>0</v>
      </c>
      <c r="O36" s="11">
        <f t="shared" si="33"/>
        <v>0</v>
      </c>
      <c r="P36" s="11">
        <f t="shared" si="33"/>
        <v>0</v>
      </c>
      <c r="Q36" s="11">
        <f t="shared" si="33"/>
        <v>0</v>
      </c>
      <c r="R36" s="11">
        <f t="shared" si="33"/>
        <v>0</v>
      </c>
      <c r="S36" s="11">
        <f t="shared" si="33"/>
        <v>0</v>
      </c>
      <c r="T36" s="11">
        <f t="shared" si="33"/>
        <v>0</v>
      </c>
      <c r="U36" s="11">
        <f t="shared" si="33"/>
        <v>0</v>
      </c>
      <c r="V36" s="11"/>
      <c r="W36" s="11">
        <f>SUM(AF13:AF15)</f>
        <v>0</v>
      </c>
      <c r="X36" s="11">
        <f>SUM(AG13:AG15)</f>
        <v>0</v>
      </c>
      <c r="Y36" s="11"/>
      <c r="Z36" s="11"/>
      <c r="AA36" s="68"/>
      <c r="AB36" s="11"/>
      <c r="AC36" s="11"/>
      <c r="AD36" s="11"/>
      <c r="AF36" s="11"/>
      <c r="AG36" s="11"/>
      <c r="AH36" s="11"/>
      <c r="AI36" s="11"/>
      <c r="AJ36" s="11"/>
    </row>
    <row r="37" spans="1:36" s="66" customFormat="1" x14ac:dyDescent="0.3">
      <c r="A37" s="6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68"/>
      <c r="AB37" s="11"/>
      <c r="AC37" s="11"/>
      <c r="AD37" s="11"/>
      <c r="AF37" s="11"/>
      <c r="AG37" s="11"/>
      <c r="AH37" s="11"/>
      <c r="AI37" s="11"/>
      <c r="AJ37" s="11"/>
    </row>
    <row r="38" spans="1:36" s="66" customFormat="1" ht="72" x14ac:dyDescent="0.3">
      <c r="A38" s="6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4" t="s">
        <v>64</v>
      </c>
      <c r="X38" s="14" t="s">
        <v>65</v>
      </c>
      <c r="Y38" s="14" t="s">
        <v>66</v>
      </c>
      <c r="Z38" s="14" t="s">
        <v>67</v>
      </c>
      <c r="AA38" s="68"/>
      <c r="AB38" s="11"/>
      <c r="AC38" s="11"/>
      <c r="AD38" s="11"/>
      <c r="AF38" s="11"/>
      <c r="AG38" s="11"/>
      <c r="AH38" s="11"/>
      <c r="AI38" s="11"/>
      <c r="AJ38" s="11"/>
    </row>
    <row r="39" spans="1:36" s="66" customFormat="1" x14ac:dyDescent="0.3">
      <c r="A39" s="67" t="s">
        <v>84</v>
      </c>
      <c r="B39" s="11"/>
      <c r="C39" s="11"/>
      <c r="D39" s="11"/>
      <c r="E39" s="11"/>
      <c r="F39" s="11"/>
      <c r="G39" s="11"/>
      <c r="H39" s="11"/>
      <c r="I39" s="11"/>
      <c r="J39" s="11">
        <f>J21+J26</f>
        <v>0</v>
      </c>
      <c r="K39" s="11">
        <f>K21+K26</f>
        <v>0</v>
      </c>
      <c r="L39" s="11">
        <f t="shared" ref="L39:U39" si="34">SUM(U18:U20,U23:U25)</f>
        <v>0</v>
      </c>
      <c r="M39" s="11">
        <f t="shared" si="34"/>
        <v>0</v>
      </c>
      <c r="N39" s="11">
        <f t="shared" si="34"/>
        <v>0</v>
      </c>
      <c r="O39" s="11">
        <f t="shared" si="34"/>
        <v>0</v>
      </c>
      <c r="P39" s="11">
        <f t="shared" si="34"/>
        <v>0</v>
      </c>
      <c r="Q39" s="11">
        <f t="shared" si="34"/>
        <v>0</v>
      </c>
      <c r="R39" s="11">
        <f t="shared" si="34"/>
        <v>0</v>
      </c>
      <c r="S39" s="11">
        <f t="shared" si="34"/>
        <v>0</v>
      </c>
      <c r="T39" s="11">
        <f t="shared" si="34"/>
        <v>0</v>
      </c>
      <c r="U39" s="11">
        <f t="shared" si="34"/>
        <v>0</v>
      </c>
      <c r="V39" s="11"/>
      <c r="W39" s="11">
        <f>SUM(AF18:AF20,AF23:AF25)</f>
        <v>0</v>
      </c>
      <c r="X39" s="11">
        <f>SUM(AG18:AG20,AG23:AG25)</f>
        <v>0</v>
      </c>
      <c r="Y39" s="11">
        <f>SUM(AH18:AH20,AH23:AH25)</f>
        <v>0</v>
      </c>
      <c r="Z39" s="11">
        <f>SUM(AI18:AI20,AI23:AI25)</f>
        <v>0</v>
      </c>
      <c r="AA39" s="68"/>
      <c r="AB39" s="11"/>
      <c r="AC39" s="11"/>
      <c r="AD39" s="11"/>
      <c r="AF39" s="11"/>
      <c r="AG39" s="11"/>
      <c r="AH39" s="11"/>
      <c r="AI39" s="11"/>
      <c r="AJ39" s="11"/>
    </row>
    <row r="40" spans="1:36" s="66" customFormat="1" x14ac:dyDescent="0.3">
      <c r="A40" s="6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68"/>
      <c r="AB40" s="11"/>
      <c r="AC40" s="11"/>
      <c r="AD40" s="11"/>
      <c r="AF40" s="11"/>
      <c r="AG40" s="11"/>
      <c r="AH40" s="11"/>
      <c r="AI40" s="11"/>
      <c r="AJ40" s="11"/>
    </row>
    <row r="41" spans="1:36" s="66" customFormat="1" ht="86.4" x14ac:dyDescent="0.3">
      <c r="A41" s="67"/>
      <c r="B41" s="11"/>
      <c r="C41" s="11"/>
      <c r="D41" s="11"/>
      <c r="E41" s="11"/>
      <c r="F41" s="14" t="s">
        <v>37</v>
      </c>
      <c r="G41" s="14" t="s">
        <v>45</v>
      </c>
      <c r="H41" s="14" t="s">
        <v>38</v>
      </c>
      <c r="I41" s="14" t="s">
        <v>39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4" t="s">
        <v>68</v>
      </c>
      <c r="X41" s="14" t="s">
        <v>69</v>
      </c>
      <c r="Y41" s="14" t="s">
        <v>70</v>
      </c>
      <c r="Z41" s="14" t="s">
        <v>71</v>
      </c>
      <c r="AA41" s="16" t="s">
        <v>72</v>
      </c>
      <c r="AB41" s="11"/>
      <c r="AC41" s="11"/>
      <c r="AD41" s="11"/>
      <c r="AF41" s="11"/>
      <c r="AG41" s="11"/>
      <c r="AH41" s="11"/>
      <c r="AI41" s="11"/>
      <c r="AJ41" s="11"/>
    </row>
    <row r="42" spans="1:36" s="66" customFormat="1" ht="15" thickBot="1" x14ac:dyDescent="0.35">
      <c r="A42" s="79" t="s">
        <v>83</v>
      </c>
      <c r="B42" s="13"/>
      <c r="C42" s="13"/>
      <c r="D42" s="13"/>
      <c r="E42" s="13"/>
      <c r="F42" s="13">
        <f>F31</f>
        <v>100</v>
      </c>
      <c r="G42" s="13">
        <f t="shared" ref="G42:I42" si="35">G31</f>
        <v>0</v>
      </c>
      <c r="H42" s="13">
        <f t="shared" si="35"/>
        <v>100</v>
      </c>
      <c r="I42" s="13">
        <f t="shared" si="35"/>
        <v>50</v>
      </c>
      <c r="J42" s="13">
        <f>J31</f>
        <v>100</v>
      </c>
      <c r="K42" s="13">
        <f>K31</f>
        <v>-100</v>
      </c>
      <c r="L42" s="13">
        <f>SUM(U28:U30)</f>
        <v>200</v>
      </c>
      <c r="M42" s="13">
        <f t="shared" ref="M42:AA42" si="36">SUM(V28:V30)</f>
        <v>200</v>
      </c>
      <c r="N42" s="13">
        <f t="shared" si="36"/>
        <v>200</v>
      </c>
      <c r="O42" s="13">
        <f t="shared" si="36"/>
        <v>200</v>
      </c>
      <c r="P42" s="13">
        <f t="shared" si="36"/>
        <v>0</v>
      </c>
      <c r="Q42" s="13">
        <f t="shared" si="36"/>
        <v>200</v>
      </c>
      <c r="R42" s="13">
        <f t="shared" si="36"/>
        <v>0</v>
      </c>
      <c r="S42" s="13">
        <f t="shared" si="36"/>
        <v>100</v>
      </c>
      <c r="T42" s="13">
        <f t="shared" si="36"/>
        <v>0</v>
      </c>
      <c r="U42" s="13">
        <f t="shared" si="36"/>
        <v>0</v>
      </c>
      <c r="V42" s="13"/>
      <c r="W42" s="13">
        <f t="shared" si="36"/>
        <v>200</v>
      </c>
      <c r="X42" s="13">
        <f t="shared" si="36"/>
        <v>200</v>
      </c>
      <c r="Y42" s="13">
        <f t="shared" si="36"/>
        <v>200</v>
      </c>
      <c r="Z42" s="13">
        <f t="shared" si="36"/>
        <v>200</v>
      </c>
      <c r="AA42" s="80">
        <f t="shared" si="36"/>
        <v>200</v>
      </c>
      <c r="AB42" s="11"/>
      <c r="AC42" s="11"/>
      <c r="AD42" s="11"/>
      <c r="AF42" s="11"/>
      <c r="AG42" s="11"/>
      <c r="AH42" s="11"/>
      <c r="AI42" s="11"/>
      <c r="AJ42" s="11"/>
    </row>
    <row r="43" spans="1:36" ht="15" thickBot="1" x14ac:dyDescent="0.35">
      <c r="K43" s="11"/>
      <c r="L43" s="6"/>
      <c r="M43" s="6"/>
      <c r="N43" s="11"/>
      <c r="O43" s="11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6" ht="15" thickBot="1" x14ac:dyDescent="0.35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55" t="s">
        <v>103</v>
      </c>
      <c r="M44" s="31"/>
      <c r="N44" s="31"/>
      <c r="O44" s="55" t="s">
        <v>103</v>
      </c>
      <c r="P44" s="31"/>
      <c r="Q44" s="55" t="s">
        <v>104</v>
      </c>
      <c r="R44" s="31"/>
      <c r="S44" s="55" t="s">
        <v>104</v>
      </c>
      <c r="T44" s="31"/>
      <c r="U44" s="31"/>
      <c r="V44" s="31"/>
      <c r="W44" s="31"/>
      <c r="X44" s="31"/>
      <c r="Y44" s="31"/>
      <c r="Z44" s="31"/>
      <c r="AA44" s="31"/>
      <c r="AB44" s="32"/>
      <c r="AC44" s="6"/>
      <c r="AD44" s="6"/>
    </row>
    <row r="45" spans="1:36" ht="15" thickBot="1" x14ac:dyDescent="0.35">
      <c r="A45" s="33"/>
      <c r="B45" s="34" t="s">
        <v>51</v>
      </c>
      <c r="C45" s="35"/>
      <c r="D45" s="35"/>
      <c r="E45" s="35"/>
      <c r="F45" s="58">
        <f>SUM(E7:M7) - SUM(L55:T55,L57:T57,L60:T60)</f>
        <v>0</v>
      </c>
      <c r="G45" s="36"/>
      <c r="H45" s="36"/>
      <c r="I45" s="36"/>
      <c r="J45" s="36"/>
      <c r="K45" s="36"/>
      <c r="L45" s="54" t="s">
        <v>106</v>
      </c>
      <c r="M45" s="55"/>
      <c r="N45" s="55"/>
      <c r="O45" s="56" t="s">
        <v>107</v>
      </c>
      <c r="P45" s="55"/>
      <c r="Q45" s="57" t="s">
        <v>58</v>
      </c>
      <c r="R45" s="57" t="s">
        <v>61</v>
      </c>
      <c r="S45" s="57" t="s">
        <v>59</v>
      </c>
      <c r="T45" s="57"/>
      <c r="U45" s="57" t="s">
        <v>60</v>
      </c>
      <c r="V45" s="57"/>
      <c r="W45" s="57" t="s">
        <v>74</v>
      </c>
      <c r="X45" s="57"/>
      <c r="Y45" s="57" t="s">
        <v>105</v>
      </c>
      <c r="Z45" s="57"/>
      <c r="AA45" s="57" t="s">
        <v>62</v>
      </c>
      <c r="AB45" s="32"/>
      <c r="AC45" s="6"/>
      <c r="AD45" s="6"/>
    </row>
    <row r="46" spans="1:36" ht="15" thickBot="1" x14ac:dyDescent="0.35">
      <c r="A46" s="33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28">
        <f>U60</f>
        <v>12.5</v>
      </c>
      <c r="M46" s="29"/>
      <c r="N46" s="29"/>
      <c r="O46" s="29">
        <f>SUM(L60,N60:T60)</f>
        <v>60</v>
      </c>
      <c r="P46" s="29"/>
      <c r="Q46" s="29">
        <f>H26</f>
        <v>0</v>
      </c>
      <c r="R46" s="29">
        <f>AG16+AH21</f>
        <v>0</v>
      </c>
      <c r="S46" s="29">
        <f>D7+Q46+R46+L46+O46</f>
        <v>72.5</v>
      </c>
      <c r="T46" s="29"/>
      <c r="U46" s="29">
        <f>SUM(E7,G7:M7)-AD26</f>
        <v>60</v>
      </c>
      <c r="V46" s="29"/>
      <c r="W46" s="29">
        <f>MAX(0,(O7*4+U46-S46))</f>
        <v>0</v>
      </c>
      <c r="X46" s="29"/>
      <c r="Y46" s="29">
        <f>SUM(E7:M7)-SUM(L55:T55,L57:T57,L60:T60)</f>
        <v>0</v>
      </c>
      <c r="Z46" s="29"/>
      <c r="AA46" s="29">
        <f>MAX(W46,Y46)</f>
        <v>0</v>
      </c>
      <c r="AB46" s="39"/>
      <c r="AC46" s="6"/>
      <c r="AD46" s="6"/>
    </row>
    <row r="47" spans="1:36" ht="15" thickBot="1" x14ac:dyDescent="0.35">
      <c r="A47" s="33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40"/>
      <c r="AC47" s="6"/>
      <c r="AD47" s="6"/>
    </row>
    <row r="48" spans="1:36" x14ac:dyDescent="0.3">
      <c r="A48" s="33"/>
      <c r="B48" s="30" t="s">
        <v>52</v>
      </c>
      <c r="C48" s="31"/>
      <c r="D48" s="31"/>
      <c r="E48" s="31"/>
      <c r="F48" s="31"/>
      <c r="G48" s="31"/>
      <c r="H48" s="31"/>
      <c r="I48" s="31"/>
      <c r="J48" s="31"/>
      <c r="K48" s="32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40"/>
      <c r="AC48" s="6"/>
      <c r="AD48" s="6"/>
    </row>
    <row r="49" spans="1:30" ht="36.6" x14ac:dyDescent="0.3">
      <c r="A49" s="33"/>
      <c r="B49" s="33"/>
      <c r="C49" s="41" t="s">
        <v>11</v>
      </c>
      <c r="D49" s="41" t="s">
        <v>12</v>
      </c>
      <c r="E49" s="41" t="s">
        <v>2</v>
      </c>
      <c r="F49" s="41" t="s">
        <v>53</v>
      </c>
      <c r="G49" s="42" t="s">
        <v>54</v>
      </c>
      <c r="H49" s="41" t="s">
        <v>13</v>
      </c>
      <c r="I49" s="42" t="s">
        <v>55</v>
      </c>
      <c r="J49" s="41" t="s">
        <v>15</v>
      </c>
      <c r="K49" s="43" t="s">
        <v>56</v>
      </c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40"/>
      <c r="AC49" s="6"/>
      <c r="AD49" s="6"/>
    </row>
    <row r="50" spans="1:30" ht="15" thickBot="1" x14ac:dyDescent="0.35">
      <c r="A50" s="33"/>
      <c r="B50" s="37"/>
      <c r="C50" s="38">
        <f>E7-SUM(L55,L57,L60)</f>
        <v>0</v>
      </c>
      <c r="D50" s="38">
        <f>F7-SUM(M55,M57,M60)</f>
        <v>0</v>
      </c>
      <c r="E50" s="38">
        <f>G7-SUM(N55,N57,N60)</f>
        <v>0</v>
      </c>
      <c r="F50" s="38">
        <f>G7+H7-SUM(N55:O55,N57:O57,N60:O60)</f>
        <v>0</v>
      </c>
      <c r="G50" s="38">
        <f>G7+H7+I7-SUM(N55:P55,N57:P57,N60:P60)</f>
        <v>0</v>
      </c>
      <c r="H50" s="38">
        <f>J7-SUM(Q55,Q57,Q60)</f>
        <v>0</v>
      </c>
      <c r="I50" s="38">
        <f>J7+K7-SUM(Q55,Q57,Q60,R55,R57,R60)</f>
        <v>0</v>
      </c>
      <c r="J50" s="38">
        <f>L7-SUM(S55,S57,S60)</f>
        <v>0</v>
      </c>
      <c r="K50" s="39">
        <f>L7+M7-SUM(S55,S57,S60,T55,T57,T60)</f>
        <v>0</v>
      </c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40"/>
      <c r="AC50" s="6"/>
      <c r="AD50" s="6"/>
    </row>
    <row r="51" spans="1:30" ht="15" thickBot="1" x14ac:dyDescent="0.35">
      <c r="A51" s="33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40"/>
      <c r="AC51" s="6"/>
      <c r="AD51" s="6"/>
    </row>
    <row r="52" spans="1:30" ht="15" thickBot="1" x14ac:dyDescent="0.35">
      <c r="A52" s="30"/>
      <c r="B52" s="31" t="s">
        <v>42</v>
      </c>
      <c r="C52" s="31"/>
      <c r="D52" s="31"/>
      <c r="E52" s="31"/>
      <c r="F52" s="31"/>
      <c r="G52" s="31"/>
      <c r="H52" s="31"/>
      <c r="I52" s="31"/>
      <c r="J52" s="31"/>
      <c r="K52" s="32"/>
      <c r="L52" s="36" t="s">
        <v>96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40"/>
      <c r="AC52" s="6"/>
      <c r="AD52" s="6"/>
    </row>
    <row r="53" spans="1:30" ht="24.6" x14ac:dyDescent="0.3">
      <c r="A53" s="33"/>
      <c r="B53" s="42" t="s">
        <v>101</v>
      </c>
      <c r="C53" s="41" t="s">
        <v>102</v>
      </c>
      <c r="D53" s="36"/>
      <c r="E53" s="36"/>
      <c r="F53" s="36"/>
      <c r="G53" s="36"/>
      <c r="H53" s="36"/>
      <c r="I53" s="36"/>
      <c r="J53" s="36"/>
      <c r="K53" s="40"/>
      <c r="L53" s="44" t="s">
        <v>100</v>
      </c>
      <c r="M53" s="45"/>
      <c r="N53" s="45"/>
      <c r="O53" s="45"/>
      <c r="P53" s="45"/>
      <c r="Q53" s="45"/>
      <c r="R53" s="45"/>
      <c r="S53" s="45"/>
      <c r="T53" s="45"/>
      <c r="U53" s="32"/>
      <c r="V53" s="36"/>
      <c r="W53" s="36"/>
      <c r="X53" s="36"/>
      <c r="Y53" s="36"/>
      <c r="Z53" s="36"/>
      <c r="AA53" s="36"/>
      <c r="AB53" s="40"/>
      <c r="AC53" s="6"/>
      <c r="AD53" s="6"/>
    </row>
    <row r="54" spans="1:30" ht="24.6" x14ac:dyDescent="0.3">
      <c r="A54" s="33"/>
      <c r="B54" s="42"/>
      <c r="C54" s="42" t="s">
        <v>11</v>
      </c>
      <c r="D54" s="36" t="s">
        <v>12</v>
      </c>
      <c r="E54" s="36" t="s">
        <v>2</v>
      </c>
      <c r="F54" s="36" t="s">
        <v>3</v>
      </c>
      <c r="G54" s="36" t="s">
        <v>1</v>
      </c>
      <c r="H54" s="36" t="s">
        <v>13</v>
      </c>
      <c r="I54" s="36" t="s">
        <v>14</v>
      </c>
      <c r="J54" s="36" t="s">
        <v>15</v>
      </c>
      <c r="K54" s="40" t="s">
        <v>16</v>
      </c>
      <c r="L54" s="46" t="s">
        <v>28</v>
      </c>
      <c r="M54" s="42" t="s">
        <v>29</v>
      </c>
      <c r="N54" s="42" t="s">
        <v>30</v>
      </c>
      <c r="O54" s="42" t="s">
        <v>31</v>
      </c>
      <c r="P54" s="42" t="s">
        <v>32</v>
      </c>
      <c r="Q54" s="42" t="s">
        <v>33</v>
      </c>
      <c r="R54" s="42" t="s">
        <v>34</v>
      </c>
      <c r="S54" s="42" t="s">
        <v>35</v>
      </c>
      <c r="T54" s="42" t="s">
        <v>36</v>
      </c>
      <c r="U54" s="40"/>
      <c r="V54" s="36"/>
      <c r="W54" s="36"/>
      <c r="X54" s="36"/>
      <c r="Y54" s="36"/>
      <c r="Z54" s="36"/>
      <c r="AA54" s="36"/>
      <c r="AB54" s="40"/>
      <c r="AC54" s="6"/>
      <c r="AD54" s="6"/>
    </row>
    <row r="55" spans="1:30" x14ac:dyDescent="0.3">
      <c r="A55" s="33" t="s">
        <v>75</v>
      </c>
      <c r="B55" s="36">
        <f>L36-SUM(L55:T55)</f>
        <v>0</v>
      </c>
      <c r="C55" s="36">
        <f t="shared" ref="C55:K55" si="37">M36-L55</f>
        <v>0</v>
      </c>
      <c r="D55" s="36">
        <f t="shared" si="37"/>
        <v>0</v>
      </c>
      <c r="E55" s="36">
        <f t="shared" si="37"/>
        <v>0</v>
      </c>
      <c r="F55" s="36">
        <f t="shared" si="37"/>
        <v>0</v>
      </c>
      <c r="G55" s="36">
        <f t="shared" si="37"/>
        <v>0</v>
      </c>
      <c r="H55" s="36">
        <f t="shared" si="37"/>
        <v>0</v>
      </c>
      <c r="I55" s="36">
        <f t="shared" si="37"/>
        <v>0</v>
      </c>
      <c r="J55" s="36">
        <f t="shared" si="37"/>
        <v>0</v>
      </c>
      <c r="K55" s="40">
        <f t="shared" si="37"/>
        <v>0</v>
      </c>
      <c r="L55" s="33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40"/>
      <c r="V55" s="36"/>
      <c r="W55" s="36"/>
      <c r="X55" s="36"/>
      <c r="Y55" s="36"/>
      <c r="Z55" s="36"/>
      <c r="AA55" s="36"/>
      <c r="AB55" s="40"/>
      <c r="AC55" s="6"/>
      <c r="AD55" s="6"/>
    </row>
    <row r="56" spans="1:30" x14ac:dyDescent="0.3">
      <c r="A56" s="33"/>
      <c r="B56" s="36"/>
      <c r="C56" s="36"/>
      <c r="D56" s="36"/>
      <c r="E56" s="36"/>
      <c r="F56" s="36"/>
      <c r="G56" s="36"/>
      <c r="H56" s="36"/>
      <c r="I56" s="36"/>
      <c r="J56" s="36"/>
      <c r="K56" s="40"/>
      <c r="L56" s="33"/>
      <c r="M56" s="36"/>
      <c r="N56" s="36"/>
      <c r="O56" s="36"/>
      <c r="P56" s="36"/>
      <c r="Q56" s="36"/>
      <c r="R56" s="36"/>
      <c r="S56" s="36"/>
      <c r="T56" s="36"/>
      <c r="U56" s="40"/>
      <c r="V56" s="36"/>
      <c r="W56" s="36"/>
      <c r="X56" s="36"/>
      <c r="Y56" s="36"/>
      <c r="Z56" s="36"/>
      <c r="AA56" s="36"/>
      <c r="AB56" s="40"/>
      <c r="AC56" s="6"/>
      <c r="AD56" s="6"/>
    </row>
    <row r="57" spans="1:30" ht="15" thickBot="1" x14ac:dyDescent="0.35">
      <c r="A57" s="89" t="s">
        <v>87</v>
      </c>
      <c r="B57" s="36">
        <f>L39-SUM(L57:T57)</f>
        <v>0</v>
      </c>
      <c r="C57" s="36">
        <f t="shared" ref="C57:K57" si="38">M39-L57</f>
        <v>0</v>
      </c>
      <c r="D57" s="36">
        <f t="shared" si="38"/>
        <v>0</v>
      </c>
      <c r="E57" s="36">
        <f t="shared" si="38"/>
        <v>0</v>
      </c>
      <c r="F57" s="36">
        <f t="shared" si="38"/>
        <v>0</v>
      </c>
      <c r="G57" s="36">
        <f t="shared" si="38"/>
        <v>0</v>
      </c>
      <c r="H57" s="36">
        <f t="shared" si="38"/>
        <v>0</v>
      </c>
      <c r="I57" s="36">
        <f t="shared" si="38"/>
        <v>0</v>
      </c>
      <c r="J57" s="36">
        <f t="shared" si="38"/>
        <v>0</v>
      </c>
      <c r="K57" s="40">
        <f t="shared" si="38"/>
        <v>0</v>
      </c>
      <c r="L57" s="33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40"/>
      <c r="V57" s="36"/>
      <c r="W57" s="36"/>
      <c r="X57" s="36"/>
      <c r="Y57" s="36"/>
      <c r="Z57" s="36"/>
      <c r="AA57" s="36"/>
      <c r="AB57" s="40"/>
      <c r="AC57" s="6"/>
      <c r="AD57" s="6"/>
    </row>
    <row r="58" spans="1:30" x14ac:dyDescent="0.3">
      <c r="A58" s="33"/>
      <c r="B58" s="36"/>
      <c r="C58" s="36"/>
      <c r="D58" s="36"/>
      <c r="E58" s="36"/>
      <c r="F58" s="36"/>
      <c r="G58" s="36"/>
      <c r="H58" s="36"/>
      <c r="I58" s="36"/>
      <c r="J58" s="36"/>
      <c r="K58" s="40"/>
      <c r="L58" s="33"/>
      <c r="M58" s="36"/>
      <c r="N58" s="36"/>
      <c r="O58" s="36"/>
      <c r="P58" s="36"/>
      <c r="Q58" s="36"/>
      <c r="R58" s="36"/>
      <c r="S58" s="36"/>
      <c r="T58" s="36"/>
      <c r="U58" s="40"/>
      <c r="V58" s="44" t="s">
        <v>43</v>
      </c>
      <c r="W58" s="45"/>
      <c r="X58" s="45"/>
      <c r="Y58" s="31"/>
      <c r="Z58" s="32"/>
      <c r="AA58" s="36"/>
      <c r="AB58" s="40"/>
      <c r="AC58" s="6"/>
      <c r="AD58" s="6"/>
    </row>
    <row r="59" spans="1:30" ht="24.6" x14ac:dyDescent="0.3">
      <c r="A59" s="33"/>
      <c r="B59" s="36"/>
      <c r="C59" s="36"/>
      <c r="D59" s="36"/>
      <c r="E59" s="36"/>
      <c r="F59" s="36"/>
      <c r="G59" s="36"/>
      <c r="H59" s="36"/>
      <c r="I59" s="36"/>
      <c r="J59" s="36"/>
      <c r="K59" s="40"/>
      <c r="L59" s="33"/>
      <c r="M59" s="36"/>
      <c r="N59" s="36"/>
      <c r="O59" s="36"/>
      <c r="P59" s="36"/>
      <c r="Q59" s="36"/>
      <c r="R59" s="36"/>
      <c r="S59" s="36"/>
      <c r="T59" s="36"/>
      <c r="U59" s="40" t="s">
        <v>44</v>
      </c>
      <c r="V59" s="46" t="s">
        <v>47</v>
      </c>
      <c r="W59" s="42" t="s">
        <v>48</v>
      </c>
      <c r="X59" s="42" t="s">
        <v>46</v>
      </c>
      <c r="Y59" s="42" t="s">
        <v>49</v>
      </c>
      <c r="Z59" s="43" t="s">
        <v>50</v>
      </c>
      <c r="AA59" s="36"/>
      <c r="AB59" s="40"/>
      <c r="AC59" s="6"/>
      <c r="AD59" s="6"/>
    </row>
    <row r="60" spans="1:30" ht="15" thickBot="1" x14ac:dyDescent="0.35">
      <c r="A60" s="37" t="s">
        <v>88</v>
      </c>
      <c r="B60" s="38">
        <f>L42-SUM(L60:T60)</f>
        <v>140</v>
      </c>
      <c r="C60" s="38">
        <f t="shared" ref="C60:K60" si="39">M42-L60</f>
        <v>200</v>
      </c>
      <c r="D60" s="38">
        <f t="shared" si="39"/>
        <v>200</v>
      </c>
      <c r="E60" s="38">
        <f t="shared" si="39"/>
        <v>170</v>
      </c>
      <c r="F60" s="38">
        <f t="shared" si="39"/>
        <v>0</v>
      </c>
      <c r="G60" s="38">
        <f t="shared" si="39"/>
        <v>180</v>
      </c>
      <c r="H60" s="38">
        <f t="shared" si="39"/>
        <v>0</v>
      </c>
      <c r="I60" s="38">
        <f t="shared" si="39"/>
        <v>90</v>
      </c>
      <c r="J60" s="38">
        <f t="shared" si="39"/>
        <v>0</v>
      </c>
      <c r="K60" s="39">
        <f t="shared" si="39"/>
        <v>0</v>
      </c>
      <c r="L60" s="37">
        <v>0</v>
      </c>
      <c r="M60" s="38">
        <v>0</v>
      </c>
      <c r="N60" s="38">
        <v>30</v>
      </c>
      <c r="O60" s="38">
        <v>0</v>
      </c>
      <c r="P60" s="38">
        <v>20</v>
      </c>
      <c r="Q60" s="38">
        <v>0</v>
      </c>
      <c r="R60" s="38">
        <v>10</v>
      </c>
      <c r="S60" s="38">
        <v>0</v>
      </c>
      <c r="T60" s="38">
        <v>0</v>
      </c>
      <c r="U60" s="39">
        <v>12.5</v>
      </c>
      <c r="V60" s="37">
        <f>H42-G42-U60*D2-L60*E2-N60*G2-P60*I2-R60*J2-T60*K2</f>
        <v>50</v>
      </c>
      <c r="W60" s="38">
        <f>F42-H42+U60*D2-M60*F2</f>
        <v>12.5</v>
      </c>
      <c r="X60" s="38">
        <f>H42-I42-U60*D3-L60*E3*E4+M60*F3*F4-N60*G3*G4-P60*I3*I4-R60*J3*J4-T60*K3*K4</f>
        <v>0</v>
      </c>
      <c r="Y60" s="38">
        <f>J42-U60</f>
        <v>87.5</v>
      </c>
      <c r="Z60" s="39">
        <f>U60-K42</f>
        <v>112.5</v>
      </c>
      <c r="AA60" s="36"/>
      <c r="AB60" s="40"/>
      <c r="AC60" s="6"/>
      <c r="AD60" s="6"/>
    </row>
    <row r="61" spans="1:30" ht="15" thickBot="1" x14ac:dyDescent="0.35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9"/>
      <c r="AC61" s="6"/>
      <c r="AD61" s="6"/>
    </row>
    <row r="62" spans="1:30" x14ac:dyDescent="0.3">
      <c r="K62" s="11"/>
      <c r="L62" s="6"/>
      <c r="M62" s="6"/>
      <c r="N62" s="11"/>
      <c r="O62" s="11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ACED0-2455-4AA4-8F5B-281A4B077D29}">
  <dimension ref="A1:AL62"/>
  <sheetViews>
    <sheetView topLeftCell="A36" workbookViewId="0">
      <selection activeCell="F45" sqref="F45"/>
    </sheetView>
  </sheetViews>
  <sheetFormatPr defaultRowHeight="14.4" x14ac:dyDescent="0.3"/>
  <cols>
    <col min="2" max="2" width="18.6640625" customWidth="1"/>
    <col min="3" max="8" width="8.88671875" customWidth="1"/>
  </cols>
  <sheetData>
    <row r="1" spans="1:34" x14ac:dyDescent="0.3">
      <c r="D1" t="s">
        <v>0</v>
      </c>
      <c r="E1" t="s">
        <v>11</v>
      </c>
      <c r="F1" t="s">
        <v>12</v>
      </c>
      <c r="G1" t="s">
        <v>2</v>
      </c>
      <c r="H1" t="s">
        <v>3</v>
      </c>
      <c r="I1" t="s">
        <v>1</v>
      </c>
      <c r="J1" t="s">
        <v>4</v>
      </c>
      <c r="K1" t="s">
        <v>5</v>
      </c>
    </row>
    <row r="2" spans="1:34" x14ac:dyDescent="0.3">
      <c r="A2" t="s">
        <v>7</v>
      </c>
      <c r="D2" s="20">
        <v>1</v>
      </c>
      <c r="E2" s="20">
        <v>1</v>
      </c>
      <c r="F2" s="20">
        <v>1</v>
      </c>
      <c r="G2" s="20">
        <v>0.25</v>
      </c>
      <c r="H2" s="20">
        <v>1</v>
      </c>
      <c r="I2" s="20">
        <v>1</v>
      </c>
      <c r="J2" s="20">
        <v>1</v>
      </c>
      <c r="K2" s="20">
        <v>1</v>
      </c>
    </row>
    <row r="3" spans="1:34" x14ac:dyDescent="0.3">
      <c r="A3" t="s">
        <v>8</v>
      </c>
      <c r="D3" s="20">
        <v>1</v>
      </c>
      <c r="E3" s="20">
        <v>1</v>
      </c>
      <c r="F3" s="20">
        <v>1</v>
      </c>
      <c r="G3" s="20">
        <v>0.25</v>
      </c>
      <c r="H3" s="20">
        <v>1</v>
      </c>
      <c r="I3" s="20">
        <v>1</v>
      </c>
      <c r="J3" s="20">
        <v>1</v>
      </c>
      <c r="K3" s="20">
        <v>1</v>
      </c>
    </row>
    <row r="4" spans="1:34" x14ac:dyDescent="0.3">
      <c r="A4" t="s">
        <v>6</v>
      </c>
      <c r="D4" t="s">
        <v>24</v>
      </c>
      <c r="E4" s="20">
        <v>1</v>
      </c>
      <c r="F4" s="20">
        <v>1</v>
      </c>
      <c r="G4" s="20">
        <v>1</v>
      </c>
      <c r="H4" s="20">
        <v>1</v>
      </c>
      <c r="I4" s="20">
        <v>1</v>
      </c>
      <c r="J4" s="20">
        <v>1</v>
      </c>
      <c r="K4" s="20">
        <v>1</v>
      </c>
    </row>
    <row r="6" spans="1:34" ht="57.6" x14ac:dyDescent="0.3">
      <c r="D6" s="17" t="s">
        <v>41</v>
      </c>
      <c r="E6" s="1" t="s">
        <v>28</v>
      </c>
      <c r="F6" s="14" t="s">
        <v>29</v>
      </c>
      <c r="G6" s="14" t="s">
        <v>30</v>
      </c>
      <c r="H6" s="14" t="s">
        <v>31</v>
      </c>
      <c r="I6" s="14" t="s">
        <v>32</v>
      </c>
      <c r="J6" s="14" t="s">
        <v>33</v>
      </c>
      <c r="K6" s="14" t="s">
        <v>34</v>
      </c>
      <c r="L6" s="14" t="s">
        <v>35</v>
      </c>
      <c r="M6" s="14" t="s">
        <v>36</v>
      </c>
      <c r="O6" s="19" t="s">
        <v>57</v>
      </c>
    </row>
    <row r="7" spans="1:34" x14ac:dyDescent="0.3">
      <c r="A7" t="s">
        <v>40</v>
      </c>
      <c r="D7" s="20">
        <v>0</v>
      </c>
      <c r="E7" s="20">
        <v>0</v>
      </c>
      <c r="F7" s="20">
        <v>0</v>
      </c>
      <c r="G7" s="20">
        <v>30</v>
      </c>
      <c r="H7" s="20">
        <v>0</v>
      </c>
      <c r="I7" s="20">
        <v>20</v>
      </c>
      <c r="J7" s="20">
        <v>0</v>
      </c>
      <c r="K7" s="20">
        <v>10</v>
      </c>
      <c r="L7" s="20">
        <v>0</v>
      </c>
      <c r="M7" s="20">
        <v>0</v>
      </c>
      <c r="N7" s="20"/>
      <c r="O7" s="20">
        <v>0</v>
      </c>
    </row>
    <row r="8" spans="1:34" ht="15" thickBot="1" x14ac:dyDescent="0.35"/>
    <row r="9" spans="1:34" x14ac:dyDescent="0.3">
      <c r="B9" s="52" t="s">
        <v>10</v>
      </c>
      <c r="L9" s="2" t="s">
        <v>23</v>
      </c>
      <c r="M9" s="3"/>
      <c r="N9" s="3"/>
      <c r="O9" s="3"/>
      <c r="P9" s="3"/>
      <c r="Q9" s="3"/>
      <c r="R9" s="3"/>
      <c r="S9" s="3"/>
      <c r="T9" s="4"/>
      <c r="U9" s="6"/>
      <c r="V9" s="18" t="s">
        <v>98</v>
      </c>
      <c r="W9" s="3"/>
      <c r="X9" s="3"/>
      <c r="Y9" s="3"/>
      <c r="Z9" s="3"/>
      <c r="AA9" s="3"/>
      <c r="AB9" s="3"/>
      <c r="AC9" s="3"/>
      <c r="AD9" s="4"/>
      <c r="AF9" s="2" t="s">
        <v>99</v>
      </c>
      <c r="AG9" s="4"/>
      <c r="AH9" s="6"/>
    </row>
    <row r="10" spans="1:34" ht="15" thickBot="1" x14ac:dyDescent="0.35">
      <c r="B10" s="84"/>
      <c r="L10" s="85"/>
      <c r="M10" s="6"/>
      <c r="N10" s="6"/>
      <c r="O10" s="6"/>
      <c r="P10" s="6"/>
      <c r="Q10" s="6"/>
      <c r="R10" s="6"/>
      <c r="S10" s="6"/>
      <c r="T10" s="7"/>
      <c r="U10" s="6"/>
      <c r="V10" s="86"/>
      <c r="W10" s="6"/>
      <c r="X10" s="6"/>
      <c r="Y10" s="6"/>
      <c r="Z10" s="6"/>
      <c r="AA10" s="6"/>
      <c r="AB10" s="6"/>
      <c r="AC10" s="6"/>
      <c r="AD10" s="7"/>
      <c r="AF10" s="85"/>
      <c r="AG10" s="7"/>
      <c r="AH10" s="6"/>
    </row>
    <row r="11" spans="1:34" ht="82.8" x14ac:dyDescent="0.3">
      <c r="B11" s="53" t="s">
        <v>25</v>
      </c>
      <c r="C11" s="1"/>
      <c r="D11" s="1"/>
      <c r="E11" s="1"/>
      <c r="F11" s="1"/>
      <c r="G11" s="1"/>
      <c r="H11" s="1"/>
      <c r="J11" s="21" t="s">
        <v>26</v>
      </c>
      <c r="K11" s="22" t="s">
        <v>27</v>
      </c>
      <c r="L11" s="15" t="s">
        <v>28</v>
      </c>
      <c r="M11" s="14" t="s">
        <v>29</v>
      </c>
      <c r="N11" s="14" t="s">
        <v>30</v>
      </c>
      <c r="O11" s="14" t="s">
        <v>31</v>
      </c>
      <c r="P11" s="14" t="s">
        <v>32</v>
      </c>
      <c r="Q11" s="14" t="s">
        <v>33</v>
      </c>
      <c r="R11" s="14" t="s">
        <v>34</v>
      </c>
      <c r="S11" s="14" t="s">
        <v>35</v>
      </c>
      <c r="T11" s="16" t="s">
        <v>36</v>
      </c>
      <c r="U11" s="71" t="s">
        <v>81</v>
      </c>
      <c r="V11" s="15" t="s">
        <v>28</v>
      </c>
      <c r="W11" s="14" t="s">
        <v>29</v>
      </c>
      <c r="X11" s="14" t="s">
        <v>30</v>
      </c>
      <c r="Y11" s="14" t="s">
        <v>31</v>
      </c>
      <c r="Z11" s="14" t="s">
        <v>32</v>
      </c>
      <c r="AA11" s="14" t="s">
        <v>33</v>
      </c>
      <c r="AB11" s="14" t="s">
        <v>34</v>
      </c>
      <c r="AC11" s="14" t="s">
        <v>35</v>
      </c>
      <c r="AD11" s="16" t="s">
        <v>36</v>
      </c>
      <c r="AF11" s="61" t="s">
        <v>63</v>
      </c>
      <c r="AG11" s="65" t="s">
        <v>73</v>
      </c>
      <c r="AH11" s="6"/>
    </row>
    <row r="12" spans="1:34" x14ac:dyDescent="0.3">
      <c r="B12" s="87" t="s">
        <v>89</v>
      </c>
      <c r="C12" s="1"/>
      <c r="D12" s="1"/>
      <c r="E12" s="1"/>
      <c r="F12" s="1"/>
      <c r="G12" s="1"/>
      <c r="H12" s="1"/>
      <c r="J12" s="14"/>
      <c r="K12" s="14"/>
      <c r="L12" s="15"/>
      <c r="M12" s="14"/>
      <c r="N12" s="14"/>
      <c r="O12" s="14"/>
      <c r="P12" s="14"/>
      <c r="Q12" s="14"/>
      <c r="R12" s="14"/>
      <c r="S12" s="14"/>
      <c r="T12" s="16"/>
      <c r="U12" s="88"/>
      <c r="V12" s="15"/>
      <c r="W12" s="14"/>
      <c r="X12" s="14"/>
      <c r="Y12" s="14"/>
      <c r="Z12" s="14"/>
      <c r="AA12" s="14"/>
      <c r="AB12" s="14"/>
      <c r="AC12" s="14"/>
      <c r="AD12" s="16"/>
      <c r="AF12" s="61"/>
      <c r="AG12" s="65"/>
      <c r="AH12" s="6"/>
    </row>
    <row r="13" spans="1:34" x14ac:dyDescent="0.3">
      <c r="A13" t="s">
        <v>9</v>
      </c>
      <c r="B13" s="25">
        <v>0</v>
      </c>
      <c r="C13" s="23"/>
      <c r="D13" s="23"/>
      <c r="E13" s="23"/>
      <c r="F13" s="23"/>
      <c r="G13" s="23"/>
      <c r="H13" s="23"/>
      <c r="I13" s="23"/>
      <c r="J13" s="20">
        <v>40</v>
      </c>
      <c r="K13" s="26">
        <v>10</v>
      </c>
      <c r="L13" s="5" t="s">
        <v>24</v>
      </c>
      <c r="M13" s="6" t="s">
        <v>24</v>
      </c>
      <c r="N13" s="26">
        <v>0</v>
      </c>
      <c r="O13" s="26">
        <v>0</v>
      </c>
      <c r="P13" s="6" t="s">
        <v>24</v>
      </c>
      <c r="Q13" s="26">
        <v>30</v>
      </c>
      <c r="R13" s="6" t="s">
        <v>24</v>
      </c>
      <c r="S13" s="26">
        <v>30</v>
      </c>
      <c r="T13" s="7" t="s">
        <v>24</v>
      </c>
      <c r="U13" s="72">
        <f>IF(B13=1,J13-K13,0)</f>
        <v>0</v>
      </c>
      <c r="V13" s="5">
        <f>0</f>
        <v>0</v>
      </c>
      <c r="W13" s="6">
        <f>0</f>
        <v>0</v>
      </c>
      <c r="X13" s="6">
        <f>IF(B13=1,MIN((J13-K13),N13),0)</f>
        <v>0</v>
      </c>
      <c r="Y13" s="6">
        <f>IF(B13=1,MIN((J13-K13),O13),0)</f>
        <v>0</v>
      </c>
      <c r="Z13" s="6">
        <f>0</f>
        <v>0</v>
      </c>
      <c r="AA13" s="6">
        <f>IF(B13=1,MIN((J13-K13),Q13),0)</f>
        <v>0</v>
      </c>
      <c r="AB13" s="6">
        <f>0</f>
        <v>0</v>
      </c>
      <c r="AC13" s="6">
        <f>IF(B13=1,MIN((J13-K13),S13),0)</f>
        <v>0</v>
      </c>
      <c r="AD13" s="7">
        <f>0</f>
        <v>0</v>
      </c>
      <c r="AF13" s="5">
        <f>MIN(U13,X13+Y13+AA13)</f>
        <v>0</v>
      </c>
      <c r="AG13" s="7">
        <f>MIN(U13,X13+Y13+AA13+AB13)</f>
        <v>0</v>
      </c>
      <c r="AH13" s="6"/>
    </row>
    <row r="14" spans="1:34" x14ac:dyDescent="0.3">
      <c r="A14" t="s">
        <v>76</v>
      </c>
      <c r="B14" s="25">
        <v>0</v>
      </c>
      <c r="C14" s="6"/>
      <c r="D14" s="6"/>
      <c r="E14" s="6"/>
      <c r="F14" s="6"/>
      <c r="G14" s="6"/>
      <c r="H14" s="6"/>
      <c r="I14" s="6"/>
      <c r="J14" s="20">
        <v>50</v>
      </c>
      <c r="K14" s="26">
        <v>0</v>
      </c>
      <c r="L14" s="5" t="s">
        <v>24</v>
      </c>
      <c r="M14" s="6" t="s">
        <v>24</v>
      </c>
      <c r="N14" s="26">
        <v>50</v>
      </c>
      <c r="O14" s="26">
        <v>0</v>
      </c>
      <c r="P14" s="6" t="s">
        <v>24</v>
      </c>
      <c r="Q14" s="26">
        <v>0</v>
      </c>
      <c r="R14" s="6" t="s">
        <v>24</v>
      </c>
      <c r="S14" s="26">
        <v>0</v>
      </c>
      <c r="T14" s="7" t="s">
        <v>24</v>
      </c>
      <c r="U14" s="72">
        <f t="shared" ref="U14:U15" si="0">IF(B14=1,J14-K14,0)</f>
        <v>0</v>
      </c>
      <c r="V14" s="5">
        <f>0</f>
        <v>0</v>
      </c>
      <c r="W14" s="6">
        <f>0</f>
        <v>0</v>
      </c>
      <c r="X14" s="6">
        <f t="shared" ref="X14:X15" si="1">IF(B14=1,MIN((J14-K14),N14),0)</f>
        <v>0</v>
      </c>
      <c r="Y14" s="6">
        <f t="shared" ref="Y14:Y15" si="2">IF(B14=1,MIN((J14-K14),O14),0)</f>
        <v>0</v>
      </c>
      <c r="Z14" s="6">
        <f>0</f>
        <v>0</v>
      </c>
      <c r="AA14" s="6">
        <f t="shared" ref="AA14:AA15" si="3">IF(B14=1,MIN((J14-K14),Q14),0)</f>
        <v>0</v>
      </c>
      <c r="AB14" s="6">
        <f>0</f>
        <v>0</v>
      </c>
      <c r="AC14" s="6">
        <f t="shared" ref="AC14:AC15" si="4">IF(B14=1,MIN((J14-K14),S14),0)</f>
        <v>0</v>
      </c>
      <c r="AD14" s="7">
        <f>0</f>
        <v>0</v>
      </c>
      <c r="AF14" s="5">
        <f t="shared" ref="AF14:AF15" si="5">MIN(U14,X14+Y14+AA14)</f>
        <v>0</v>
      </c>
      <c r="AG14" s="7">
        <f t="shared" ref="AG14:AG15" si="6">MIN(U14,X14+Y14+AA14+AB14)</f>
        <v>0</v>
      </c>
      <c r="AH14" s="6"/>
    </row>
    <row r="15" spans="1:34" ht="15" thickBot="1" x14ac:dyDescent="0.35">
      <c r="A15" t="s">
        <v>77</v>
      </c>
      <c r="B15" s="25">
        <v>0</v>
      </c>
      <c r="C15" s="6"/>
      <c r="D15" s="6"/>
      <c r="E15" s="6"/>
      <c r="F15" s="6"/>
      <c r="G15" s="6"/>
      <c r="H15" s="6"/>
      <c r="I15" s="6"/>
      <c r="J15" s="20">
        <v>100</v>
      </c>
      <c r="K15" s="26">
        <v>0</v>
      </c>
      <c r="L15" s="5" t="s">
        <v>24</v>
      </c>
      <c r="M15" s="6" t="s">
        <v>24</v>
      </c>
      <c r="N15" s="26">
        <v>0</v>
      </c>
      <c r="O15" s="26">
        <v>100</v>
      </c>
      <c r="P15" s="6" t="s">
        <v>24</v>
      </c>
      <c r="Q15" s="26">
        <v>0</v>
      </c>
      <c r="R15" s="6" t="s">
        <v>24</v>
      </c>
      <c r="S15" s="26">
        <v>0</v>
      </c>
      <c r="T15" s="7" t="s">
        <v>24</v>
      </c>
      <c r="U15" s="72">
        <f t="shared" si="0"/>
        <v>0</v>
      </c>
      <c r="V15" s="5">
        <f>0</f>
        <v>0</v>
      </c>
      <c r="W15" s="6">
        <f>0</f>
        <v>0</v>
      </c>
      <c r="X15" s="6">
        <f t="shared" si="1"/>
        <v>0</v>
      </c>
      <c r="Y15" s="6">
        <f t="shared" si="2"/>
        <v>0</v>
      </c>
      <c r="Z15" s="6">
        <f>0</f>
        <v>0</v>
      </c>
      <c r="AA15" s="6">
        <f t="shared" si="3"/>
        <v>0</v>
      </c>
      <c r="AB15" s="6">
        <f>0</f>
        <v>0</v>
      </c>
      <c r="AC15" s="6">
        <f t="shared" si="4"/>
        <v>0</v>
      </c>
      <c r="AD15" s="7">
        <f>0</f>
        <v>0</v>
      </c>
      <c r="AF15" s="8">
        <f t="shared" si="5"/>
        <v>0</v>
      </c>
      <c r="AG15" s="10">
        <f t="shared" si="6"/>
        <v>0</v>
      </c>
      <c r="AH15" s="6"/>
    </row>
    <row r="16" spans="1:34" s="66" customFormat="1" ht="32.4" thickBot="1" x14ac:dyDescent="0.35">
      <c r="B16" s="59"/>
      <c r="C16" s="11"/>
      <c r="D16" s="11"/>
      <c r="E16" s="11"/>
      <c r="F16" s="11"/>
      <c r="G16" s="11"/>
      <c r="H16" s="11"/>
      <c r="I16" s="11" t="s">
        <v>86</v>
      </c>
      <c r="J16" s="66">
        <f>SUM(IF(B13=1,J13,0),IF(B14=1,J14,0),IF(B15=1,J15,0))</f>
        <v>0</v>
      </c>
      <c r="K16" s="66">
        <f>SUM(IF(B13=1,K13,0),IF(B14=1,K14,0),IF(B15=1,K15,0))</f>
        <v>0</v>
      </c>
      <c r="L16" s="67"/>
      <c r="M16" s="11"/>
      <c r="N16" s="11"/>
      <c r="O16" s="11"/>
      <c r="P16" s="11"/>
      <c r="Q16" s="11"/>
      <c r="R16" s="11"/>
      <c r="S16" s="11"/>
      <c r="T16" s="68"/>
      <c r="U16" s="73"/>
      <c r="V16" s="67"/>
      <c r="W16" s="11"/>
      <c r="X16" s="11"/>
      <c r="Y16" s="11"/>
      <c r="Z16" s="11"/>
      <c r="AA16" s="11"/>
      <c r="AB16" s="11"/>
      <c r="AC16" s="11"/>
      <c r="AD16" s="68"/>
      <c r="AE16" s="92" t="s">
        <v>93</v>
      </c>
      <c r="AF16" s="11"/>
      <c r="AG16" s="91">
        <f>SUM(AG13:AG15)</f>
        <v>0</v>
      </c>
      <c r="AH16" s="11"/>
    </row>
    <row r="17" spans="1:38" ht="72" x14ac:dyDescent="0.3">
      <c r="B17" s="87" t="s">
        <v>91</v>
      </c>
      <c r="K17" s="6"/>
      <c r="L17" s="5"/>
      <c r="M17" s="6"/>
      <c r="N17" s="6"/>
      <c r="O17" s="6"/>
      <c r="P17" s="6"/>
      <c r="Q17" s="6"/>
      <c r="R17" s="6"/>
      <c r="S17" s="6"/>
      <c r="T17" s="7"/>
      <c r="U17" s="72"/>
      <c r="V17" s="5"/>
      <c r="W17" s="6"/>
      <c r="X17" s="6"/>
      <c r="Y17" s="6"/>
      <c r="Z17" s="6"/>
      <c r="AA17" s="6"/>
      <c r="AB17" s="6"/>
      <c r="AC17" s="6"/>
      <c r="AD17" s="7"/>
      <c r="AF17" s="62" t="s">
        <v>64</v>
      </c>
      <c r="AG17" s="63" t="s">
        <v>65</v>
      </c>
      <c r="AH17" s="63" t="s">
        <v>66</v>
      </c>
      <c r="AI17" s="64" t="s">
        <v>67</v>
      </c>
    </row>
    <row r="18" spans="1:38" x14ac:dyDescent="0.3">
      <c r="A18" t="s">
        <v>17</v>
      </c>
      <c r="B18" s="25">
        <v>0</v>
      </c>
      <c r="J18" s="20">
        <v>100</v>
      </c>
      <c r="K18" s="26">
        <v>60</v>
      </c>
      <c r="L18" s="47">
        <v>8</v>
      </c>
      <c r="M18" s="26">
        <v>8</v>
      </c>
      <c r="N18" s="6" t="s">
        <v>24</v>
      </c>
      <c r="O18" s="6" t="s">
        <v>24</v>
      </c>
      <c r="P18" s="26">
        <v>8</v>
      </c>
      <c r="Q18" s="6" t="s">
        <v>24</v>
      </c>
      <c r="R18" s="26">
        <v>40</v>
      </c>
      <c r="S18" s="6" t="s">
        <v>24</v>
      </c>
      <c r="T18" s="48">
        <v>40</v>
      </c>
      <c r="U18" s="72">
        <f t="shared" ref="U18:U20" si="7">IF(B18=1,J18-K18,0)</f>
        <v>0</v>
      </c>
      <c r="V18" s="5">
        <f>IF(B18=1,MIN((J18-K18),L18),0)</f>
        <v>0</v>
      </c>
      <c r="W18" s="6">
        <f>IF(B18=1,MIN((J18-K18),M18),0)</f>
        <v>0</v>
      </c>
      <c r="X18" s="6">
        <f>0</f>
        <v>0</v>
      </c>
      <c r="Y18" s="6">
        <f>0</f>
        <v>0</v>
      </c>
      <c r="Z18" s="6">
        <f>IF(B18=1,MIN((J18-K18),P18),0)</f>
        <v>0</v>
      </c>
      <c r="AA18" s="6">
        <f>0</f>
        <v>0</v>
      </c>
      <c r="AB18" s="6">
        <f>IF(B18=1,MIN((J18-K18),R18),0)</f>
        <v>0</v>
      </c>
      <c r="AC18" s="6">
        <f>0</f>
        <v>0</v>
      </c>
      <c r="AD18" s="7">
        <f>IF(B18=1,MIN((J18-K18),T18),0)</f>
        <v>0</v>
      </c>
      <c r="AF18" s="5">
        <f>MIN(U18,V18+Z18)</f>
        <v>0</v>
      </c>
      <c r="AG18" s="6">
        <f>MIN(U18,V18+Z18+AB18)</f>
        <v>0</v>
      </c>
      <c r="AH18" s="6">
        <f>MIN(U18,V18+Z18+AB18+AD18)</f>
        <v>0</v>
      </c>
      <c r="AI18" s="7">
        <f>MIN(U18,V18+Z18+AB18+AD18+W18)</f>
        <v>0</v>
      </c>
    </row>
    <row r="19" spans="1:38" x14ac:dyDescent="0.3">
      <c r="A19" t="s">
        <v>78</v>
      </c>
      <c r="B19" s="25">
        <v>0</v>
      </c>
      <c r="J19" s="20">
        <v>50</v>
      </c>
      <c r="K19" s="26">
        <v>0</v>
      </c>
      <c r="L19" s="47">
        <v>4</v>
      </c>
      <c r="M19" s="26">
        <v>4</v>
      </c>
      <c r="N19" s="6" t="s">
        <v>24</v>
      </c>
      <c r="O19" s="6" t="s">
        <v>24</v>
      </c>
      <c r="P19" s="26">
        <v>4</v>
      </c>
      <c r="Q19" s="6" t="s">
        <v>24</v>
      </c>
      <c r="R19" s="26">
        <v>50</v>
      </c>
      <c r="S19" s="6" t="s">
        <v>24</v>
      </c>
      <c r="T19" s="48">
        <v>50</v>
      </c>
      <c r="U19" s="72">
        <f t="shared" si="7"/>
        <v>0</v>
      </c>
      <c r="V19" s="5">
        <f t="shared" ref="V19:V20" si="8">IF(B19=1,MIN((J19-K19),L19),0)</f>
        <v>0</v>
      </c>
      <c r="W19" s="6">
        <f t="shared" ref="W19:W20" si="9">IF(B19=1,MIN((J19-K19),M19),0)</f>
        <v>0</v>
      </c>
      <c r="X19" s="6">
        <f>0</f>
        <v>0</v>
      </c>
      <c r="Y19" s="6">
        <f>0</f>
        <v>0</v>
      </c>
      <c r="Z19" s="6">
        <f t="shared" ref="Z19:Z20" si="10">IF(B19=1,MIN((J19-K19),P19),0)</f>
        <v>0</v>
      </c>
      <c r="AA19" s="6">
        <f>0</f>
        <v>0</v>
      </c>
      <c r="AB19" s="6">
        <f t="shared" ref="AB19:AB20" si="11">IF(B19=1,MIN((J19-K19),R19),0)</f>
        <v>0</v>
      </c>
      <c r="AC19" s="6">
        <f>0</f>
        <v>0</v>
      </c>
      <c r="AD19" s="7">
        <f t="shared" ref="AD19:AD20" si="12">IF(B19=1,MIN((J19-K19),T19),0)</f>
        <v>0</v>
      </c>
      <c r="AF19" s="5">
        <f t="shared" ref="AF19:AF20" si="13">MIN(U19,V19+Z19)</f>
        <v>0</v>
      </c>
      <c r="AG19" s="6">
        <f t="shared" ref="AG19:AG20" si="14">MIN(U19,V19+Z19+AB19)</f>
        <v>0</v>
      </c>
      <c r="AH19" s="6">
        <f t="shared" ref="AH19:AH20" si="15">MIN(U19,V19+Z19+AB19+AD19)</f>
        <v>0</v>
      </c>
      <c r="AI19" s="7">
        <f t="shared" ref="AI19:AI20" si="16">MIN(U19,V19+Z19+AB19+AD19+W19)</f>
        <v>0</v>
      </c>
    </row>
    <row r="20" spans="1:38" x14ac:dyDescent="0.3">
      <c r="A20" t="s">
        <v>79</v>
      </c>
      <c r="B20" s="25">
        <v>0</v>
      </c>
      <c r="J20" s="20">
        <v>100</v>
      </c>
      <c r="K20" s="26">
        <v>30</v>
      </c>
      <c r="L20" s="47">
        <v>8</v>
      </c>
      <c r="M20" s="26">
        <v>8</v>
      </c>
      <c r="N20" s="6" t="s">
        <v>24</v>
      </c>
      <c r="O20" s="6" t="s">
        <v>24</v>
      </c>
      <c r="P20" s="26">
        <v>8</v>
      </c>
      <c r="Q20" s="6" t="s">
        <v>24</v>
      </c>
      <c r="R20" s="26">
        <v>70</v>
      </c>
      <c r="S20" s="6" t="s">
        <v>24</v>
      </c>
      <c r="T20" s="48">
        <v>70</v>
      </c>
      <c r="U20" s="72">
        <f t="shared" si="7"/>
        <v>0</v>
      </c>
      <c r="V20" s="5">
        <f t="shared" si="8"/>
        <v>0</v>
      </c>
      <c r="W20" s="6">
        <f t="shared" si="9"/>
        <v>0</v>
      </c>
      <c r="X20" s="6">
        <f>0</f>
        <v>0</v>
      </c>
      <c r="Y20" s="6">
        <f>0</f>
        <v>0</v>
      </c>
      <c r="Z20" s="6">
        <f t="shared" si="10"/>
        <v>0</v>
      </c>
      <c r="AA20" s="6">
        <f>0</f>
        <v>0</v>
      </c>
      <c r="AB20" s="6">
        <f t="shared" si="11"/>
        <v>0</v>
      </c>
      <c r="AC20" s="6">
        <f>0</f>
        <v>0</v>
      </c>
      <c r="AD20" s="7">
        <f t="shared" si="12"/>
        <v>0</v>
      </c>
      <c r="AF20" s="5">
        <f t="shared" si="13"/>
        <v>0</v>
      </c>
      <c r="AG20" s="6">
        <f t="shared" si="14"/>
        <v>0</v>
      </c>
      <c r="AH20" s="6">
        <f t="shared" si="15"/>
        <v>0</v>
      </c>
      <c r="AI20" s="7">
        <f t="shared" si="16"/>
        <v>0</v>
      </c>
    </row>
    <row r="21" spans="1:38" s="66" customFormat="1" ht="31.8" x14ac:dyDescent="0.3">
      <c r="B21" s="59"/>
      <c r="I21" s="66" t="s">
        <v>86</v>
      </c>
      <c r="J21" s="66">
        <f>SUM(IF(B18=1,J18,0),IF(B19=1,J19,0),IF(B20=1,J20,0))</f>
        <v>0</v>
      </c>
      <c r="K21" s="66">
        <f>SUM(IF(B18=1,K18,0),IF(B19=1,K19,0),IF(B20=1,B20,0))</f>
        <v>0</v>
      </c>
      <c r="L21" s="67"/>
      <c r="M21" s="11"/>
      <c r="N21" s="11"/>
      <c r="O21" s="11"/>
      <c r="P21" s="11"/>
      <c r="Q21" s="11"/>
      <c r="R21" s="11"/>
      <c r="S21" s="11"/>
      <c r="T21" s="68"/>
      <c r="U21" s="73"/>
      <c r="V21" s="67"/>
      <c r="W21" s="11"/>
      <c r="X21" s="11"/>
      <c r="Y21" s="11"/>
      <c r="Z21" s="11"/>
      <c r="AA21" s="11"/>
      <c r="AB21" s="11"/>
      <c r="AC21" s="11"/>
      <c r="AD21" s="68"/>
      <c r="AE21" s="92" t="s">
        <v>94</v>
      </c>
      <c r="AF21" s="67"/>
      <c r="AG21" s="11"/>
      <c r="AH21" s="91">
        <f>SUM(AH18:AH20)</f>
        <v>0</v>
      </c>
      <c r="AI21" s="68"/>
    </row>
    <row r="22" spans="1:38" x14ac:dyDescent="0.3">
      <c r="B22" s="87" t="s">
        <v>90</v>
      </c>
      <c r="K22" s="6"/>
      <c r="L22" s="5"/>
      <c r="M22" s="6"/>
      <c r="N22" s="6"/>
      <c r="O22" s="6"/>
      <c r="P22" s="6"/>
      <c r="Q22" s="6"/>
      <c r="R22" s="6"/>
      <c r="S22" s="6"/>
      <c r="T22" s="7"/>
      <c r="U22" s="72"/>
      <c r="V22" s="5"/>
      <c r="W22" s="6"/>
      <c r="X22" s="6"/>
      <c r="Y22" s="6"/>
      <c r="Z22" s="6"/>
      <c r="AA22" s="6"/>
      <c r="AB22" s="6"/>
      <c r="AC22" s="6"/>
      <c r="AD22" s="7"/>
      <c r="AF22" s="5"/>
      <c r="AG22" s="6"/>
      <c r="AH22" s="6"/>
      <c r="AI22" s="7"/>
    </row>
    <row r="23" spans="1:38" x14ac:dyDescent="0.3">
      <c r="A23" t="s">
        <v>18</v>
      </c>
      <c r="B23" s="25">
        <v>0</v>
      </c>
      <c r="J23" s="20">
        <v>100</v>
      </c>
      <c r="K23" s="26">
        <v>30</v>
      </c>
      <c r="L23" s="47">
        <v>14</v>
      </c>
      <c r="M23" s="26">
        <v>14</v>
      </c>
      <c r="N23" s="11" t="s">
        <v>24</v>
      </c>
      <c r="O23" s="11" t="s">
        <v>24</v>
      </c>
      <c r="P23" s="26">
        <v>14</v>
      </c>
      <c r="Q23" s="11" t="s">
        <v>24</v>
      </c>
      <c r="R23" s="26">
        <v>70</v>
      </c>
      <c r="S23" s="11" t="s">
        <v>24</v>
      </c>
      <c r="T23" s="48">
        <v>70</v>
      </c>
      <c r="U23" s="72">
        <f>IF(B23=1,J23-K23,IF(B23=-1,J23,0))</f>
        <v>0</v>
      </c>
      <c r="V23" s="5">
        <f>IF(B23=1,MIN((J23-K23),L23),0)</f>
        <v>0</v>
      </c>
      <c r="W23" s="6">
        <f>IF(B23=1,MIN((J23-K23),M23),0)</f>
        <v>0</v>
      </c>
      <c r="X23" s="6">
        <f>0</f>
        <v>0</v>
      </c>
      <c r="Y23" s="6">
        <f>0</f>
        <v>0</v>
      </c>
      <c r="Z23" s="6">
        <f>IF(B23=1,MIN((J23-K23),P23),0)</f>
        <v>0</v>
      </c>
      <c r="AA23" s="6">
        <f>0</f>
        <v>0</v>
      </c>
      <c r="AB23" s="6">
        <f>IF(B23=1,MIN((J23-K23),R23),0)</f>
        <v>0</v>
      </c>
      <c r="AC23" s="6">
        <f>0</f>
        <v>0</v>
      </c>
      <c r="AD23" s="7">
        <f>IF(OR(B23=1,B23=-1),MIN((J23-K23),T23),0)</f>
        <v>0</v>
      </c>
      <c r="AF23" s="5">
        <f>MIN(U23,V23+Z23)</f>
        <v>0</v>
      </c>
      <c r="AG23" s="6">
        <f>MIN(U23,V23+Z23+AB23)</f>
        <v>0</v>
      </c>
      <c r="AH23" s="6">
        <f>MIN(U23,V23+Z23+AB23+AD23)</f>
        <v>0</v>
      </c>
      <c r="AI23" s="7">
        <f>MIN(U23,V23+Z23+AB23+AD23+W23)</f>
        <v>0</v>
      </c>
    </row>
    <row r="24" spans="1:38" x14ac:dyDescent="0.3">
      <c r="A24" t="s">
        <v>80</v>
      </c>
      <c r="B24" s="25">
        <v>0</v>
      </c>
      <c r="J24" s="20">
        <v>300</v>
      </c>
      <c r="K24" s="26">
        <v>200</v>
      </c>
      <c r="L24" s="47">
        <v>100</v>
      </c>
      <c r="M24" s="26">
        <v>100</v>
      </c>
      <c r="N24" s="11" t="s">
        <v>24</v>
      </c>
      <c r="O24" s="11" t="s">
        <v>24</v>
      </c>
      <c r="P24" s="26">
        <v>100</v>
      </c>
      <c r="Q24" s="11"/>
      <c r="R24" s="26">
        <v>0</v>
      </c>
      <c r="S24" s="11" t="s">
        <v>24</v>
      </c>
      <c r="T24" s="48">
        <v>0</v>
      </c>
      <c r="U24" s="72">
        <f>IF(B24=1,J24-K24,IF(B24=-1,J24,0))</f>
        <v>0</v>
      </c>
      <c r="V24" s="5">
        <f>IF(B24=1,MIN((J24-K24),L24),0)</f>
        <v>0</v>
      </c>
      <c r="W24" s="6">
        <f>IF(B24=1,MIN((J24-K24),M24),0)</f>
        <v>0</v>
      </c>
      <c r="X24" s="6">
        <f>0</f>
        <v>0</v>
      </c>
      <c r="Y24" s="6">
        <f>0</f>
        <v>0</v>
      </c>
      <c r="Z24" s="6">
        <f>IF(B24=1,MIN((J24-K24),P24),0)</f>
        <v>0</v>
      </c>
      <c r="AA24" s="6">
        <f>0</f>
        <v>0</v>
      </c>
      <c r="AB24" s="6">
        <f>IF(B24=1,MIN((J24-K24),R24),0)</f>
        <v>0</v>
      </c>
      <c r="AC24" s="6">
        <f>0</f>
        <v>0</v>
      </c>
      <c r="AD24" s="7">
        <f>IF(OR(B24=1,B24=-1),MIN((J24-K24),T24),0)</f>
        <v>0</v>
      </c>
      <c r="AF24" s="5">
        <f>MIN(U24,V24+Z24)</f>
        <v>0</v>
      </c>
      <c r="AG24" s="6">
        <f>MIN(U24,V24+Z24+AB24)</f>
        <v>0</v>
      </c>
      <c r="AH24" s="6">
        <f>MIN(U24,V24+Z24+AB24+AD24)</f>
        <v>0</v>
      </c>
      <c r="AI24" s="7">
        <f>MIN(U24,V24+Z24+AB24+AD24+W24)</f>
        <v>0</v>
      </c>
    </row>
    <row r="25" spans="1:38" ht="15" thickBot="1" x14ac:dyDescent="0.35">
      <c r="A25" t="s">
        <v>19</v>
      </c>
      <c r="B25" s="25">
        <v>0</v>
      </c>
      <c r="J25" s="20">
        <v>120</v>
      </c>
      <c r="K25" s="26">
        <v>40</v>
      </c>
      <c r="L25" s="47">
        <v>16</v>
      </c>
      <c r="M25" s="26">
        <v>16</v>
      </c>
      <c r="N25" s="11" t="s">
        <v>24</v>
      </c>
      <c r="O25" s="11" t="s">
        <v>24</v>
      </c>
      <c r="P25" s="26">
        <v>16</v>
      </c>
      <c r="Q25" s="11" t="s">
        <v>24</v>
      </c>
      <c r="R25" s="26">
        <v>40</v>
      </c>
      <c r="S25" s="11" t="s">
        <v>24</v>
      </c>
      <c r="T25" s="48">
        <v>120</v>
      </c>
      <c r="U25" s="72">
        <f>IF(B25=1,J25-K25,IF(B25=-1,J25,0))</f>
        <v>0</v>
      </c>
      <c r="V25" s="5">
        <f t="shared" ref="V25" si="17">IF(B25=1,MIN((J25-K25),L25),0)</f>
        <v>0</v>
      </c>
      <c r="W25" s="6">
        <f t="shared" ref="W25" si="18">IF(B25=1,MIN((J25-K25),M25),0)</f>
        <v>0</v>
      </c>
      <c r="X25" s="6">
        <f>0</f>
        <v>0</v>
      </c>
      <c r="Y25" s="6">
        <f>0</f>
        <v>0</v>
      </c>
      <c r="Z25" s="6">
        <f t="shared" ref="Z25" si="19">IF(B25=1,MIN((J25-K25),P25),0)</f>
        <v>0</v>
      </c>
      <c r="AA25" s="6">
        <f>0</f>
        <v>0</v>
      </c>
      <c r="AB25" s="6">
        <f t="shared" ref="AB25" si="20">IF(B25=1,MIN((J25-K25),R25),0)</f>
        <v>0</v>
      </c>
      <c r="AC25" s="6">
        <f>0</f>
        <v>0</v>
      </c>
      <c r="AD25" s="7">
        <f>IF(OR(B25=1,B25=-1),MIN(J25,T25),0)</f>
        <v>0</v>
      </c>
      <c r="AF25" s="8">
        <f>MIN(U25,V25+Z25)</f>
        <v>0</v>
      </c>
      <c r="AG25" s="9">
        <f>MIN(U25,V25+Z25+AB25)</f>
        <v>0</v>
      </c>
      <c r="AH25" s="9">
        <f>MIN(U25,V25+Z25+AB25+AD25)</f>
        <v>0</v>
      </c>
      <c r="AI25" s="10">
        <f>MIN(U25,V25+Z25+AB25+AD25+W25)</f>
        <v>0</v>
      </c>
    </row>
    <row r="26" spans="1:38" ht="15" thickBot="1" x14ac:dyDescent="0.35">
      <c r="B26" s="12"/>
      <c r="F26" s="90" t="s">
        <v>97</v>
      </c>
      <c r="H26" s="90">
        <f>SUM(IF(B23=1,J23,0),IF(B24=1,J24,0),IF(B25=1,J25,0))</f>
        <v>0</v>
      </c>
      <c r="I26" t="s">
        <v>86</v>
      </c>
      <c r="J26" s="66">
        <f>SUM(IF(OR(B23=1,B23=-1),J23,0),IF(OR(B24=1,B24=-1),J24,0),IF(OR(B25=1,B25=-1),J25,0))</f>
        <v>0</v>
      </c>
      <c r="K26" s="66">
        <f>SUM(IF(B23=1,K23,0),IF(B24=1,K24,0),IF(B25=1,K25,0))</f>
        <v>0</v>
      </c>
      <c r="L26" s="5"/>
      <c r="M26" s="6"/>
      <c r="N26" s="11"/>
      <c r="O26" s="11"/>
      <c r="P26" s="6"/>
      <c r="Q26" s="11"/>
      <c r="R26" s="11"/>
      <c r="S26" s="11"/>
      <c r="T26" s="7"/>
      <c r="U26" s="72"/>
      <c r="V26" s="5"/>
      <c r="W26" s="6"/>
      <c r="X26" s="6"/>
      <c r="Y26" s="6"/>
      <c r="Z26" s="6"/>
      <c r="AA26" s="6"/>
      <c r="AB26" s="6"/>
      <c r="AC26" s="93" t="s">
        <v>95</v>
      </c>
      <c r="AD26" s="94">
        <f>SUM(IF(B23=-1,AD23,0),IF(B24=-1,AD24,0),IF(B25=-1,AD25,0))</f>
        <v>0</v>
      </c>
      <c r="AK26" s="75"/>
    </row>
    <row r="27" spans="1:38" ht="86.4" x14ac:dyDescent="0.3">
      <c r="B27" s="87" t="s">
        <v>92</v>
      </c>
      <c r="F27" s="1" t="s">
        <v>37</v>
      </c>
      <c r="G27" s="1" t="s">
        <v>45</v>
      </c>
      <c r="H27" s="1" t="s">
        <v>38</v>
      </c>
      <c r="I27" s="1" t="s">
        <v>39</v>
      </c>
      <c r="K27" s="6"/>
      <c r="L27" s="5"/>
      <c r="M27" s="6"/>
      <c r="N27" s="6"/>
      <c r="O27" s="6"/>
      <c r="P27" s="6"/>
      <c r="Q27" s="6"/>
      <c r="R27" s="6"/>
      <c r="S27" s="6"/>
      <c r="T27" s="7"/>
      <c r="U27" s="72"/>
      <c r="V27" s="5"/>
      <c r="W27" s="6"/>
      <c r="X27" s="6"/>
      <c r="Y27" s="6"/>
      <c r="Z27" s="6"/>
      <c r="AA27" s="6"/>
      <c r="AB27" s="6"/>
      <c r="AC27" s="6"/>
      <c r="AD27" s="7"/>
      <c r="AF27" s="62" t="s">
        <v>68</v>
      </c>
      <c r="AG27" s="63" t="s">
        <v>69</v>
      </c>
      <c r="AH27" s="63" t="s">
        <v>70</v>
      </c>
      <c r="AI27" s="63" t="s">
        <v>71</v>
      </c>
      <c r="AJ27" s="64" t="s">
        <v>72</v>
      </c>
      <c r="AK27" s="19"/>
      <c r="AL27" s="19"/>
    </row>
    <row r="28" spans="1:38" x14ac:dyDescent="0.3">
      <c r="A28" t="s">
        <v>20</v>
      </c>
      <c r="B28" s="59">
        <v>0</v>
      </c>
      <c r="F28" s="20">
        <v>200</v>
      </c>
      <c r="G28" s="20">
        <v>0</v>
      </c>
      <c r="H28" s="20">
        <v>100</v>
      </c>
      <c r="I28" s="20">
        <v>50</v>
      </c>
      <c r="J28" s="20">
        <v>100</v>
      </c>
      <c r="K28" s="26">
        <v>-100</v>
      </c>
      <c r="L28" s="47">
        <f>200</f>
        <v>200</v>
      </c>
      <c r="M28" s="26">
        <f>200</f>
        <v>200</v>
      </c>
      <c r="N28" s="26">
        <v>200</v>
      </c>
      <c r="O28" s="11" t="s">
        <v>24</v>
      </c>
      <c r="P28" s="26">
        <v>200</v>
      </c>
      <c r="Q28" s="11" t="s">
        <v>24</v>
      </c>
      <c r="R28" s="26">
        <v>100</v>
      </c>
      <c r="S28" s="11" t="s">
        <v>24</v>
      </c>
      <c r="T28" s="48">
        <v>50</v>
      </c>
      <c r="U28" s="72">
        <f>IF(B28=1,J28-K28,0)</f>
        <v>0</v>
      </c>
      <c r="V28" s="5">
        <f>IF(B28=1,MIN((J28-K28),L28),0)</f>
        <v>0</v>
      </c>
      <c r="W28" s="6">
        <f>IF(B28=1,MIN((J28-K28),M28),0)</f>
        <v>0</v>
      </c>
      <c r="X28" s="6">
        <f>IF(B28=1,MIN((J28-K28),N28),0)</f>
        <v>0</v>
      </c>
      <c r="Y28" s="6">
        <f>0</f>
        <v>0</v>
      </c>
      <c r="Z28" s="6">
        <f>IF(B28=1,MIN((J28-K28),P28),0)</f>
        <v>0</v>
      </c>
      <c r="AA28" s="6">
        <f>0</f>
        <v>0</v>
      </c>
      <c r="AB28" s="6">
        <f>IF(B28=1,MIN((J28-K28),R28),0)</f>
        <v>0</v>
      </c>
      <c r="AC28" s="6">
        <f>0</f>
        <v>0</v>
      </c>
      <c r="AD28" s="7">
        <f>IF(B28=1,MIN((J28-K28),T28),0)</f>
        <v>0</v>
      </c>
      <c r="AF28" s="5">
        <f>MIN(U28,V28+X28)</f>
        <v>0</v>
      </c>
      <c r="AG28" s="6">
        <f>MIN(U28,V28+Z28+AB28)</f>
        <v>0</v>
      </c>
      <c r="AH28" s="6">
        <f>MIN(U28,V28+X28+Z28+AB28)</f>
        <v>0</v>
      </c>
      <c r="AI28" s="6">
        <f>MIN(U28,V28+X28+Z28+AB28+AD28)</f>
        <v>0</v>
      </c>
      <c r="AJ28" s="7">
        <f>MIN(U28,V28+X28+Z28+AB28+AD28+W28)</f>
        <v>0</v>
      </c>
    </row>
    <row r="29" spans="1:38" x14ac:dyDescent="0.3">
      <c r="A29" t="s">
        <v>21</v>
      </c>
      <c r="B29" s="59">
        <v>0</v>
      </c>
      <c r="F29" s="20">
        <v>10</v>
      </c>
      <c r="G29" s="20">
        <v>0</v>
      </c>
      <c r="H29" s="20">
        <v>5</v>
      </c>
      <c r="I29" s="20">
        <v>10</v>
      </c>
      <c r="J29" s="20">
        <v>10</v>
      </c>
      <c r="K29" s="26">
        <v>-10</v>
      </c>
      <c r="L29" s="47">
        <v>20</v>
      </c>
      <c r="M29" s="26">
        <f>20</f>
        <v>20</v>
      </c>
      <c r="N29" s="26">
        <v>20</v>
      </c>
      <c r="O29" s="11" t="s">
        <v>24</v>
      </c>
      <c r="P29" s="26">
        <v>20</v>
      </c>
      <c r="Q29" s="11" t="s">
        <v>24</v>
      </c>
      <c r="R29" s="26">
        <v>5</v>
      </c>
      <c r="S29" s="11" t="s">
        <v>24</v>
      </c>
      <c r="T29" s="48">
        <v>2.5</v>
      </c>
      <c r="U29" s="72">
        <f t="shared" ref="U29:U30" si="21">IF(B29=1,J29-K29,0)</f>
        <v>0</v>
      </c>
      <c r="V29" s="5">
        <f t="shared" ref="V29:V30" si="22">IF(B29=1,MIN((J29-K29),L29),0)</f>
        <v>0</v>
      </c>
      <c r="W29" s="6">
        <f t="shared" ref="W29:W30" si="23">IF(B29=1,MIN((J29-K29),M29),0)</f>
        <v>0</v>
      </c>
      <c r="X29" s="6">
        <f t="shared" ref="X29:X30" si="24">IF(B29=1,MIN((J29-K29),N29),0)</f>
        <v>0</v>
      </c>
      <c r="Y29" s="6">
        <f>0</f>
        <v>0</v>
      </c>
      <c r="Z29" s="6">
        <f t="shared" ref="Z29:Z30" si="25">IF(B29=1,MIN((J29-K29),P29),0)</f>
        <v>0</v>
      </c>
      <c r="AA29" s="6">
        <f>0</f>
        <v>0</v>
      </c>
      <c r="AB29" s="6">
        <f t="shared" ref="AB29:AB30" si="26">IF(B29=1,MIN((J29-K29),R29),0)</f>
        <v>0</v>
      </c>
      <c r="AC29" s="6">
        <f>0</f>
        <v>0</v>
      </c>
      <c r="AD29" s="7">
        <f t="shared" ref="AD29:AD30" si="27">IF(B29=1,MIN((J29-K29),T29),0)</f>
        <v>0</v>
      </c>
      <c r="AF29" s="5">
        <f t="shared" ref="AF29:AF30" si="28">MIN(U29,V29+X29)</f>
        <v>0</v>
      </c>
      <c r="AG29" s="6">
        <f t="shared" ref="AG29:AG30" si="29">MIN(U29,V29+Z29+AB29)</f>
        <v>0</v>
      </c>
      <c r="AH29" s="6">
        <f t="shared" ref="AH29:AH30" si="30">MIN(U29,V29+X29+Z29+AB29)</f>
        <v>0</v>
      </c>
      <c r="AI29" s="6">
        <f t="shared" ref="AI29:AI30" si="31">MIN(U29,V29+X29+Z29+AB29+AD29)</f>
        <v>0</v>
      </c>
      <c r="AJ29" s="7">
        <f t="shared" ref="AJ29:AJ30" si="32">MIN(U29,V29+X29+Z29+AB29+AD29+W29)</f>
        <v>0</v>
      </c>
    </row>
    <row r="30" spans="1:38" ht="15" thickBot="1" x14ac:dyDescent="0.35">
      <c r="A30" t="s">
        <v>22</v>
      </c>
      <c r="B30" s="60">
        <v>1</v>
      </c>
      <c r="C30" s="24"/>
      <c r="D30" s="24"/>
      <c r="E30" s="24"/>
      <c r="F30" s="27">
        <v>100</v>
      </c>
      <c r="G30" s="27">
        <v>0</v>
      </c>
      <c r="H30" s="27">
        <v>100</v>
      </c>
      <c r="I30" s="27">
        <v>70</v>
      </c>
      <c r="J30" s="27">
        <v>100</v>
      </c>
      <c r="K30" s="27">
        <v>-100</v>
      </c>
      <c r="L30" s="49">
        <v>200</v>
      </c>
      <c r="M30" s="50">
        <v>200</v>
      </c>
      <c r="N30" s="50">
        <v>200</v>
      </c>
      <c r="O30" s="13" t="s">
        <v>24</v>
      </c>
      <c r="P30" s="50">
        <v>200</v>
      </c>
      <c r="Q30" s="9" t="s">
        <v>24</v>
      </c>
      <c r="R30" s="50">
        <v>100</v>
      </c>
      <c r="S30" s="9" t="s">
        <v>24</v>
      </c>
      <c r="T30" s="51">
        <v>0</v>
      </c>
      <c r="U30" s="74">
        <f t="shared" si="21"/>
        <v>200</v>
      </c>
      <c r="V30" s="8">
        <f t="shared" si="22"/>
        <v>200</v>
      </c>
      <c r="W30" s="9">
        <f t="shared" si="23"/>
        <v>200</v>
      </c>
      <c r="X30" s="9">
        <f t="shared" si="24"/>
        <v>200</v>
      </c>
      <c r="Y30" s="9">
        <f>0</f>
        <v>0</v>
      </c>
      <c r="Z30" s="9">
        <f t="shared" si="25"/>
        <v>200</v>
      </c>
      <c r="AA30" s="9">
        <f>0</f>
        <v>0</v>
      </c>
      <c r="AB30" s="9">
        <f t="shared" si="26"/>
        <v>100</v>
      </c>
      <c r="AC30" s="9">
        <f>0</f>
        <v>0</v>
      </c>
      <c r="AD30" s="10">
        <f t="shared" si="27"/>
        <v>0</v>
      </c>
      <c r="AF30" s="8">
        <f t="shared" si="28"/>
        <v>200</v>
      </c>
      <c r="AG30" s="9">
        <f t="shared" si="29"/>
        <v>200</v>
      </c>
      <c r="AH30" s="9">
        <f t="shared" si="30"/>
        <v>200</v>
      </c>
      <c r="AI30" s="9">
        <f t="shared" si="31"/>
        <v>200</v>
      </c>
      <c r="AJ30" s="10">
        <f t="shared" si="32"/>
        <v>200</v>
      </c>
    </row>
    <row r="31" spans="1:38" s="66" customFormat="1" x14ac:dyDescent="0.3">
      <c r="B31" s="11"/>
      <c r="C31" s="11"/>
      <c r="D31" s="11"/>
      <c r="E31" s="11" t="s">
        <v>86</v>
      </c>
      <c r="F31" s="11">
        <f>SUM(IF(B28=1,F28,0),IF(B29=1,F29,0),IF(B30=1,F30,0))</f>
        <v>100</v>
      </c>
      <c r="G31" s="11">
        <f>SUM(IF(B28=1,G28,0),IF(B29=1,G29,0),IF(B30=1,G30,0))</f>
        <v>0</v>
      </c>
      <c r="H31" s="11">
        <f>SUM(IF(B28=1,H28,0),IF(B29=1,H29,0),IF(B30=1,H30,0))</f>
        <v>100</v>
      </c>
      <c r="I31" s="11">
        <f>SUM(IF(B28=1,I28,0),IF(B29=1,I29,0),IF(B30=1,I30,0))</f>
        <v>70</v>
      </c>
      <c r="J31" s="66">
        <f>SUM(IF(B28=1,J28,0),IF(B29=1,J29,0),IF(B30=1,J30,0))</f>
        <v>100</v>
      </c>
      <c r="K31" s="66">
        <f>SUM(IF(B28=1,K28,0),IF(B29=1,K29,0),IF(B30=1,K30,0))</f>
        <v>-100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F31" s="11"/>
      <c r="AG31" s="11"/>
      <c r="AH31" s="11"/>
      <c r="AI31" s="11"/>
      <c r="AJ31" s="11"/>
    </row>
    <row r="32" spans="1:38" s="66" customFormat="1" ht="15" thickBot="1" x14ac:dyDescent="0.3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F32" s="11"/>
      <c r="AG32" s="11"/>
      <c r="AH32" s="11"/>
      <c r="AI32" s="11"/>
      <c r="AJ32" s="11"/>
    </row>
    <row r="33" spans="1:36" s="66" customFormat="1" ht="15" thickBot="1" x14ac:dyDescent="0.35">
      <c r="A33" s="81" t="s">
        <v>82</v>
      </c>
      <c r="B33" s="82"/>
      <c r="C33" s="82"/>
      <c r="D33" s="83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11"/>
      <c r="AC33" s="11"/>
      <c r="AD33" s="11"/>
      <c r="AF33" s="11"/>
      <c r="AG33" s="11"/>
      <c r="AH33" s="11"/>
      <c r="AI33" s="11"/>
      <c r="AJ33" s="11"/>
    </row>
    <row r="34" spans="1:36" s="66" customFormat="1" x14ac:dyDescent="0.3">
      <c r="A34" s="6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76" t="s">
        <v>98</v>
      </c>
      <c r="N34" s="6"/>
      <c r="O34" s="6"/>
      <c r="P34" s="6"/>
      <c r="Q34" s="6"/>
      <c r="R34" s="6"/>
      <c r="S34" s="6"/>
      <c r="T34" s="6"/>
      <c r="U34" s="6"/>
      <c r="V34" s="11"/>
      <c r="W34" s="69" t="s">
        <v>99</v>
      </c>
      <c r="X34" s="6"/>
      <c r="Y34" s="11"/>
      <c r="Z34" s="11"/>
      <c r="AA34" s="68"/>
      <c r="AB34" s="11"/>
      <c r="AC34" s="11"/>
      <c r="AD34" s="11"/>
      <c r="AF34" s="11"/>
      <c r="AG34" s="11"/>
      <c r="AH34" s="11"/>
      <c r="AI34" s="11"/>
      <c r="AJ34" s="11"/>
    </row>
    <row r="35" spans="1:36" s="66" customFormat="1" ht="57.6" x14ac:dyDescent="0.3">
      <c r="A35" s="67"/>
      <c r="B35" s="11"/>
      <c r="C35" s="11"/>
      <c r="D35" s="11"/>
      <c r="E35" s="11"/>
      <c r="F35" s="11"/>
      <c r="G35" s="11"/>
      <c r="H35" s="11"/>
      <c r="I35" s="11"/>
      <c r="J35" s="14" t="s">
        <v>26</v>
      </c>
      <c r="K35" s="14" t="s">
        <v>27</v>
      </c>
      <c r="L35" s="70" t="s">
        <v>85</v>
      </c>
      <c r="M35" s="14" t="s">
        <v>28</v>
      </c>
      <c r="N35" s="14" t="s">
        <v>29</v>
      </c>
      <c r="O35" s="14" t="s">
        <v>30</v>
      </c>
      <c r="P35" s="14" t="s">
        <v>31</v>
      </c>
      <c r="Q35" s="14" t="s">
        <v>32</v>
      </c>
      <c r="R35" s="14" t="s">
        <v>33</v>
      </c>
      <c r="S35" s="14" t="s">
        <v>34</v>
      </c>
      <c r="T35" s="14" t="s">
        <v>35</v>
      </c>
      <c r="U35" s="14" t="s">
        <v>36</v>
      </c>
      <c r="V35" s="11"/>
      <c r="W35" s="19" t="s">
        <v>63</v>
      </c>
      <c r="X35" s="19" t="s">
        <v>73</v>
      </c>
      <c r="Y35" s="11"/>
      <c r="Z35" s="11"/>
      <c r="AA35" s="68"/>
      <c r="AB35" s="11"/>
      <c r="AC35" s="11"/>
      <c r="AD35" s="11"/>
      <c r="AF35" s="11"/>
      <c r="AG35" s="11"/>
      <c r="AH35" s="11"/>
      <c r="AI35" s="11"/>
      <c r="AJ35" s="11"/>
    </row>
    <row r="36" spans="1:36" s="66" customFormat="1" x14ac:dyDescent="0.3">
      <c r="A36" s="67" t="s">
        <v>75</v>
      </c>
      <c r="B36" s="11"/>
      <c r="C36" s="11"/>
      <c r="D36" s="11"/>
      <c r="E36" s="11"/>
      <c r="F36" s="11"/>
      <c r="G36" s="11"/>
      <c r="H36" s="11"/>
      <c r="I36" s="11"/>
      <c r="J36" s="11">
        <f>J16</f>
        <v>0</v>
      </c>
      <c r="K36" s="11">
        <f>K16</f>
        <v>0</v>
      </c>
      <c r="L36" s="11">
        <f t="shared" ref="L36:U36" si="33">SUM(U13:U15)</f>
        <v>0</v>
      </c>
      <c r="M36" s="11">
        <f t="shared" si="33"/>
        <v>0</v>
      </c>
      <c r="N36" s="11">
        <f t="shared" si="33"/>
        <v>0</v>
      </c>
      <c r="O36" s="11">
        <f t="shared" si="33"/>
        <v>0</v>
      </c>
      <c r="P36" s="11">
        <f t="shared" si="33"/>
        <v>0</v>
      </c>
      <c r="Q36" s="11">
        <f t="shared" si="33"/>
        <v>0</v>
      </c>
      <c r="R36" s="11">
        <f t="shared" si="33"/>
        <v>0</v>
      </c>
      <c r="S36" s="11">
        <f t="shared" si="33"/>
        <v>0</v>
      </c>
      <c r="T36" s="11">
        <f t="shared" si="33"/>
        <v>0</v>
      </c>
      <c r="U36" s="11">
        <f t="shared" si="33"/>
        <v>0</v>
      </c>
      <c r="V36" s="11"/>
      <c r="W36" s="11">
        <f>SUM(AF13:AF15)</f>
        <v>0</v>
      </c>
      <c r="X36" s="11">
        <f>SUM(AG13:AG15)</f>
        <v>0</v>
      </c>
      <c r="Y36" s="11"/>
      <c r="Z36" s="11"/>
      <c r="AA36" s="68"/>
      <c r="AB36" s="11"/>
      <c r="AC36" s="11"/>
      <c r="AD36" s="11"/>
      <c r="AF36" s="11"/>
      <c r="AG36" s="11"/>
      <c r="AH36" s="11"/>
      <c r="AI36" s="11"/>
      <c r="AJ36" s="11"/>
    </row>
    <row r="37" spans="1:36" s="66" customFormat="1" x14ac:dyDescent="0.3">
      <c r="A37" s="6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68"/>
      <c r="AB37" s="11"/>
      <c r="AC37" s="11"/>
      <c r="AD37" s="11"/>
      <c r="AF37" s="11"/>
      <c r="AG37" s="11"/>
      <c r="AH37" s="11"/>
      <c r="AI37" s="11"/>
      <c r="AJ37" s="11"/>
    </row>
    <row r="38" spans="1:36" s="66" customFormat="1" ht="72" x14ac:dyDescent="0.3">
      <c r="A38" s="6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4" t="s">
        <v>64</v>
      </c>
      <c r="X38" s="14" t="s">
        <v>65</v>
      </c>
      <c r="Y38" s="14" t="s">
        <v>66</v>
      </c>
      <c r="Z38" s="14" t="s">
        <v>67</v>
      </c>
      <c r="AA38" s="68"/>
      <c r="AB38" s="11"/>
      <c r="AC38" s="11"/>
      <c r="AD38" s="11"/>
      <c r="AF38" s="11"/>
      <c r="AG38" s="11"/>
      <c r="AH38" s="11"/>
      <c r="AI38" s="11"/>
      <c r="AJ38" s="11"/>
    </row>
    <row r="39" spans="1:36" s="66" customFormat="1" x14ac:dyDescent="0.3">
      <c r="A39" s="67" t="s">
        <v>84</v>
      </c>
      <c r="B39" s="11"/>
      <c r="C39" s="11"/>
      <c r="D39" s="11"/>
      <c r="E39" s="11"/>
      <c r="F39" s="11"/>
      <c r="G39" s="11"/>
      <c r="H39" s="11"/>
      <c r="I39" s="11"/>
      <c r="J39" s="11">
        <f>J21+J26</f>
        <v>0</v>
      </c>
      <c r="K39" s="11">
        <f>K21+K26</f>
        <v>0</v>
      </c>
      <c r="L39" s="11">
        <f t="shared" ref="L39:U39" si="34">SUM(U18:U20,U23:U25)</f>
        <v>0</v>
      </c>
      <c r="M39" s="11">
        <f t="shared" si="34"/>
        <v>0</v>
      </c>
      <c r="N39" s="11">
        <f t="shared" si="34"/>
        <v>0</v>
      </c>
      <c r="O39" s="11">
        <f t="shared" si="34"/>
        <v>0</v>
      </c>
      <c r="P39" s="11">
        <f t="shared" si="34"/>
        <v>0</v>
      </c>
      <c r="Q39" s="11">
        <f t="shared" si="34"/>
        <v>0</v>
      </c>
      <c r="R39" s="11">
        <f t="shared" si="34"/>
        <v>0</v>
      </c>
      <c r="S39" s="11">
        <f t="shared" si="34"/>
        <v>0</v>
      </c>
      <c r="T39" s="11">
        <f t="shared" si="34"/>
        <v>0</v>
      </c>
      <c r="U39" s="11">
        <f t="shared" si="34"/>
        <v>0</v>
      </c>
      <c r="V39" s="11"/>
      <c r="W39" s="11">
        <f>SUM(AF18:AF20,AF23:AF25)</f>
        <v>0</v>
      </c>
      <c r="X39" s="11">
        <f>SUM(AG18:AG20,AG23:AG25)</f>
        <v>0</v>
      </c>
      <c r="Y39" s="11">
        <f>SUM(AH18:AH20,AH23:AH25)</f>
        <v>0</v>
      </c>
      <c r="Z39" s="11">
        <f>SUM(AI18:AI20,AI23:AI25)</f>
        <v>0</v>
      </c>
      <c r="AA39" s="68"/>
      <c r="AB39" s="11"/>
      <c r="AC39" s="11"/>
      <c r="AD39" s="11"/>
      <c r="AF39" s="11"/>
      <c r="AG39" s="11"/>
      <c r="AH39" s="11"/>
      <c r="AI39" s="11"/>
      <c r="AJ39" s="11"/>
    </row>
    <row r="40" spans="1:36" s="66" customFormat="1" x14ac:dyDescent="0.3">
      <c r="A40" s="6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68"/>
      <c r="AB40" s="11"/>
      <c r="AC40" s="11"/>
      <c r="AD40" s="11"/>
      <c r="AF40" s="11"/>
      <c r="AG40" s="11"/>
      <c r="AH40" s="11"/>
      <c r="AI40" s="11"/>
      <c r="AJ40" s="11"/>
    </row>
    <row r="41" spans="1:36" s="66" customFormat="1" ht="86.4" x14ac:dyDescent="0.3">
      <c r="A41" s="67"/>
      <c r="B41" s="11"/>
      <c r="C41" s="11"/>
      <c r="D41" s="11"/>
      <c r="E41" s="11"/>
      <c r="F41" s="14" t="s">
        <v>37</v>
      </c>
      <c r="G41" s="14" t="s">
        <v>45</v>
      </c>
      <c r="H41" s="14" t="s">
        <v>38</v>
      </c>
      <c r="I41" s="14" t="s">
        <v>39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4" t="s">
        <v>68</v>
      </c>
      <c r="X41" s="14" t="s">
        <v>69</v>
      </c>
      <c r="Y41" s="14" t="s">
        <v>70</v>
      </c>
      <c r="Z41" s="14" t="s">
        <v>71</v>
      </c>
      <c r="AA41" s="16" t="s">
        <v>72</v>
      </c>
      <c r="AB41" s="11"/>
      <c r="AC41" s="11"/>
      <c r="AD41" s="11"/>
      <c r="AF41" s="11"/>
      <c r="AG41" s="11"/>
      <c r="AH41" s="11"/>
      <c r="AI41" s="11"/>
      <c r="AJ41" s="11"/>
    </row>
    <row r="42" spans="1:36" s="66" customFormat="1" ht="15" thickBot="1" x14ac:dyDescent="0.35">
      <c r="A42" s="79" t="s">
        <v>83</v>
      </c>
      <c r="B42" s="13"/>
      <c r="C42" s="13"/>
      <c r="D42" s="13"/>
      <c r="E42" s="13"/>
      <c r="F42" s="13">
        <f>F31</f>
        <v>100</v>
      </c>
      <c r="G42" s="13">
        <f t="shared" ref="G42:I42" si="35">G31</f>
        <v>0</v>
      </c>
      <c r="H42" s="13">
        <f t="shared" si="35"/>
        <v>100</v>
      </c>
      <c r="I42" s="13">
        <f t="shared" si="35"/>
        <v>70</v>
      </c>
      <c r="J42" s="13">
        <f>J31</f>
        <v>100</v>
      </c>
      <c r="K42" s="13">
        <f>K31</f>
        <v>-100</v>
      </c>
      <c r="L42" s="13">
        <f>SUM(U28:U30)</f>
        <v>200</v>
      </c>
      <c r="M42" s="13">
        <f t="shared" ref="M42:AA42" si="36">SUM(V28:V30)</f>
        <v>200</v>
      </c>
      <c r="N42" s="13">
        <f t="shared" si="36"/>
        <v>200</v>
      </c>
      <c r="O42" s="13">
        <f t="shared" si="36"/>
        <v>200</v>
      </c>
      <c r="P42" s="13">
        <f t="shared" si="36"/>
        <v>0</v>
      </c>
      <c r="Q42" s="13">
        <f t="shared" si="36"/>
        <v>200</v>
      </c>
      <c r="R42" s="13">
        <f t="shared" si="36"/>
        <v>0</v>
      </c>
      <c r="S42" s="13">
        <f t="shared" si="36"/>
        <v>100</v>
      </c>
      <c r="T42" s="13">
        <f t="shared" si="36"/>
        <v>0</v>
      </c>
      <c r="U42" s="13">
        <f t="shared" si="36"/>
        <v>0</v>
      </c>
      <c r="V42" s="13"/>
      <c r="W42" s="13">
        <f t="shared" si="36"/>
        <v>200</v>
      </c>
      <c r="X42" s="13">
        <f t="shared" si="36"/>
        <v>200</v>
      </c>
      <c r="Y42" s="13">
        <f t="shared" si="36"/>
        <v>200</v>
      </c>
      <c r="Z42" s="13">
        <f t="shared" si="36"/>
        <v>200</v>
      </c>
      <c r="AA42" s="80">
        <f t="shared" si="36"/>
        <v>200</v>
      </c>
      <c r="AB42" s="11"/>
      <c r="AC42" s="11"/>
      <c r="AD42" s="11"/>
      <c r="AF42" s="11"/>
      <c r="AG42" s="11"/>
      <c r="AH42" s="11"/>
      <c r="AI42" s="11"/>
      <c r="AJ42" s="11"/>
    </row>
    <row r="43" spans="1:36" ht="15" thickBot="1" x14ac:dyDescent="0.35">
      <c r="K43" s="11"/>
      <c r="L43" s="6"/>
      <c r="M43" s="6"/>
      <c r="N43" s="11"/>
      <c r="O43" s="11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6" ht="15" thickBot="1" x14ac:dyDescent="0.35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55" t="s">
        <v>103</v>
      </c>
      <c r="M44" s="31"/>
      <c r="N44" s="31"/>
      <c r="O44" s="55" t="s">
        <v>103</v>
      </c>
      <c r="P44" s="31"/>
      <c r="Q44" s="55" t="s">
        <v>104</v>
      </c>
      <c r="R44" s="31"/>
      <c r="S44" s="55" t="s">
        <v>104</v>
      </c>
      <c r="T44" s="31"/>
      <c r="U44" s="31"/>
      <c r="V44" s="31"/>
      <c r="W44" s="31"/>
      <c r="X44" s="31"/>
      <c r="Y44" s="31"/>
      <c r="Z44" s="31"/>
      <c r="AA44" s="31"/>
      <c r="AB44" s="32"/>
      <c r="AC44" s="6"/>
      <c r="AD44" s="6"/>
    </row>
    <row r="45" spans="1:36" ht="15" thickBot="1" x14ac:dyDescent="0.35">
      <c r="A45" s="33"/>
      <c r="B45" s="34" t="s">
        <v>51</v>
      </c>
      <c r="C45" s="35"/>
      <c r="D45" s="35"/>
      <c r="E45" s="35"/>
      <c r="F45" s="58">
        <f>SUM(E7:M7) - SUM(L55:T55,L57:T57,L60:T60)</f>
        <v>7.5</v>
      </c>
      <c r="G45" s="36"/>
      <c r="H45" s="36"/>
      <c r="I45" s="36"/>
      <c r="J45" s="36"/>
      <c r="K45" s="36"/>
      <c r="L45" s="54" t="s">
        <v>106</v>
      </c>
      <c r="M45" s="55"/>
      <c r="N45" s="55"/>
      <c r="O45" s="56" t="s">
        <v>107</v>
      </c>
      <c r="P45" s="55"/>
      <c r="Q45" s="57" t="s">
        <v>58</v>
      </c>
      <c r="R45" s="57" t="s">
        <v>61</v>
      </c>
      <c r="S45" s="57" t="s">
        <v>59</v>
      </c>
      <c r="T45" s="57"/>
      <c r="U45" s="57" t="s">
        <v>60</v>
      </c>
      <c r="V45" s="57"/>
      <c r="W45" s="57" t="s">
        <v>74</v>
      </c>
      <c r="X45" s="57"/>
      <c r="Y45" s="57" t="s">
        <v>105</v>
      </c>
      <c r="Z45" s="57"/>
      <c r="AA45" s="57" t="s">
        <v>62</v>
      </c>
      <c r="AB45" s="32"/>
      <c r="AC45" s="6"/>
      <c r="AD45" s="6"/>
    </row>
    <row r="46" spans="1:36" ht="15" thickBot="1" x14ac:dyDescent="0.35">
      <c r="A46" s="33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28">
        <f>U60</f>
        <v>0</v>
      </c>
      <c r="M46" s="29"/>
      <c r="N46" s="29"/>
      <c r="O46" s="29">
        <f>SUM(L60,N60:T60)</f>
        <v>52.5</v>
      </c>
      <c r="P46" s="29"/>
      <c r="Q46" s="29">
        <f>H26</f>
        <v>0</v>
      </c>
      <c r="R46" s="29">
        <f>AG16+AH21</f>
        <v>0</v>
      </c>
      <c r="S46" s="29">
        <f>D7+Q46+R46+L46+O46</f>
        <v>52.5</v>
      </c>
      <c r="T46" s="29"/>
      <c r="U46" s="29">
        <f>SUM(E7,G7:M7)-AD26</f>
        <v>60</v>
      </c>
      <c r="V46" s="29"/>
      <c r="W46" s="29">
        <f>MAX(0,(O7*4+U46-S46))</f>
        <v>7.5</v>
      </c>
      <c r="X46" s="29"/>
      <c r="Y46" s="29">
        <f>SUM(E7:M7)-SUM(L55:T55,L57:T57,L60:T60)</f>
        <v>7.5</v>
      </c>
      <c r="Z46" s="29"/>
      <c r="AA46" s="29">
        <f>MAX(W46,Y46)</f>
        <v>7.5</v>
      </c>
      <c r="AB46" s="39"/>
      <c r="AC46" s="6"/>
      <c r="AD46" s="6"/>
    </row>
    <row r="47" spans="1:36" ht="15" thickBot="1" x14ac:dyDescent="0.35">
      <c r="A47" s="33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40"/>
      <c r="AC47" s="6"/>
      <c r="AD47" s="6"/>
    </row>
    <row r="48" spans="1:36" x14ac:dyDescent="0.3">
      <c r="A48" s="33"/>
      <c r="B48" s="30" t="s">
        <v>52</v>
      </c>
      <c r="C48" s="31"/>
      <c r="D48" s="31"/>
      <c r="E48" s="31"/>
      <c r="F48" s="31"/>
      <c r="G48" s="31"/>
      <c r="H48" s="31"/>
      <c r="I48" s="31"/>
      <c r="J48" s="31"/>
      <c r="K48" s="32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40"/>
      <c r="AC48" s="6"/>
      <c r="AD48" s="6"/>
    </row>
    <row r="49" spans="1:30" ht="36.6" x14ac:dyDescent="0.3">
      <c r="A49" s="33"/>
      <c r="B49" s="33"/>
      <c r="C49" s="41" t="s">
        <v>11</v>
      </c>
      <c r="D49" s="41" t="s">
        <v>12</v>
      </c>
      <c r="E49" s="41" t="s">
        <v>2</v>
      </c>
      <c r="F49" s="41" t="s">
        <v>53</v>
      </c>
      <c r="G49" s="42" t="s">
        <v>54</v>
      </c>
      <c r="H49" s="41" t="s">
        <v>13</v>
      </c>
      <c r="I49" s="42" t="s">
        <v>55</v>
      </c>
      <c r="J49" s="41" t="s">
        <v>15</v>
      </c>
      <c r="K49" s="43" t="s">
        <v>56</v>
      </c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40"/>
      <c r="AC49" s="6"/>
      <c r="AD49" s="6"/>
    </row>
    <row r="50" spans="1:30" ht="15" thickBot="1" x14ac:dyDescent="0.35">
      <c r="A50" s="33"/>
      <c r="B50" s="37"/>
      <c r="C50" s="38">
        <f>E7-SUM(L55,L57,L60)</f>
        <v>0</v>
      </c>
      <c r="D50" s="38">
        <f>F7-SUM(M55,M57,M60)</f>
        <v>0</v>
      </c>
      <c r="E50" s="38">
        <f>G7-SUM(N55,N57,N60)</f>
        <v>0</v>
      </c>
      <c r="F50" s="38">
        <f>G7+H7-SUM(N55:O55,N57:O57,N60:O60)</f>
        <v>0</v>
      </c>
      <c r="G50" s="38">
        <f>G7+H7+I7-SUM(N55:P55,N57:P57,N60:P60)</f>
        <v>0</v>
      </c>
      <c r="H50" s="38">
        <f>J7-SUM(Q55,Q57,Q60)</f>
        <v>0</v>
      </c>
      <c r="I50" s="38">
        <f>J7+K7-SUM(Q55,Q57,Q60,R55,R57,R60)</f>
        <v>7.5</v>
      </c>
      <c r="J50" s="38">
        <f>L7-SUM(S55,S57,S60)</f>
        <v>0</v>
      </c>
      <c r="K50" s="39">
        <f>L7+M7-SUM(S55,S57,S60,T55,T57,T60)</f>
        <v>0</v>
      </c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40"/>
      <c r="AC50" s="6"/>
      <c r="AD50" s="6"/>
    </row>
    <row r="51" spans="1:30" ht="15" thickBot="1" x14ac:dyDescent="0.35">
      <c r="A51" s="33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40"/>
      <c r="AC51" s="6"/>
      <c r="AD51" s="6"/>
    </row>
    <row r="52" spans="1:30" ht="15" thickBot="1" x14ac:dyDescent="0.35">
      <c r="A52" s="30"/>
      <c r="B52" s="31" t="s">
        <v>42</v>
      </c>
      <c r="C52" s="31"/>
      <c r="D52" s="31"/>
      <c r="E52" s="31"/>
      <c r="F52" s="31"/>
      <c r="G52" s="31"/>
      <c r="H52" s="31"/>
      <c r="I52" s="31"/>
      <c r="J52" s="31"/>
      <c r="K52" s="32"/>
      <c r="L52" s="36" t="s">
        <v>96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40"/>
      <c r="AC52" s="6"/>
      <c r="AD52" s="6"/>
    </row>
    <row r="53" spans="1:30" ht="24.6" x14ac:dyDescent="0.3">
      <c r="A53" s="33"/>
      <c r="B53" s="42" t="s">
        <v>101</v>
      </c>
      <c r="C53" s="41" t="s">
        <v>102</v>
      </c>
      <c r="D53" s="36"/>
      <c r="E53" s="36"/>
      <c r="F53" s="36"/>
      <c r="G53" s="36"/>
      <c r="H53" s="36"/>
      <c r="I53" s="36"/>
      <c r="J53" s="36"/>
      <c r="K53" s="40"/>
      <c r="L53" s="44" t="s">
        <v>100</v>
      </c>
      <c r="M53" s="45"/>
      <c r="N53" s="45"/>
      <c r="O53" s="45"/>
      <c r="P53" s="45"/>
      <c r="Q53" s="45"/>
      <c r="R53" s="45"/>
      <c r="S53" s="45"/>
      <c r="T53" s="45"/>
      <c r="U53" s="32"/>
      <c r="V53" s="36"/>
      <c r="W53" s="36"/>
      <c r="X53" s="36"/>
      <c r="Y53" s="36"/>
      <c r="Z53" s="36"/>
      <c r="AA53" s="36"/>
      <c r="AB53" s="40"/>
      <c r="AC53" s="6"/>
      <c r="AD53" s="6"/>
    </row>
    <row r="54" spans="1:30" ht="24.6" x14ac:dyDescent="0.3">
      <c r="A54" s="33"/>
      <c r="B54" s="42"/>
      <c r="C54" s="42" t="s">
        <v>11</v>
      </c>
      <c r="D54" s="36" t="s">
        <v>12</v>
      </c>
      <c r="E54" s="36" t="s">
        <v>2</v>
      </c>
      <c r="F54" s="36" t="s">
        <v>3</v>
      </c>
      <c r="G54" s="36" t="s">
        <v>1</v>
      </c>
      <c r="H54" s="36" t="s">
        <v>13</v>
      </c>
      <c r="I54" s="36" t="s">
        <v>14</v>
      </c>
      <c r="J54" s="36" t="s">
        <v>15</v>
      </c>
      <c r="K54" s="40" t="s">
        <v>16</v>
      </c>
      <c r="L54" s="46" t="s">
        <v>28</v>
      </c>
      <c r="M54" s="42" t="s">
        <v>29</v>
      </c>
      <c r="N54" s="42" t="s">
        <v>30</v>
      </c>
      <c r="O54" s="42" t="s">
        <v>31</v>
      </c>
      <c r="P54" s="42" t="s">
        <v>32</v>
      </c>
      <c r="Q54" s="42" t="s">
        <v>33</v>
      </c>
      <c r="R54" s="42" t="s">
        <v>34</v>
      </c>
      <c r="S54" s="42" t="s">
        <v>35</v>
      </c>
      <c r="T54" s="42" t="s">
        <v>36</v>
      </c>
      <c r="U54" s="40"/>
      <c r="V54" s="36"/>
      <c r="W54" s="36"/>
      <c r="X54" s="36"/>
      <c r="Y54" s="36"/>
      <c r="Z54" s="36"/>
      <c r="AA54" s="36"/>
      <c r="AB54" s="40"/>
      <c r="AC54" s="6"/>
      <c r="AD54" s="6"/>
    </row>
    <row r="55" spans="1:30" x14ac:dyDescent="0.3">
      <c r="A55" s="33" t="s">
        <v>75</v>
      </c>
      <c r="B55" s="36">
        <f>L36-SUM(L55:T55)</f>
        <v>0</v>
      </c>
      <c r="C55" s="36">
        <f t="shared" ref="C55:K55" si="37">M36-L55</f>
        <v>0</v>
      </c>
      <c r="D55" s="36">
        <f t="shared" si="37"/>
        <v>0</v>
      </c>
      <c r="E55" s="36">
        <f t="shared" si="37"/>
        <v>0</v>
      </c>
      <c r="F55" s="36">
        <f t="shared" si="37"/>
        <v>0</v>
      </c>
      <c r="G55" s="36">
        <f t="shared" si="37"/>
        <v>0</v>
      </c>
      <c r="H55" s="36">
        <f t="shared" si="37"/>
        <v>0</v>
      </c>
      <c r="I55" s="36">
        <f t="shared" si="37"/>
        <v>0</v>
      </c>
      <c r="J55" s="36">
        <f t="shared" si="37"/>
        <v>0</v>
      </c>
      <c r="K55" s="40">
        <f t="shared" si="37"/>
        <v>0</v>
      </c>
      <c r="L55" s="33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40"/>
      <c r="V55" s="36"/>
      <c r="W55" s="36"/>
      <c r="X55" s="36"/>
      <c r="Y55" s="36"/>
      <c r="Z55" s="36"/>
      <c r="AA55" s="36"/>
      <c r="AB55" s="40"/>
      <c r="AC55" s="6"/>
      <c r="AD55" s="6"/>
    </row>
    <row r="56" spans="1:30" x14ac:dyDescent="0.3">
      <c r="A56" s="33"/>
      <c r="B56" s="36"/>
      <c r="C56" s="36"/>
      <c r="D56" s="36"/>
      <c r="E56" s="36"/>
      <c r="F56" s="36"/>
      <c r="G56" s="36"/>
      <c r="H56" s="36"/>
      <c r="I56" s="36"/>
      <c r="J56" s="36"/>
      <c r="K56" s="40"/>
      <c r="L56" s="33"/>
      <c r="M56" s="36"/>
      <c r="N56" s="36"/>
      <c r="O56" s="36"/>
      <c r="P56" s="36"/>
      <c r="Q56" s="36"/>
      <c r="R56" s="36"/>
      <c r="S56" s="36"/>
      <c r="T56" s="36"/>
      <c r="U56" s="40"/>
      <c r="V56" s="36"/>
      <c r="W56" s="36"/>
      <c r="X56" s="36"/>
      <c r="Y56" s="36"/>
      <c r="Z56" s="36"/>
      <c r="AA56" s="36"/>
      <c r="AB56" s="40"/>
      <c r="AC56" s="6"/>
      <c r="AD56" s="6"/>
    </row>
    <row r="57" spans="1:30" ht="15" thickBot="1" x14ac:dyDescent="0.35">
      <c r="A57" s="89" t="s">
        <v>87</v>
      </c>
      <c r="B57" s="36">
        <f>L39-SUM(L57:T57)</f>
        <v>0</v>
      </c>
      <c r="C57" s="36">
        <f t="shared" ref="C57:K57" si="38">M39-L57</f>
        <v>0</v>
      </c>
      <c r="D57" s="36">
        <f t="shared" si="38"/>
        <v>0</v>
      </c>
      <c r="E57" s="36">
        <f t="shared" si="38"/>
        <v>0</v>
      </c>
      <c r="F57" s="36">
        <f t="shared" si="38"/>
        <v>0</v>
      </c>
      <c r="G57" s="36">
        <f t="shared" si="38"/>
        <v>0</v>
      </c>
      <c r="H57" s="36">
        <f t="shared" si="38"/>
        <v>0</v>
      </c>
      <c r="I57" s="36">
        <f t="shared" si="38"/>
        <v>0</v>
      </c>
      <c r="J57" s="36">
        <f t="shared" si="38"/>
        <v>0</v>
      </c>
      <c r="K57" s="40">
        <f t="shared" si="38"/>
        <v>0</v>
      </c>
      <c r="L57" s="33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40"/>
      <c r="V57" s="36"/>
      <c r="W57" s="36"/>
      <c r="X57" s="36"/>
      <c r="Y57" s="36"/>
      <c r="Z57" s="36"/>
      <c r="AA57" s="36"/>
      <c r="AB57" s="40"/>
      <c r="AC57" s="6"/>
      <c r="AD57" s="6"/>
    </row>
    <row r="58" spans="1:30" x14ac:dyDescent="0.3">
      <c r="A58" s="33"/>
      <c r="B58" s="36"/>
      <c r="C58" s="36"/>
      <c r="D58" s="36"/>
      <c r="E58" s="36"/>
      <c r="F58" s="36"/>
      <c r="G58" s="36"/>
      <c r="H58" s="36"/>
      <c r="I58" s="36"/>
      <c r="J58" s="36"/>
      <c r="K58" s="40"/>
      <c r="L58" s="33"/>
      <c r="M58" s="36"/>
      <c r="N58" s="36"/>
      <c r="O58" s="36"/>
      <c r="P58" s="36"/>
      <c r="Q58" s="36"/>
      <c r="R58" s="36"/>
      <c r="S58" s="36"/>
      <c r="T58" s="36"/>
      <c r="U58" s="40"/>
      <c r="V58" s="44" t="s">
        <v>43</v>
      </c>
      <c r="W58" s="45"/>
      <c r="X58" s="45"/>
      <c r="Y58" s="31"/>
      <c r="Z58" s="32"/>
      <c r="AA58" s="36"/>
      <c r="AB58" s="40"/>
      <c r="AC58" s="6"/>
      <c r="AD58" s="6"/>
    </row>
    <row r="59" spans="1:30" ht="24.6" x14ac:dyDescent="0.3">
      <c r="A59" s="33"/>
      <c r="B59" s="36"/>
      <c r="C59" s="36"/>
      <c r="D59" s="36"/>
      <c r="E59" s="36"/>
      <c r="F59" s="36"/>
      <c r="G59" s="36"/>
      <c r="H59" s="36"/>
      <c r="I59" s="36"/>
      <c r="J59" s="36"/>
      <c r="K59" s="40"/>
      <c r="L59" s="33"/>
      <c r="M59" s="36"/>
      <c r="N59" s="36"/>
      <c r="O59" s="36"/>
      <c r="P59" s="36"/>
      <c r="Q59" s="36"/>
      <c r="R59" s="36"/>
      <c r="S59" s="36"/>
      <c r="T59" s="36"/>
      <c r="U59" s="40" t="s">
        <v>44</v>
      </c>
      <c r="V59" s="46" t="s">
        <v>47</v>
      </c>
      <c r="W59" s="42" t="s">
        <v>48</v>
      </c>
      <c r="X59" s="42" t="s">
        <v>46</v>
      </c>
      <c r="Y59" s="42" t="s">
        <v>49</v>
      </c>
      <c r="Z59" s="43" t="s">
        <v>50</v>
      </c>
      <c r="AA59" s="36"/>
      <c r="AB59" s="40"/>
      <c r="AC59" s="6"/>
      <c r="AD59" s="6"/>
    </row>
    <row r="60" spans="1:30" ht="15" thickBot="1" x14ac:dyDescent="0.35">
      <c r="A60" s="37" t="s">
        <v>88</v>
      </c>
      <c r="B60" s="38">
        <f>L42-SUM(L60:T60)</f>
        <v>147.5</v>
      </c>
      <c r="C60" s="38">
        <f t="shared" ref="C60:K60" si="39">M42-L60</f>
        <v>200</v>
      </c>
      <c r="D60" s="38">
        <f t="shared" si="39"/>
        <v>200</v>
      </c>
      <c r="E60" s="38">
        <f t="shared" si="39"/>
        <v>170</v>
      </c>
      <c r="F60" s="38">
        <f t="shared" si="39"/>
        <v>0</v>
      </c>
      <c r="G60" s="38">
        <f t="shared" si="39"/>
        <v>180</v>
      </c>
      <c r="H60" s="38">
        <f t="shared" si="39"/>
        <v>0</v>
      </c>
      <c r="I60" s="38">
        <f t="shared" si="39"/>
        <v>97.5</v>
      </c>
      <c r="J60" s="38">
        <f t="shared" si="39"/>
        <v>0</v>
      </c>
      <c r="K60" s="39">
        <f t="shared" si="39"/>
        <v>0</v>
      </c>
      <c r="L60" s="37">
        <v>0</v>
      </c>
      <c r="M60" s="38">
        <v>0</v>
      </c>
      <c r="N60" s="38">
        <v>30</v>
      </c>
      <c r="O60" s="38">
        <v>0</v>
      </c>
      <c r="P60" s="38">
        <v>20</v>
      </c>
      <c r="Q60" s="38">
        <v>0</v>
      </c>
      <c r="R60" s="38">
        <v>2.5</v>
      </c>
      <c r="S60" s="38">
        <v>0</v>
      </c>
      <c r="T60" s="38">
        <v>0</v>
      </c>
      <c r="U60" s="39">
        <v>0</v>
      </c>
      <c r="V60" s="37">
        <f>H42-G42-U60*D2-L60*E2-N60*G2-P60*I2-R60*J2-T60*K2</f>
        <v>70</v>
      </c>
      <c r="W60" s="38">
        <f>F42-H42+U60*D2-M60*F2</f>
        <v>0</v>
      </c>
      <c r="X60" s="38">
        <f>H42-I42-U60*D3-L60*E3*E4+M60*F3*F4-N60*G3*G4-P60*I3*I4-R60*J3*J4-T60*K3*K4</f>
        <v>0</v>
      </c>
      <c r="Y60" s="38">
        <f>J42-U60</f>
        <v>100</v>
      </c>
      <c r="Z60" s="39">
        <f>U60-K42</f>
        <v>100</v>
      </c>
      <c r="AA60" s="36"/>
      <c r="AB60" s="40"/>
      <c r="AC60" s="6"/>
      <c r="AD60" s="6"/>
    </row>
    <row r="61" spans="1:30" ht="15" thickBot="1" x14ac:dyDescent="0.35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9"/>
      <c r="AC61" s="6"/>
      <c r="AD61" s="6"/>
    </row>
    <row r="62" spans="1:30" x14ac:dyDescent="0.3">
      <c r="K62" s="11"/>
      <c r="L62" s="6"/>
      <c r="M62" s="6"/>
      <c r="N62" s="11"/>
      <c r="O62" s="11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07A4A-F746-4A2D-8B67-CE3F0B5FF170}">
  <dimension ref="A1:AL62"/>
  <sheetViews>
    <sheetView topLeftCell="A32" workbookViewId="0">
      <selection activeCell="F45" sqref="F45"/>
    </sheetView>
  </sheetViews>
  <sheetFormatPr defaultRowHeight="14.4" x14ac:dyDescent="0.3"/>
  <cols>
    <col min="2" max="2" width="18.6640625" customWidth="1"/>
    <col min="3" max="8" width="8.88671875" customWidth="1"/>
  </cols>
  <sheetData>
    <row r="1" spans="1:34" x14ac:dyDescent="0.3">
      <c r="D1" t="s">
        <v>0</v>
      </c>
      <c r="E1" t="s">
        <v>11</v>
      </c>
      <c r="F1" t="s">
        <v>12</v>
      </c>
      <c r="G1" t="s">
        <v>2</v>
      </c>
      <c r="H1" t="s">
        <v>3</v>
      </c>
      <c r="I1" t="s">
        <v>1</v>
      </c>
      <c r="J1" t="s">
        <v>4</v>
      </c>
      <c r="K1" t="s">
        <v>5</v>
      </c>
    </row>
    <row r="2" spans="1:34" x14ac:dyDescent="0.3">
      <c r="A2" t="s">
        <v>7</v>
      </c>
      <c r="D2" s="20">
        <v>1</v>
      </c>
      <c r="E2" s="20">
        <v>1</v>
      </c>
      <c r="F2" s="20">
        <v>1</v>
      </c>
      <c r="G2" s="20">
        <v>0.25</v>
      </c>
      <c r="H2" s="20">
        <v>1</v>
      </c>
      <c r="I2" s="20">
        <v>1</v>
      </c>
      <c r="J2" s="20">
        <v>1</v>
      </c>
      <c r="K2" s="20">
        <v>1</v>
      </c>
    </row>
    <row r="3" spans="1:34" x14ac:dyDescent="0.3">
      <c r="A3" t="s">
        <v>8</v>
      </c>
      <c r="D3" s="20">
        <v>1</v>
      </c>
      <c r="E3" s="20">
        <v>1</v>
      </c>
      <c r="F3" s="20">
        <v>1</v>
      </c>
      <c r="G3" s="20">
        <v>0.25</v>
      </c>
      <c r="H3" s="20">
        <v>1</v>
      </c>
      <c r="I3" s="20">
        <v>1</v>
      </c>
      <c r="J3" s="20">
        <v>1</v>
      </c>
      <c r="K3" s="20">
        <v>1</v>
      </c>
    </row>
    <row r="4" spans="1:34" x14ac:dyDescent="0.3">
      <c r="A4" t="s">
        <v>6</v>
      </c>
      <c r="D4" t="s">
        <v>24</v>
      </c>
      <c r="E4" s="20">
        <v>1</v>
      </c>
      <c r="F4" s="20">
        <v>1</v>
      </c>
      <c r="G4" s="20">
        <v>1</v>
      </c>
      <c r="H4" s="20">
        <v>1</v>
      </c>
      <c r="I4" s="20">
        <v>1</v>
      </c>
      <c r="J4" s="20">
        <v>1</v>
      </c>
      <c r="K4" s="20">
        <v>1</v>
      </c>
    </row>
    <row r="6" spans="1:34" ht="57.6" x14ac:dyDescent="0.3">
      <c r="D6" s="17" t="s">
        <v>41</v>
      </c>
      <c r="E6" s="1" t="s">
        <v>28</v>
      </c>
      <c r="F6" s="14" t="s">
        <v>29</v>
      </c>
      <c r="G6" s="14" t="s">
        <v>30</v>
      </c>
      <c r="H6" s="14" t="s">
        <v>31</v>
      </c>
      <c r="I6" s="14" t="s">
        <v>32</v>
      </c>
      <c r="J6" s="14" t="s">
        <v>33</v>
      </c>
      <c r="K6" s="14" t="s">
        <v>34</v>
      </c>
      <c r="L6" s="14" t="s">
        <v>35</v>
      </c>
      <c r="M6" s="14" t="s">
        <v>36</v>
      </c>
      <c r="O6" s="19" t="s">
        <v>57</v>
      </c>
    </row>
    <row r="7" spans="1:34" x14ac:dyDescent="0.3">
      <c r="A7" t="s">
        <v>40</v>
      </c>
      <c r="D7" s="20">
        <v>0</v>
      </c>
      <c r="E7" s="20">
        <v>10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/>
      <c r="O7" s="20">
        <v>0</v>
      </c>
    </row>
    <row r="8" spans="1:34" ht="15" thickBot="1" x14ac:dyDescent="0.35"/>
    <row r="9" spans="1:34" x14ac:dyDescent="0.3">
      <c r="B9" s="52" t="s">
        <v>10</v>
      </c>
      <c r="L9" s="2" t="s">
        <v>23</v>
      </c>
      <c r="M9" s="3"/>
      <c r="N9" s="3"/>
      <c r="O9" s="3"/>
      <c r="P9" s="3"/>
      <c r="Q9" s="3"/>
      <c r="R9" s="3"/>
      <c r="S9" s="3"/>
      <c r="T9" s="4"/>
      <c r="U9" s="6"/>
      <c r="V9" s="18" t="s">
        <v>98</v>
      </c>
      <c r="W9" s="3"/>
      <c r="X9" s="3"/>
      <c r="Y9" s="3"/>
      <c r="Z9" s="3"/>
      <c r="AA9" s="3"/>
      <c r="AB9" s="3"/>
      <c r="AC9" s="3"/>
      <c r="AD9" s="4"/>
      <c r="AF9" s="2" t="s">
        <v>99</v>
      </c>
      <c r="AG9" s="4"/>
      <c r="AH9" s="6"/>
    </row>
    <row r="10" spans="1:34" ht="15" thickBot="1" x14ac:dyDescent="0.35">
      <c r="B10" s="84"/>
      <c r="L10" s="85"/>
      <c r="M10" s="6"/>
      <c r="N10" s="6"/>
      <c r="O10" s="6"/>
      <c r="P10" s="6"/>
      <c r="Q10" s="6"/>
      <c r="R10" s="6"/>
      <c r="S10" s="6"/>
      <c r="T10" s="7"/>
      <c r="U10" s="6"/>
      <c r="V10" s="86"/>
      <c r="W10" s="6"/>
      <c r="X10" s="6"/>
      <c r="Y10" s="6"/>
      <c r="Z10" s="6"/>
      <c r="AA10" s="6"/>
      <c r="AB10" s="6"/>
      <c r="AC10" s="6"/>
      <c r="AD10" s="7"/>
      <c r="AF10" s="85"/>
      <c r="AG10" s="7"/>
      <c r="AH10" s="6"/>
    </row>
    <row r="11" spans="1:34" ht="82.8" x14ac:dyDescent="0.3">
      <c r="B11" s="53" t="s">
        <v>25</v>
      </c>
      <c r="C11" s="1"/>
      <c r="D11" s="1"/>
      <c r="E11" s="1"/>
      <c r="F11" s="1"/>
      <c r="G11" s="1"/>
      <c r="H11" s="1"/>
      <c r="J11" s="21" t="s">
        <v>26</v>
      </c>
      <c r="K11" s="22" t="s">
        <v>27</v>
      </c>
      <c r="L11" s="15" t="s">
        <v>28</v>
      </c>
      <c r="M11" s="14" t="s">
        <v>29</v>
      </c>
      <c r="N11" s="14" t="s">
        <v>30</v>
      </c>
      <c r="O11" s="14" t="s">
        <v>31</v>
      </c>
      <c r="P11" s="14" t="s">
        <v>32</v>
      </c>
      <c r="Q11" s="14" t="s">
        <v>33</v>
      </c>
      <c r="R11" s="14" t="s">
        <v>34</v>
      </c>
      <c r="S11" s="14" t="s">
        <v>35</v>
      </c>
      <c r="T11" s="16" t="s">
        <v>36</v>
      </c>
      <c r="U11" s="71" t="s">
        <v>81</v>
      </c>
      <c r="V11" s="15" t="s">
        <v>28</v>
      </c>
      <c r="W11" s="14" t="s">
        <v>29</v>
      </c>
      <c r="X11" s="14" t="s">
        <v>30</v>
      </c>
      <c r="Y11" s="14" t="s">
        <v>31</v>
      </c>
      <c r="Z11" s="14" t="s">
        <v>32</v>
      </c>
      <c r="AA11" s="14" t="s">
        <v>33</v>
      </c>
      <c r="AB11" s="14" t="s">
        <v>34</v>
      </c>
      <c r="AC11" s="14" t="s">
        <v>35</v>
      </c>
      <c r="AD11" s="16" t="s">
        <v>36</v>
      </c>
      <c r="AF11" s="61" t="s">
        <v>63</v>
      </c>
      <c r="AG11" s="65" t="s">
        <v>73</v>
      </c>
      <c r="AH11" s="6"/>
    </row>
    <row r="12" spans="1:34" x14ac:dyDescent="0.3">
      <c r="B12" s="87" t="s">
        <v>89</v>
      </c>
      <c r="C12" s="1"/>
      <c r="D12" s="1"/>
      <c r="E12" s="1"/>
      <c r="F12" s="1"/>
      <c r="G12" s="1"/>
      <c r="H12" s="1"/>
      <c r="J12" s="14"/>
      <c r="K12" s="14"/>
      <c r="L12" s="15"/>
      <c r="M12" s="14"/>
      <c r="N12" s="14"/>
      <c r="O12" s="14"/>
      <c r="P12" s="14"/>
      <c r="Q12" s="14"/>
      <c r="R12" s="14"/>
      <c r="S12" s="14"/>
      <c r="T12" s="16"/>
      <c r="U12" s="88"/>
      <c r="V12" s="15"/>
      <c r="W12" s="14"/>
      <c r="X12" s="14"/>
      <c r="Y12" s="14"/>
      <c r="Z12" s="14"/>
      <c r="AA12" s="14"/>
      <c r="AB12" s="14"/>
      <c r="AC12" s="14"/>
      <c r="AD12" s="16"/>
      <c r="AF12" s="61"/>
      <c r="AG12" s="65"/>
      <c r="AH12" s="6"/>
    </row>
    <row r="13" spans="1:34" x14ac:dyDescent="0.3">
      <c r="A13" t="s">
        <v>9</v>
      </c>
      <c r="B13" s="25">
        <v>0</v>
      </c>
      <c r="C13" s="23"/>
      <c r="D13" s="23"/>
      <c r="E13" s="23"/>
      <c r="F13" s="23"/>
      <c r="G13" s="23"/>
      <c r="H13" s="23"/>
      <c r="I13" s="23"/>
      <c r="J13" s="20">
        <v>40</v>
      </c>
      <c r="K13" s="26">
        <v>10</v>
      </c>
      <c r="L13" s="5" t="s">
        <v>24</v>
      </c>
      <c r="M13" s="6" t="s">
        <v>24</v>
      </c>
      <c r="N13" s="26">
        <v>0</v>
      </c>
      <c r="O13" s="26">
        <v>0</v>
      </c>
      <c r="P13" s="6" t="s">
        <v>24</v>
      </c>
      <c r="Q13" s="26">
        <v>30</v>
      </c>
      <c r="R13" s="6" t="s">
        <v>24</v>
      </c>
      <c r="S13" s="26">
        <v>30</v>
      </c>
      <c r="T13" s="7" t="s">
        <v>24</v>
      </c>
      <c r="U13" s="72">
        <f>IF(B13=1,J13-K13,0)</f>
        <v>0</v>
      </c>
      <c r="V13" s="5">
        <f>0</f>
        <v>0</v>
      </c>
      <c r="W13" s="6">
        <f>0</f>
        <v>0</v>
      </c>
      <c r="X13" s="6">
        <f>IF(B13=1,MIN((J13-K13),N13),0)</f>
        <v>0</v>
      </c>
      <c r="Y13" s="6">
        <f>IF(B13=1,MIN((J13-K13),O13),0)</f>
        <v>0</v>
      </c>
      <c r="Z13" s="6">
        <f>0</f>
        <v>0</v>
      </c>
      <c r="AA13" s="6">
        <f>IF(B13=1,MIN((J13-K13),Q13),0)</f>
        <v>0</v>
      </c>
      <c r="AB13" s="6">
        <f>0</f>
        <v>0</v>
      </c>
      <c r="AC13" s="6">
        <f>IF(B13=1,MIN((J13-K13),S13),0)</f>
        <v>0</v>
      </c>
      <c r="AD13" s="7">
        <f>0</f>
        <v>0</v>
      </c>
      <c r="AF13" s="5">
        <f>MIN(U13,X13+Y13+AA13)</f>
        <v>0</v>
      </c>
      <c r="AG13" s="7">
        <f>MIN(U13,X13+Y13+AA13+AB13)</f>
        <v>0</v>
      </c>
      <c r="AH13" s="6"/>
    </row>
    <row r="14" spans="1:34" x14ac:dyDescent="0.3">
      <c r="A14" t="s">
        <v>76</v>
      </c>
      <c r="B14" s="25">
        <v>0</v>
      </c>
      <c r="C14" s="6"/>
      <c r="D14" s="6"/>
      <c r="E14" s="6"/>
      <c r="F14" s="6"/>
      <c r="G14" s="6"/>
      <c r="H14" s="6"/>
      <c r="I14" s="6"/>
      <c r="J14" s="20">
        <v>50</v>
      </c>
      <c r="K14" s="26">
        <v>0</v>
      </c>
      <c r="L14" s="5" t="s">
        <v>24</v>
      </c>
      <c r="M14" s="6" t="s">
        <v>24</v>
      </c>
      <c r="N14" s="26">
        <v>50</v>
      </c>
      <c r="O14" s="26">
        <v>0</v>
      </c>
      <c r="P14" s="6" t="s">
        <v>24</v>
      </c>
      <c r="Q14" s="26">
        <v>0</v>
      </c>
      <c r="R14" s="6" t="s">
        <v>24</v>
      </c>
      <c r="S14" s="26">
        <v>0</v>
      </c>
      <c r="T14" s="7" t="s">
        <v>24</v>
      </c>
      <c r="U14" s="72">
        <f t="shared" ref="U14:U15" si="0">IF(B14=1,J14-K14,0)</f>
        <v>0</v>
      </c>
      <c r="V14" s="5">
        <f>0</f>
        <v>0</v>
      </c>
      <c r="W14" s="6">
        <f>0</f>
        <v>0</v>
      </c>
      <c r="X14" s="6">
        <f t="shared" ref="X14:X15" si="1">IF(B14=1,MIN((J14-K14),N14),0)</f>
        <v>0</v>
      </c>
      <c r="Y14" s="6">
        <f t="shared" ref="Y14:Y15" si="2">IF(B14=1,MIN((J14-K14),O14),0)</f>
        <v>0</v>
      </c>
      <c r="Z14" s="6">
        <f>0</f>
        <v>0</v>
      </c>
      <c r="AA14" s="6">
        <f t="shared" ref="AA14:AA15" si="3">IF(B14=1,MIN((J14-K14),Q14),0)</f>
        <v>0</v>
      </c>
      <c r="AB14" s="6">
        <f>0</f>
        <v>0</v>
      </c>
      <c r="AC14" s="6">
        <f t="shared" ref="AC14:AC15" si="4">IF(B14=1,MIN((J14-K14),S14),0)</f>
        <v>0</v>
      </c>
      <c r="AD14" s="7">
        <f>0</f>
        <v>0</v>
      </c>
      <c r="AF14" s="5">
        <f t="shared" ref="AF14:AF15" si="5">MIN(U14,X14+Y14+AA14)</f>
        <v>0</v>
      </c>
      <c r="AG14" s="7">
        <f t="shared" ref="AG14:AG15" si="6">MIN(U14,X14+Y14+AA14+AB14)</f>
        <v>0</v>
      </c>
      <c r="AH14" s="6"/>
    </row>
    <row r="15" spans="1:34" ht="15" thickBot="1" x14ac:dyDescent="0.35">
      <c r="A15" t="s">
        <v>77</v>
      </c>
      <c r="B15" s="25">
        <v>0</v>
      </c>
      <c r="C15" s="6"/>
      <c r="D15" s="6"/>
      <c r="E15" s="6"/>
      <c r="F15" s="6"/>
      <c r="G15" s="6"/>
      <c r="H15" s="6"/>
      <c r="I15" s="6"/>
      <c r="J15" s="20">
        <v>100</v>
      </c>
      <c r="K15" s="26">
        <v>0</v>
      </c>
      <c r="L15" s="5" t="s">
        <v>24</v>
      </c>
      <c r="M15" s="6" t="s">
        <v>24</v>
      </c>
      <c r="N15" s="26">
        <v>0</v>
      </c>
      <c r="O15" s="26">
        <v>100</v>
      </c>
      <c r="P15" s="6" t="s">
        <v>24</v>
      </c>
      <c r="Q15" s="26">
        <v>0</v>
      </c>
      <c r="R15" s="6" t="s">
        <v>24</v>
      </c>
      <c r="S15" s="26">
        <v>0</v>
      </c>
      <c r="T15" s="7" t="s">
        <v>24</v>
      </c>
      <c r="U15" s="72">
        <f t="shared" si="0"/>
        <v>0</v>
      </c>
      <c r="V15" s="5">
        <f>0</f>
        <v>0</v>
      </c>
      <c r="W15" s="6">
        <f>0</f>
        <v>0</v>
      </c>
      <c r="X15" s="6">
        <f t="shared" si="1"/>
        <v>0</v>
      </c>
      <c r="Y15" s="6">
        <f t="shared" si="2"/>
        <v>0</v>
      </c>
      <c r="Z15" s="6">
        <f>0</f>
        <v>0</v>
      </c>
      <c r="AA15" s="6">
        <f t="shared" si="3"/>
        <v>0</v>
      </c>
      <c r="AB15" s="6">
        <f>0</f>
        <v>0</v>
      </c>
      <c r="AC15" s="6">
        <f t="shared" si="4"/>
        <v>0</v>
      </c>
      <c r="AD15" s="7">
        <f>0</f>
        <v>0</v>
      </c>
      <c r="AF15" s="8">
        <f t="shared" si="5"/>
        <v>0</v>
      </c>
      <c r="AG15" s="10">
        <f t="shared" si="6"/>
        <v>0</v>
      </c>
      <c r="AH15" s="6"/>
    </row>
    <row r="16" spans="1:34" s="66" customFormat="1" ht="32.4" thickBot="1" x14ac:dyDescent="0.35">
      <c r="B16" s="59"/>
      <c r="C16" s="11"/>
      <c r="D16" s="11"/>
      <c r="E16" s="11"/>
      <c r="F16" s="11"/>
      <c r="G16" s="11"/>
      <c r="H16" s="11"/>
      <c r="I16" s="11" t="s">
        <v>86</v>
      </c>
      <c r="J16" s="66">
        <f>SUM(IF(B13=1,J13,0),IF(B14=1,J14,0),IF(B15=1,J15,0))</f>
        <v>0</v>
      </c>
      <c r="K16" s="66">
        <f>SUM(IF(B13=1,K13,0),IF(B14=1,K14,0),IF(B15=1,K15,0))</f>
        <v>0</v>
      </c>
      <c r="L16" s="67"/>
      <c r="M16" s="11"/>
      <c r="N16" s="11"/>
      <c r="O16" s="11"/>
      <c r="P16" s="11"/>
      <c r="Q16" s="11"/>
      <c r="R16" s="11"/>
      <c r="S16" s="11"/>
      <c r="T16" s="68"/>
      <c r="U16" s="73"/>
      <c r="V16" s="67"/>
      <c r="W16" s="11"/>
      <c r="X16" s="11"/>
      <c r="Y16" s="11"/>
      <c r="Z16" s="11"/>
      <c r="AA16" s="11"/>
      <c r="AB16" s="11"/>
      <c r="AC16" s="11"/>
      <c r="AD16" s="68"/>
      <c r="AE16" s="92" t="s">
        <v>93</v>
      </c>
      <c r="AF16" s="11"/>
      <c r="AG16" s="91">
        <f>SUM(AG13:AG15)</f>
        <v>0</v>
      </c>
      <c r="AH16" s="11"/>
    </row>
    <row r="17" spans="1:38" ht="72" x14ac:dyDescent="0.3">
      <c r="B17" s="87" t="s">
        <v>91</v>
      </c>
      <c r="K17" s="6"/>
      <c r="L17" s="5"/>
      <c r="M17" s="6"/>
      <c r="N17" s="6"/>
      <c r="O17" s="6"/>
      <c r="P17" s="6"/>
      <c r="Q17" s="6"/>
      <c r="R17" s="6"/>
      <c r="S17" s="6"/>
      <c r="T17" s="7"/>
      <c r="U17" s="72"/>
      <c r="V17" s="5"/>
      <c r="W17" s="6"/>
      <c r="X17" s="6"/>
      <c r="Y17" s="6"/>
      <c r="Z17" s="6"/>
      <c r="AA17" s="6"/>
      <c r="AB17" s="6"/>
      <c r="AC17" s="6"/>
      <c r="AD17" s="7"/>
      <c r="AF17" s="62" t="s">
        <v>64</v>
      </c>
      <c r="AG17" s="63" t="s">
        <v>65</v>
      </c>
      <c r="AH17" s="63" t="s">
        <v>66</v>
      </c>
      <c r="AI17" s="64" t="s">
        <v>67</v>
      </c>
    </row>
    <row r="18" spans="1:38" x14ac:dyDescent="0.3">
      <c r="A18" t="s">
        <v>17</v>
      </c>
      <c r="B18" s="25">
        <v>0</v>
      </c>
      <c r="J18" s="20">
        <v>100</v>
      </c>
      <c r="K18" s="26">
        <v>60</v>
      </c>
      <c r="L18" s="47">
        <v>8</v>
      </c>
      <c r="M18" s="26">
        <v>8</v>
      </c>
      <c r="N18" s="6" t="s">
        <v>24</v>
      </c>
      <c r="O18" s="6" t="s">
        <v>24</v>
      </c>
      <c r="P18" s="26">
        <v>8</v>
      </c>
      <c r="Q18" s="6" t="s">
        <v>24</v>
      </c>
      <c r="R18" s="26">
        <v>40</v>
      </c>
      <c r="S18" s="6" t="s">
        <v>24</v>
      </c>
      <c r="T18" s="48">
        <v>40</v>
      </c>
      <c r="U18" s="72">
        <f t="shared" ref="U18:U20" si="7">IF(B18=1,J18-K18,0)</f>
        <v>0</v>
      </c>
      <c r="V18" s="5">
        <f>IF(B18=1,MIN((J18-K18),L18),0)</f>
        <v>0</v>
      </c>
      <c r="W18" s="6">
        <f>IF(B18=1,MIN((J18-K18),M18),0)</f>
        <v>0</v>
      </c>
      <c r="X18" s="6">
        <f>0</f>
        <v>0</v>
      </c>
      <c r="Y18" s="6">
        <f>0</f>
        <v>0</v>
      </c>
      <c r="Z18" s="6">
        <f>IF(B18=1,MIN((J18-K18),P18),0)</f>
        <v>0</v>
      </c>
      <c r="AA18" s="6">
        <f>0</f>
        <v>0</v>
      </c>
      <c r="AB18" s="6">
        <f>IF(B18=1,MIN((J18-K18),R18),0)</f>
        <v>0</v>
      </c>
      <c r="AC18" s="6">
        <f>0</f>
        <v>0</v>
      </c>
      <c r="AD18" s="7">
        <f>IF(B18=1,MIN((J18-K18),T18),0)</f>
        <v>0</v>
      </c>
      <c r="AF18" s="5">
        <f>MIN(U18,V18+Z18)</f>
        <v>0</v>
      </c>
      <c r="AG18" s="6">
        <f>MIN(U18,V18+Z18+AB18)</f>
        <v>0</v>
      </c>
      <c r="AH18" s="6">
        <f>MIN(U18,V18+Z18+AB18+AD18)</f>
        <v>0</v>
      </c>
      <c r="AI18" s="7">
        <f>MIN(U18,V18+Z18+AB18+AD18+W18)</f>
        <v>0</v>
      </c>
    </row>
    <row r="19" spans="1:38" x14ac:dyDescent="0.3">
      <c r="A19" t="s">
        <v>78</v>
      </c>
      <c r="B19" s="25">
        <v>0</v>
      </c>
      <c r="J19" s="20">
        <v>50</v>
      </c>
      <c r="K19" s="26">
        <v>0</v>
      </c>
      <c r="L19" s="47">
        <v>4</v>
      </c>
      <c r="M19" s="26">
        <v>4</v>
      </c>
      <c r="N19" s="6" t="s">
        <v>24</v>
      </c>
      <c r="O19" s="6" t="s">
        <v>24</v>
      </c>
      <c r="P19" s="26">
        <v>4</v>
      </c>
      <c r="Q19" s="6" t="s">
        <v>24</v>
      </c>
      <c r="R19" s="26">
        <v>50</v>
      </c>
      <c r="S19" s="6" t="s">
        <v>24</v>
      </c>
      <c r="T19" s="48">
        <v>50</v>
      </c>
      <c r="U19" s="72">
        <f t="shared" si="7"/>
        <v>0</v>
      </c>
      <c r="V19" s="5">
        <f t="shared" ref="V19:V20" si="8">IF(B19=1,MIN((J19-K19),L19),0)</f>
        <v>0</v>
      </c>
      <c r="W19" s="6">
        <f t="shared" ref="W19:W20" si="9">IF(B19=1,MIN((J19-K19),M19),0)</f>
        <v>0</v>
      </c>
      <c r="X19" s="6">
        <f>0</f>
        <v>0</v>
      </c>
      <c r="Y19" s="6">
        <f>0</f>
        <v>0</v>
      </c>
      <c r="Z19" s="6">
        <f t="shared" ref="Z19:Z20" si="10">IF(B19=1,MIN((J19-K19),P19),0)</f>
        <v>0</v>
      </c>
      <c r="AA19" s="6">
        <f>0</f>
        <v>0</v>
      </c>
      <c r="AB19" s="6">
        <f t="shared" ref="AB19:AB20" si="11">IF(B19=1,MIN((J19-K19),R19),0)</f>
        <v>0</v>
      </c>
      <c r="AC19" s="6">
        <f>0</f>
        <v>0</v>
      </c>
      <c r="AD19" s="7">
        <f t="shared" ref="AD19:AD20" si="12">IF(B19=1,MIN((J19-K19),T19),0)</f>
        <v>0</v>
      </c>
      <c r="AF19" s="5">
        <f t="shared" ref="AF19:AF20" si="13">MIN(U19,V19+Z19)</f>
        <v>0</v>
      </c>
      <c r="AG19" s="6">
        <f t="shared" ref="AG19:AG20" si="14">MIN(U19,V19+Z19+AB19)</f>
        <v>0</v>
      </c>
      <c r="AH19" s="6">
        <f t="shared" ref="AH19:AH20" si="15">MIN(U19,V19+Z19+AB19+AD19)</f>
        <v>0</v>
      </c>
      <c r="AI19" s="7">
        <f t="shared" ref="AI19:AI20" si="16">MIN(U19,V19+Z19+AB19+AD19+W19)</f>
        <v>0</v>
      </c>
    </row>
    <row r="20" spans="1:38" x14ac:dyDescent="0.3">
      <c r="A20" t="s">
        <v>79</v>
      </c>
      <c r="B20" s="25">
        <v>0</v>
      </c>
      <c r="J20" s="20">
        <v>100</v>
      </c>
      <c r="K20" s="26">
        <v>30</v>
      </c>
      <c r="L20" s="47">
        <v>8</v>
      </c>
      <c r="M20" s="26">
        <v>8</v>
      </c>
      <c r="N20" s="6" t="s">
        <v>24</v>
      </c>
      <c r="O20" s="6" t="s">
        <v>24</v>
      </c>
      <c r="P20" s="26">
        <v>8</v>
      </c>
      <c r="Q20" s="6" t="s">
        <v>24</v>
      </c>
      <c r="R20" s="26">
        <v>70</v>
      </c>
      <c r="S20" s="6" t="s">
        <v>24</v>
      </c>
      <c r="T20" s="48">
        <v>70</v>
      </c>
      <c r="U20" s="72">
        <f t="shared" si="7"/>
        <v>0</v>
      </c>
      <c r="V20" s="5">
        <f t="shared" si="8"/>
        <v>0</v>
      </c>
      <c r="W20" s="6">
        <f t="shared" si="9"/>
        <v>0</v>
      </c>
      <c r="X20" s="6">
        <f>0</f>
        <v>0</v>
      </c>
      <c r="Y20" s="6">
        <f>0</f>
        <v>0</v>
      </c>
      <c r="Z20" s="6">
        <f t="shared" si="10"/>
        <v>0</v>
      </c>
      <c r="AA20" s="6">
        <f>0</f>
        <v>0</v>
      </c>
      <c r="AB20" s="6">
        <f t="shared" si="11"/>
        <v>0</v>
      </c>
      <c r="AC20" s="6">
        <f>0</f>
        <v>0</v>
      </c>
      <c r="AD20" s="7">
        <f t="shared" si="12"/>
        <v>0</v>
      </c>
      <c r="AF20" s="5">
        <f t="shared" si="13"/>
        <v>0</v>
      </c>
      <c r="AG20" s="6">
        <f t="shared" si="14"/>
        <v>0</v>
      </c>
      <c r="AH20" s="6">
        <f t="shared" si="15"/>
        <v>0</v>
      </c>
      <c r="AI20" s="7">
        <f t="shared" si="16"/>
        <v>0</v>
      </c>
    </row>
    <row r="21" spans="1:38" s="66" customFormat="1" ht="31.8" x14ac:dyDescent="0.3">
      <c r="B21" s="59"/>
      <c r="I21" s="66" t="s">
        <v>86</v>
      </c>
      <c r="J21" s="66">
        <f>SUM(IF(B18=1,J18,0),IF(B19=1,J19,0),IF(B20=1,J20,0))</f>
        <v>0</v>
      </c>
      <c r="K21" s="66">
        <f>SUM(IF(B18=1,K18,0),IF(B19=1,K19,0),IF(B20=1,B20,0))</f>
        <v>0</v>
      </c>
      <c r="L21" s="67"/>
      <c r="M21" s="11"/>
      <c r="N21" s="11"/>
      <c r="O21" s="11"/>
      <c r="P21" s="11"/>
      <c r="Q21" s="11"/>
      <c r="R21" s="11"/>
      <c r="S21" s="11"/>
      <c r="T21" s="68"/>
      <c r="U21" s="73"/>
      <c r="V21" s="67"/>
      <c r="W21" s="11"/>
      <c r="X21" s="11"/>
      <c r="Y21" s="11"/>
      <c r="Z21" s="11"/>
      <c r="AA21" s="11"/>
      <c r="AB21" s="11"/>
      <c r="AC21" s="11"/>
      <c r="AD21" s="68"/>
      <c r="AE21" s="92" t="s">
        <v>94</v>
      </c>
      <c r="AF21" s="67"/>
      <c r="AG21" s="11"/>
      <c r="AH21" s="91">
        <f>SUM(AH18:AH20)</f>
        <v>0</v>
      </c>
      <c r="AI21" s="68"/>
    </row>
    <row r="22" spans="1:38" x14ac:dyDescent="0.3">
      <c r="B22" s="87" t="s">
        <v>90</v>
      </c>
      <c r="K22" s="6"/>
      <c r="L22" s="5"/>
      <c r="M22" s="6"/>
      <c r="N22" s="6"/>
      <c r="O22" s="6"/>
      <c r="P22" s="6"/>
      <c r="Q22" s="6"/>
      <c r="R22" s="6"/>
      <c r="S22" s="6"/>
      <c r="T22" s="7"/>
      <c r="U22" s="72"/>
      <c r="V22" s="5"/>
      <c r="W22" s="6"/>
      <c r="X22" s="6"/>
      <c r="Y22" s="6"/>
      <c r="Z22" s="6"/>
      <c r="AA22" s="6"/>
      <c r="AB22" s="6"/>
      <c r="AC22" s="6"/>
      <c r="AD22" s="7"/>
      <c r="AF22" s="5"/>
      <c r="AG22" s="6"/>
      <c r="AH22" s="6"/>
      <c r="AI22" s="7"/>
    </row>
    <row r="23" spans="1:38" x14ac:dyDescent="0.3">
      <c r="A23" t="s">
        <v>18</v>
      </c>
      <c r="B23" s="25">
        <v>0</v>
      </c>
      <c r="J23" s="20">
        <v>100</v>
      </c>
      <c r="K23" s="26">
        <v>30</v>
      </c>
      <c r="L23" s="47">
        <v>14</v>
      </c>
      <c r="M23" s="26">
        <v>14</v>
      </c>
      <c r="N23" s="11" t="s">
        <v>24</v>
      </c>
      <c r="O23" s="11" t="s">
        <v>24</v>
      </c>
      <c r="P23" s="26">
        <v>14</v>
      </c>
      <c r="Q23" s="11" t="s">
        <v>24</v>
      </c>
      <c r="R23" s="26">
        <v>70</v>
      </c>
      <c r="S23" s="11" t="s">
        <v>24</v>
      </c>
      <c r="T23" s="48">
        <v>70</v>
      </c>
      <c r="U23" s="72">
        <f>IF(B23=1,J23-K23,IF(B23=-1,J23,0))</f>
        <v>0</v>
      </c>
      <c r="V23" s="5">
        <f>IF(B23=1,MIN((J23-K23),L23),0)</f>
        <v>0</v>
      </c>
      <c r="W23" s="6">
        <f>IF(B23=1,MIN((J23-K23),M23),0)</f>
        <v>0</v>
      </c>
      <c r="X23" s="6">
        <f>0</f>
        <v>0</v>
      </c>
      <c r="Y23" s="6">
        <f>0</f>
        <v>0</v>
      </c>
      <c r="Z23" s="6">
        <f>IF(B23=1,MIN((J23-K23),P23),0)</f>
        <v>0</v>
      </c>
      <c r="AA23" s="6">
        <f>0</f>
        <v>0</v>
      </c>
      <c r="AB23" s="6">
        <f>IF(B23=1,MIN((J23-K23),R23),0)</f>
        <v>0</v>
      </c>
      <c r="AC23" s="6">
        <f>0</f>
        <v>0</v>
      </c>
      <c r="AD23" s="7">
        <f>IF(OR(B23=1,B23=-1),MIN((J23-K23),T23),0)</f>
        <v>0</v>
      </c>
      <c r="AF23" s="5">
        <f>MIN(U23,V23+Z23)</f>
        <v>0</v>
      </c>
      <c r="AG23" s="6">
        <f>MIN(U23,V23+Z23+AB23)</f>
        <v>0</v>
      </c>
      <c r="AH23" s="6">
        <f>MIN(U23,V23+Z23+AB23+AD23)</f>
        <v>0</v>
      </c>
      <c r="AI23" s="7">
        <f>MIN(U23,V23+Z23+AB23+AD23+W23)</f>
        <v>0</v>
      </c>
    </row>
    <row r="24" spans="1:38" x14ac:dyDescent="0.3">
      <c r="A24" t="s">
        <v>80</v>
      </c>
      <c r="B24" s="25">
        <v>0</v>
      </c>
      <c r="J24" s="20">
        <v>300</v>
      </c>
      <c r="K24" s="26">
        <v>200</v>
      </c>
      <c r="L24" s="47">
        <v>100</v>
      </c>
      <c r="M24" s="26">
        <v>100</v>
      </c>
      <c r="N24" s="11" t="s">
        <v>24</v>
      </c>
      <c r="O24" s="11" t="s">
        <v>24</v>
      </c>
      <c r="P24" s="26">
        <v>100</v>
      </c>
      <c r="Q24" s="11"/>
      <c r="R24" s="26">
        <v>0</v>
      </c>
      <c r="S24" s="11" t="s">
        <v>24</v>
      </c>
      <c r="T24" s="48">
        <v>0</v>
      </c>
      <c r="U24" s="72">
        <f>IF(B24=1,J24-K24,IF(B24=-1,J24,0))</f>
        <v>0</v>
      </c>
      <c r="V24" s="5">
        <f>IF(B24=1,MIN((J24-K24),L24),0)</f>
        <v>0</v>
      </c>
      <c r="W24" s="6">
        <f>IF(B24=1,MIN((J24-K24),M24),0)</f>
        <v>0</v>
      </c>
      <c r="X24" s="6">
        <f>0</f>
        <v>0</v>
      </c>
      <c r="Y24" s="6">
        <f>0</f>
        <v>0</v>
      </c>
      <c r="Z24" s="6">
        <f>IF(B24=1,MIN((J24-K24),P24),0)</f>
        <v>0</v>
      </c>
      <c r="AA24" s="6">
        <f>0</f>
        <v>0</v>
      </c>
      <c r="AB24" s="6">
        <f>IF(B24=1,MIN((J24-K24),R24),0)</f>
        <v>0</v>
      </c>
      <c r="AC24" s="6">
        <f>0</f>
        <v>0</v>
      </c>
      <c r="AD24" s="7">
        <f>IF(OR(B24=1,B24=-1),MIN((J24-K24),T24),0)</f>
        <v>0</v>
      </c>
      <c r="AF24" s="5">
        <f>MIN(U24,V24+Z24)</f>
        <v>0</v>
      </c>
      <c r="AG24" s="6">
        <f>MIN(U24,V24+Z24+AB24)</f>
        <v>0</v>
      </c>
      <c r="AH24" s="6">
        <f>MIN(U24,V24+Z24+AB24+AD24)</f>
        <v>0</v>
      </c>
      <c r="AI24" s="7">
        <f>MIN(U24,V24+Z24+AB24+AD24+W24)</f>
        <v>0</v>
      </c>
    </row>
    <row r="25" spans="1:38" ht="15" thickBot="1" x14ac:dyDescent="0.35">
      <c r="A25" t="s">
        <v>19</v>
      </c>
      <c r="B25" s="25">
        <v>0</v>
      </c>
      <c r="J25" s="20">
        <v>120</v>
      </c>
      <c r="K25" s="26">
        <v>40</v>
      </c>
      <c r="L25" s="47">
        <v>16</v>
      </c>
      <c r="M25" s="26">
        <v>16</v>
      </c>
      <c r="N25" s="11" t="s">
        <v>24</v>
      </c>
      <c r="O25" s="11" t="s">
        <v>24</v>
      </c>
      <c r="P25" s="26">
        <v>16</v>
      </c>
      <c r="Q25" s="11" t="s">
        <v>24</v>
      </c>
      <c r="R25" s="26">
        <v>40</v>
      </c>
      <c r="S25" s="11" t="s">
        <v>24</v>
      </c>
      <c r="T25" s="48">
        <v>120</v>
      </c>
      <c r="U25" s="72">
        <f>IF(B25=1,J25-K25,IF(B25=-1,J25,0))</f>
        <v>0</v>
      </c>
      <c r="V25" s="5">
        <f t="shared" ref="V25" si="17">IF(B25=1,MIN((J25-K25),L25),0)</f>
        <v>0</v>
      </c>
      <c r="W25" s="6">
        <f t="shared" ref="W25" si="18">IF(B25=1,MIN((J25-K25),M25),0)</f>
        <v>0</v>
      </c>
      <c r="X25" s="6">
        <f>0</f>
        <v>0</v>
      </c>
      <c r="Y25" s="6">
        <f>0</f>
        <v>0</v>
      </c>
      <c r="Z25" s="6">
        <f t="shared" ref="Z25" si="19">IF(B25=1,MIN((J25-K25),P25),0)</f>
        <v>0</v>
      </c>
      <c r="AA25" s="6">
        <f>0</f>
        <v>0</v>
      </c>
      <c r="AB25" s="6">
        <f t="shared" ref="AB25" si="20">IF(B25=1,MIN((J25-K25),R25),0)</f>
        <v>0</v>
      </c>
      <c r="AC25" s="6">
        <f>0</f>
        <v>0</v>
      </c>
      <c r="AD25" s="7">
        <f>IF(OR(B25=1,B25=-1),MIN(J25,T25),0)</f>
        <v>0</v>
      </c>
      <c r="AF25" s="8">
        <f>MIN(U25,V25+Z25)</f>
        <v>0</v>
      </c>
      <c r="AG25" s="9">
        <f>MIN(U25,V25+Z25+AB25)</f>
        <v>0</v>
      </c>
      <c r="AH25" s="9">
        <f>MIN(U25,V25+Z25+AB25+AD25)</f>
        <v>0</v>
      </c>
      <c r="AI25" s="10">
        <f>MIN(U25,V25+Z25+AB25+AD25+W25)</f>
        <v>0</v>
      </c>
    </row>
    <row r="26" spans="1:38" ht="15" thickBot="1" x14ac:dyDescent="0.35">
      <c r="B26" s="12"/>
      <c r="F26" s="90" t="s">
        <v>97</v>
      </c>
      <c r="H26" s="90">
        <f>SUM(IF(B23=1,J23,0),IF(B24=1,J24,0),IF(B25=1,J25,0))</f>
        <v>0</v>
      </c>
      <c r="I26" t="s">
        <v>86</v>
      </c>
      <c r="J26" s="66">
        <f>SUM(IF(OR(B23=1,B23=-1),J23,0),IF(OR(B24=1,B24=-1),J24,0),IF(OR(B25=1,B25=-1),J25,0))</f>
        <v>0</v>
      </c>
      <c r="K26" s="66">
        <f>SUM(IF(B23=1,K23,0),IF(B24=1,K24,0),IF(B25=1,K25,0))</f>
        <v>0</v>
      </c>
      <c r="L26" s="5"/>
      <c r="M26" s="6"/>
      <c r="N26" s="11"/>
      <c r="O26" s="11"/>
      <c r="P26" s="6"/>
      <c r="Q26" s="11"/>
      <c r="R26" s="11"/>
      <c r="S26" s="11"/>
      <c r="T26" s="7"/>
      <c r="U26" s="72"/>
      <c r="V26" s="5"/>
      <c r="W26" s="6"/>
      <c r="X26" s="6"/>
      <c r="Y26" s="6"/>
      <c r="Z26" s="6"/>
      <c r="AA26" s="6"/>
      <c r="AB26" s="6"/>
      <c r="AC26" s="93" t="s">
        <v>95</v>
      </c>
      <c r="AD26" s="94">
        <f>SUM(IF(B23=-1,AD23,0),IF(B24=-1,AD24,0),IF(B25=-1,AD25,0))</f>
        <v>0</v>
      </c>
      <c r="AK26" s="75"/>
    </row>
    <row r="27" spans="1:38" ht="86.4" x14ac:dyDescent="0.3">
      <c r="B27" s="87" t="s">
        <v>92</v>
      </c>
      <c r="F27" s="1" t="s">
        <v>37</v>
      </c>
      <c r="G27" s="1" t="s">
        <v>45</v>
      </c>
      <c r="H27" s="1" t="s">
        <v>38</v>
      </c>
      <c r="I27" s="1" t="s">
        <v>39</v>
      </c>
      <c r="K27" s="6"/>
      <c r="L27" s="5"/>
      <c r="M27" s="6"/>
      <c r="N27" s="6"/>
      <c r="O27" s="6"/>
      <c r="P27" s="6"/>
      <c r="Q27" s="6"/>
      <c r="R27" s="6"/>
      <c r="S27" s="6"/>
      <c r="T27" s="7"/>
      <c r="U27" s="72"/>
      <c r="V27" s="5"/>
      <c r="W27" s="6"/>
      <c r="X27" s="6"/>
      <c r="Y27" s="6"/>
      <c r="Z27" s="6"/>
      <c r="AA27" s="6"/>
      <c r="AB27" s="6"/>
      <c r="AC27" s="6"/>
      <c r="AD27" s="7"/>
      <c r="AF27" s="62" t="s">
        <v>68</v>
      </c>
      <c r="AG27" s="63" t="s">
        <v>69</v>
      </c>
      <c r="AH27" s="63" t="s">
        <v>70</v>
      </c>
      <c r="AI27" s="63" t="s">
        <v>71</v>
      </c>
      <c r="AJ27" s="64" t="s">
        <v>72</v>
      </c>
      <c r="AK27" s="19"/>
      <c r="AL27" s="19"/>
    </row>
    <row r="28" spans="1:38" x14ac:dyDescent="0.3">
      <c r="A28" t="s">
        <v>20</v>
      </c>
      <c r="B28" s="59">
        <v>0</v>
      </c>
      <c r="F28" s="20">
        <v>200</v>
      </c>
      <c r="G28" s="20">
        <v>0</v>
      </c>
      <c r="H28" s="20">
        <v>100</v>
      </c>
      <c r="I28" s="20">
        <v>50</v>
      </c>
      <c r="J28" s="20">
        <v>100</v>
      </c>
      <c r="K28" s="26">
        <v>-100</v>
      </c>
      <c r="L28" s="47">
        <f>200</f>
        <v>200</v>
      </c>
      <c r="M28" s="26">
        <f>200</f>
        <v>200</v>
      </c>
      <c r="N28" s="26">
        <v>200</v>
      </c>
      <c r="O28" s="11" t="s">
        <v>24</v>
      </c>
      <c r="P28" s="26">
        <v>200</v>
      </c>
      <c r="Q28" s="11" t="s">
        <v>24</v>
      </c>
      <c r="R28" s="26">
        <v>100</v>
      </c>
      <c r="S28" s="11" t="s">
        <v>24</v>
      </c>
      <c r="T28" s="48">
        <v>50</v>
      </c>
      <c r="U28" s="72">
        <f>IF(B28=1,J28-K28,0)</f>
        <v>0</v>
      </c>
      <c r="V28" s="5">
        <f>IF(B28=1,MIN((J28-K28),L28),0)</f>
        <v>0</v>
      </c>
      <c r="W28" s="6">
        <f>IF(B28=1,MIN((J28-K28),M28),0)</f>
        <v>0</v>
      </c>
      <c r="X28" s="6">
        <f>IF(B28=1,MIN((J28-K28),N28),0)</f>
        <v>0</v>
      </c>
      <c r="Y28" s="6">
        <f>0</f>
        <v>0</v>
      </c>
      <c r="Z28" s="6">
        <f>IF(B28=1,MIN((J28-K28),P28),0)</f>
        <v>0</v>
      </c>
      <c r="AA28" s="6">
        <f>0</f>
        <v>0</v>
      </c>
      <c r="AB28" s="6">
        <f>IF(B28=1,MIN((J28-K28),R28),0)</f>
        <v>0</v>
      </c>
      <c r="AC28" s="6">
        <f>0</f>
        <v>0</v>
      </c>
      <c r="AD28" s="7">
        <f>IF(B28=1,MIN((J28-K28),T28),0)</f>
        <v>0</v>
      </c>
      <c r="AF28" s="5">
        <f>MIN(U28,V28+X28)</f>
        <v>0</v>
      </c>
      <c r="AG28" s="6">
        <f>MIN(U28,V28+Z28+AB28)</f>
        <v>0</v>
      </c>
      <c r="AH28" s="6">
        <f>MIN(U28,V28+X28+Z28+AB28)</f>
        <v>0</v>
      </c>
      <c r="AI28" s="6">
        <f>MIN(U28,V28+X28+Z28+AB28+AD28)</f>
        <v>0</v>
      </c>
      <c r="AJ28" s="7">
        <f>MIN(U28,V28+X28+Z28+AB28+AD28+W28)</f>
        <v>0</v>
      </c>
    </row>
    <row r="29" spans="1:38" x14ac:dyDescent="0.3">
      <c r="A29" t="s">
        <v>21</v>
      </c>
      <c r="B29" s="59">
        <v>1</v>
      </c>
      <c r="F29" s="20">
        <v>10</v>
      </c>
      <c r="G29" s="20">
        <v>0</v>
      </c>
      <c r="H29" s="20">
        <v>10</v>
      </c>
      <c r="I29" s="20">
        <v>0</v>
      </c>
      <c r="J29" s="20">
        <v>10</v>
      </c>
      <c r="K29" s="26">
        <v>-10</v>
      </c>
      <c r="L29" s="47">
        <v>20</v>
      </c>
      <c r="M29" s="26">
        <f>20</f>
        <v>20</v>
      </c>
      <c r="N29" s="26">
        <v>20</v>
      </c>
      <c r="O29" s="11" t="s">
        <v>24</v>
      </c>
      <c r="P29" s="26">
        <v>20</v>
      </c>
      <c r="Q29" s="11" t="s">
        <v>24</v>
      </c>
      <c r="R29" s="26">
        <v>5</v>
      </c>
      <c r="S29" s="11" t="s">
        <v>24</v>
      </c>
      <c r="T29" s="48">
        <v>2.5</v>
      </c>
      <c r="U29" s="72">
        <f t="shared" ref="U29:U30" si="21">IF(B29=1,J29-K29,0)</f>
        <v>20</v>
      </c>
      <c r="V29" s="5">
        <f t="shared" ref="V29:V30" si="22">IF(B29=1,MIN((J29-K29),L29),0)</f>
        <v>20</v>
      </c>
      <c r="W29" s="6">
        <f t="shared" ref="W29:W30" si="23">IF(B29=1,MIN((J29-K29),M29),0)</f>
        <v>20</v>
      </c>
      <c r="X29" s="6">
        <f t="shared" ref="X29:X30" si="24">IF(B29=1,MIN((J29-K29),N29),0)</f>
        <v>20</v>
      </c>
      <c r="Y29" s="6">
        <f>0</f>
        <v>0</v>
      </c>
      <c r="Z29" s="6">
        <f t="shared" ref="Z29:Z30" si="25">IF(B29=1,MIN((J29-K29),P29),0)</f>
        <v>20</v>
      </c>
      <c r="AA29" s="6">
        <f>0</f>
        <v>0</v>
      </c>
      <c r="AB29" s="6">
        <f t="shared" ref="AB29:AB30" si="26">IF(B29=1,MIN((J29-K29),R29),0)</f>
        <v>5</v>
      </c>
      <c r="AC29" s="6">
        <f>0</f>
        <v>0</v>
      </c>
      <c r="AD29" s="7">
        <f t="shared" ref="AD29:AD30" si="27">IF(B29=1,MIN((J29-K29),T29),0)</f>
        <v>2.5</v>
      </c>
      <c r="AF29" s="5">
        <f t="shared" ref="AF29:AF30" si="28">MIN(U29,V29+X29)</f>
        <v>20</v>
      </c>
      <c r="AG29" s="6">
        <f t="shared" ref="AG29:AG30" si="29">MIN(U29,V29+Z29+AB29)</f>
        <v>20</v>
      </c>
      <c r="AH29" s="6">
        <f t="shared" ref="AH29:AH30" si="30">MIN(U29,V29+X29+Z29+AB29)</f>
        <v>20</v>
      </c>
      <c r="AI29" s="6">
        <f t="shared" ref="AI29:AI30" si="31">MIN(U29,V29+X29+Z29+AB29+AD29)</f>
        <v>20</v>
      </c>
      <c r="AJ29" s="7">
        <f t="shared" ref="AJ29:AJ30" si="32">MIN(U29,V29+X29+Z29+AB29+AD29+W29)</f>
        <v>20</v>
      </c>
    </row>
    <row r="30" spans="1:38" ht="15" thickBot="1" x14ac:dyDescent="0.35">
      <c r="A30" t="s">
        <v>22</v>
      </c>
      <c r="B30" s="60">
        <v>0</v>
      </c>
      <c r="C30" s="24"/>
      <c r="D30" s="24"/>
      <c r="E30" s="24"/>
      <c r="F30" s="27">
        <v>100</v>
      </c>
      <c r="G30" s="27">
        <v>0</v>
      </c>
      <c r="H30" s="27">
        <v>100</v>
      </c>
      <c r="I30" s="27">
        <v>70</v>
      </c>
      <c r="J30" s="27">
        <v>100</v>
      </c>
      <c r="K30" s="27">
        <v>-100</v>
      </c>
      <c r="L30" s="49">
        <v>200</v>
      </c>
      <c r="M30" s="50">
        <v>200</v>
      </c>
      <c r="N30" s="50">
        <v>200</v>
      </c>
      <c r="O30" s="13" t="s">
        <v>24</v>
      </c>
      <c r="P30" s="50">
        <v>200</v>
      </c>
      <c r="Q30" s="9" t="s">
        <v>24</v>
      </c>
      <c r="R30" s="50">
        <v>100</v>
      </c>
      <c r="S30" s="9" t="s">
        <v>24</v>
      </c>
      <c r="T30" s="51">
        <v>0</v>
      </c>
      <c r="U30" s="74">
        <f t="shared" si="21"/>
        <v>0</v>
      </c>
      <c r="V30" s="8">
        <f t="shared" si="22"/>
        <v>0</v>
      </c>
      <c r="W30" s="9">
        <f t="shared" si="23"/>
        <v>0</v>
      </c>
      <c r="X30" s="9">
        <f t="shared" si="24"/>
        <v>0</v>
      </c>
      <c r="Y30" s="9">
        <f>0</f>
        <v>0</v>
      </c>
      <c r="Z30" s="9">
        <f t="shared" si="25"/>
        <v>0</v>
      </c>
      <c r="AA30" s="9">
        <f>0</f>
        <v>0</v>
      </c>
      <c r="AB30" s="9">
        <f t="shared" si="26"/>
        <v>0</v>
      </c>
      <c r="AC30" s="9">
        <f>0</f>
        <v>0</v>
      </c>
      <c r="AD30" s="10">
        <f t="shared" si="27"/>
        <v>0</v>
      </c>
      <c r="AF30" s="8">
        <f t="shared" si="28"/>
        <v>0</v>
      </c>
      <c r="AG30" s="9">
        <f t="shared" si="29"/>
        <v>0</v>
      </c>
      <c r="AH30" s="9">
        <f t="shared" si="30"/>
        <v>0</v>
      </c>
      <c r="AI30" s="9">
        <f t="shared" si="31"/>
        <v>0</v>
      </c>
      <c r="AJ30" s="10">
        <f t="shared" si="32"/>
        <v>0</v>
      </c>
    </row>
    <row r="31" spans="1:38" s="66" customFormat="1" x14ac:dyDescent="0.3">
      <c r="B31" s="11"/>
      <c r="C31" s="11"/>
      <c r="D31" s="11"/>
      <c r="E31" s="11" t="s">
        <v>86</v>
      </c>
      <c r="F31" s="11">
        <f>SUM(IF(B28=1,F28,0),IF(B29=1,F29,0),IF(B30=1,F30,0))</f>
        <v>10</v>
      </c>
      <c r="G31" s="11">
        <f>SUM(IF(B28=1,G28,0),IF(B29=1,G29,0),IF(B30=1,G30,0))</f>
        <v>0</v>
      </c>
      <c r="H31" s="11">
        <f>SUM(IF(B28=1,H28,0),IF(B29=1,H29,0),IF(B30=1,H30,0))</f>
        <v>10</v>
      </c>
      <c r="I31" s="11">
        <f>SUM(IF(B28=1,I28,0),IF(B29=1,I29,0),IF(B30=1,I30,0))</f>
        <v>0</v>
      </c>
      <c r="J31" s="66">
        <f>SUM(IF(B28=1,J28,0),IF(B29=1,J29,0),IF(B30=1,J30,0))</f>
        <v>10</v>
      </c>
      <c r="K31" s="66">
        <f>SUM(IF(B28=1,K28,0),IF(B29=1,K29,0),IF(B30=1,K30,0))</f>
        <v>-10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F31" s="11"/>
      <c r="AG31" s="11"/>
      <c r="AH31" s="11"/>
      <c r="AI31" s="11"/>
      <c r="AJ31" s="11"/>
    </row>
    <row r="32" spans="1:38" s="66" customFormat="1" ht="15" thickBot="1" x14ac:dyDescent="0.3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F32" s="11"/>
      <c r="AG32" s="11"/>
      <c r="AH32" s="11"/>
      <c r="AI32" s="11"/>
      <c r="AJ32" s="11"/>
    </row>
    <row r="33" spans="1:36" s="66" customFormat="1" ht="15" thickBot="1" x14ac:dyDescent="0.35">
      <c r="A33" s="81" t="s">
        <v>82</v>
      </c>
      <c r="B33" s="82"/>
      <c r="C33" s="82"/>
      <c r="D33" s="83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11"/>
      <c r="AC33" s="11"/>
      <c r="AD33" s="11"/>
      <c r="AF33" s="11"/>
      <c r="AG33" s="11"/>
      <c r="AH33" s="11"/>
      <c r="AI33" s="11"/>
      <c r="AJ33" s="11"/>
    </row>
    <row r="34" spans="1:36" s="66" customFormat="1" x14ac:dyDescent="0.3">
      <c r="A34" s="6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76" t="s">
        <v>98</v>
      </c>
      <c r="N34" s="6"/>
      <c r="O34" s="6"/>
      <c r="P34" s="6"/>
      <c r="Q34" s="6"/>
      <c r="R34" s="6"/>
      <c r="S34" s="6"/>
      <c r="T34" s="6"/>
      <c r="U34" s="6"/>
      <c r="V34" s="11"/>
      <c r="W34" s="69" t="s">
        <v>99</v>
      </c>
      <c r="X34" s="6"/>
      <c r="Y34" s="11"/>
      <c r="Z34" s="11"/>
      <c r="AA34" s="68"/>
      <c r="AB34" s="11"/>
      <c r="AC34" s="11"/>
      <c r="AD34" s="11"/>
      <c r="AF34" s="11"/>
      <c r="AG34" s="11"/>
      <c r="AH34" s="11"/>
      <c r="AI34" s="11"/>
      <c r="AJ34" s="11"/>
    </row>
    <row r="35" spans="1:36" s="66" customFormat="1" ht="57.6" x14ac:dyDescent="0.3">
      <c r="A35" s="67"/>
      <c r="B35" s="11"/>
      <c r="C35" s="11"/>
      <c r="D35" s="11"/>
      <c r="E35" s="11"/>
      <c r="F35" s="11"/>
      <c r="G35" s="11"/>
      <c r="H35" s="11"/>
      <c r="I35" s="11"/>
      <c r="J35" s="14" t="s">
        <v>26</v>
      </c>
      <c r="K35" s="14" t="s">
        <v>27</v>
      </c>
      <c r="L35" s="70" t="s">
        <v>85</v>
      </c>
      <c r="M35" s="14" t="s">
        <v>28</v>
      </c>
      <c r="N35" s="14" t="s">
        <v>29</v>
      </c>
      <c r="O35" s="14" t="s">
        <v>30</v>
      </c>
      <c r="P35" s="14" t="s">
        <v>31</v>
      </c>
      <c r="Q35" s="14" t="s">
        <v>32</v>
      </c>
      <c r="R35" s="14" t="s">
        <v>33</v>
      </c>
      <c r="S35" s="14" t="s">
        <v>34</v>
      </c>
      <c r="T35" s="14" t="s">
        <v>35</v>
      </c>
      <c r="U35" s="14" t="s">
        <v>36</v>
      </c>
      <c r="V35" s="11"/>
      <c r="W35" s="19" t="s">
        <v>63</v>
      </c>
      <c r="X35" s="19" t="s">
        <v>73</v>
      </c>
      <c r="Y35" s="11"/>
      <c r="Z35" s="11"/>
      <c r="AA35" s="68"/>
      <c r="AB35" s="11"/>
      <c r="AC35" s="11"/>
      <c r="AD35" s="11"/>
      <c r="AF35" s="11"/>
      <c r="AG35" s="11"/>
      <c r="AH35" s="11"/>
      <c r="AI35" s="11"/>
      <c r="AJ35" s="11"/>
    </row>
    <row r="36" spans="1:36" s="66" customFormat="1" x14ac:dyDescent="0.3">
      <c r="A36" s="67" t="s">
        <v>75</v>
      </c>
      <c r="B36" s="11"/>
      <c r="C36" s="11"/>
      <c r="D36" s="11"/>
      <c r="E36" s="11"/>
      <c r="F36" s="11"/>
      <c r="G36" s="11"/>
      <c r="H36" s="11"/>
      <c r="I36" s="11"/>
      <c r="J36" s="11">
        <f>J16</f>
        <v>0</v>
      </c>
      <c r="K36" s="11">
        <f>K16</f>
        <v>0</v>
      </c>
      <c r="L36" s="11">
        <f t="shared" ref="L36:U36" si="33">SUM(U13:U15)</f>
        <v>0</v>
      </c>
      <c r="M36" s="11">
        <f t="shared" si="33"/>
        <v>0</v>
      </c>
      <c r="N36" s="11">
        <f t="shared" si="33"/>
        <v>0</v>
      </c>
      <c r="O36" s="11">
        <f t="shared" si="33"/>
        <v>0</v>
      </c>
      <c r="P36" s="11">
        <f t="shared" si="33"/>
        <v>0</v>
      </c>
      <c r="Q36" s="11">
        <f t="shared" si="33"/>
        <v>0</v>
      </c>
      <c r="R36" s="11">
        <f t="shared" si="33"/>
        <v>0</v>
      </c>
      <c r="S36" s="11">
        <f t="shared" si="33"/>
        <v>0</v>
      </c>
      <c r="T36" s="11">
        <f t="shared" si="33"/>
        <v>0</v>
      </c>
      <c r="U36" s="11">
        <f t="shared" si="33"/>
        <v>0</v>
      </c>
      <c r="V36" s="11"/>
      <c r="W36" s="11">
        <f>SUM(AF13:AF15)</f>
        <v>0</v>
      </c>
      <c r="X36" s="11">
        <f>SUM(AG13:AG15)</f>
        <v>0</v>
      </c>
      <c r="Y36" s="11"/>
      <c r="Z36" s="11"/>
      <c r="AA36" s="68"/>
      <c r="AB36" s="11"/>
      <c r="AC36" s="11"/>
      <c r="AD36" s="11"/>
      <c r="AF36" s="11"/>
      <c r="AG36" s="11"/>
      <c r="AH36" s="11"/>
      <c r="AI36" s="11"/>
      <c r="AJ36" s="11"/>
    </row>
    <row r="37" spans="1:36" s="66" customFormat="1" x14ac:dyDescent="0.3">
      <c r="A37" s="6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68"/>
      <c r="AB37" s="11"/>
      <c r="AC37" s="11"/>
      <c r="AD37" s="11"/>
      <c r="AF37" s="11"/>
      <c r="AG37" s="11"/>
      <c r="AH37" s="11"/>
      <c r="AI37" s="11"/>
      <c r="AJ37" s="11"/>
    </row>
    <row r="38" spans="1:36" s="66" customFormat="1" ht="72" x14ac:dyDescent="0.3">
      <c r="A38" s="6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4" t="s">
        <v>64</v>
      </c>
      <c r="X38" s="14" t="s">
        <v>65</v>
      </c>
      <c r="Y38" s="14" t="s">
        <v>66</v>
      </c>
      <c r="Z38" s="14" t="s">
        <v>67</v>
      </c>
      <c r="AA38" s="68"/>
      <c r="AB38" s="11"/>
      <c r="AC38" s="11"/>
      <c r="AD38" s="11"/>
      <c r="AF38" s="11"/>
      <c r="AG38" s="11"/>
      <c r="AH38" s="11"/>
      <c r="AI38" s="11"/>
      <c r="AJ38" s="11"/>
    </row>
    <row r="39" spans="1:36" s="66" customFormat="1" x14ac:dyDescent="0.3">
      <c r="A39" s="67" t="s">
        <v>84</v>
      </c>
      <c r="B39" s="11"/>
      <c r="C39" s="11"/>
      <c r="D39" s="11"/>
      <c r="E39" s="11"/>
      <c r="F39" s="11"/>
      <c r="G39" s="11"/>
      <c r="H39" s="11"/>
      <c r="I39" s="11"/>
      <c r="J39" s="11">
        <f>J21+J26</f>
        <v>0</v>
      </c>
      <c r="K39" s="11">
        <f>K21+K26</f>
        <v>0</v>
      </c>
      <c r="L39" s="11">
        <f t="shared" ref="L39:U39" si="34">SUM(U18:U20,U23:U25)</f>
        <v>0</v>
      </c>
      <c r="M39" s="11">
        <f t="shared" si="34"/>
        <v>0</v>
      </c>
      <c r="N39" s="11">
        <f t="shared" si="34"/>
        <v>0</v>
      </c>
      <c r="O39" s="11">
        <f t="shared" si="34"/>
        <v>0</v>
      </c>
      <c r="P39" s="11">
        <f t="shared" si="34"/>
        <v>0</v>
      </c>
      <c r="Q39" s="11">
        <f t="shared" si="34"/>
        <v>0</v>
      </c>
      <c r="R39" s="11">
        <f t="shared" si="34"/>
        <v>0</v>
      </c>
      <c r="S39" s="11">
        <f t="shared" si="34"/>
        <v>0</v>
      </c>
      <c r="T39" s="11">
        <f t="shared" si="34"/>
        <v>0</v>
      </c>
      <c r="U39" s="11">
        <f t="shared" si="34"/>
        <v>0</v>
      </c>
      <c r="V39" s="11"/>
      <c r="W39" s="11">
        <f>SUM(AF18:AF20,AF23:AF25)</f>
        <v>0</v>
      </c>
      <c r="X39" s="11">
        <f>SUM(AG18:AG20,AG23:AG25)</f>
        <v>0</v>
      </c>
      <c r="Y39" s="11">
        <f>SUM(AH18:AH20,AH23:AH25)</f>
        <v>0</v>
      </c>
      <c r="Z39" s="11">
        <f>SUM(AI18:AI20,AI23:AI25)</f>
        <v>0</v>
      </c>
      <c r="AA39" s="68"/>
      <c r="AB39" s="11"/>
      <c r="AC39" s="11"/>
      <c r="AD39" s="11"/>
      <c r="AF39" s="11"/>
      <c r="AG39" s="11"/>
      <c r="AH39" s="11"/>
      <c r="AI39" s="11"/>
      <c r="AJ39" s="11"/>
    </row>
    <row r="40" spans="1:36" s="66" customFormat="1" x14ac:dyDescent="0.3">
      <c r="A40" s="6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68"/>
      <c r="AB40" s="11"/>
      <c r="AC40" s="11"/>
      <c r="AD40" s="11"/>
      <c r="AF40" s="11"/>
      <c r="AG40" s="11"/>
      <c r="AH40" s="11"/>
      <c r="AI40" s="11"/>
      <c r="AJ40" s="11"/>
    </row>
    <row r="41" spans="1:36" s="66" customFormat="1" ht="86.4" x14ac:dyDescent="0.3">
      <c r="A41" s="67"/>
      <c r="B41" s="11"/>
      <c r="C41" s="11"/>
      <c r="D41" s="11"/>
      <c r="E41" s="11"/>
      <c r="F41" s="14" t="s">
        <v>37</v>
      </c>
      <c r="G41" s="14" t="s">
        <v>45</v>
      </c>
      <c r="H41" s="14" t="s">
        <v>38</v>
      </c>
      <c r="I41" s="14" t="s">
        <v>39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4" t="s">
        <v>68</v>
      </c>
      <c r="X41" s="14" t="s">
        <v>69</v>
      </c>
      <c r="Y41" s="14" t="s">
        <v>70</v>
      </c>
      <c r="Z41" s="14" t="s">
        <v>71</v>
      </c>
      <c r="AA41" s="16" t="s">
        <v>72</v>
      </c>
      <c r="AB41" s="11"/>
      <c r="AC41" s="11"/>
      <c r="AD41" s="11"/>
      <c r="AF41" s="11"/>
      <c r="AG41" s="11"/>
      <c r="AH41" s="11"/>
      <c r="AI41" s="11"/>
      <c r="AJ41" s="11"/>
    </row>
    <row r="42" spans="1:36" s="66" customFormat="1" ht="15" thickBot="1" x14ac:dyDescent="0.35">
      <c r="A42" s="79" t="s">
        <v>83</v>
      </c>
      <c r="B42" s="13"/>
      <c r="C42" s="13"/>
      <c r="D42" s="13"/>
      <c r="E42" s="13"/>
      <c r="F42" s="13">
        <f>F31</f>
        <v>10</v>
      </c>
      <c r="G42" s="13">
        <f t="shared" ref="G42:I42" si="35">G31</f>
        <v>0</v>
      </c>
      <c r="H42" s="13">
        <f t="shared" si="35"/>
        <v>10</v>
      </c>
      <c r="I42" s="13">
        <f t="shared" si="35"/>
        <v>0</v>
      </c>
      <c r="J42" s="13">
        <f>J31</f>
        <v>10</v>
      </c>
      <c r="K42" s="13">
        <f>K31</f>
        <v>-10</v>
      </c>
      <c r="L42" s="13">
        <f>SUM(U28:U30)</f>
        <v>20</v>
      </c>
      <c r="M42" s="13">
        <f t="shared" ref="M42:AA42" si="36">SUM(V28:V30)</f>
        <v>20</v>
      </c>
      <c r="N42" s="13">
        <f t="shared" si="36"/>
        <v>20</v>
      </c>
      <c r="O42" s="13">
        <f t="shared" si="36"/>
        <v>20</v>
      </c>
      <c r="P42" s="13">
        <f t="shared" si="36"/>
        <v>0</v>
      </c>
      <c r="Q42" s="13">
        <f t="shared" si="36"/>
        <v>20</v>
      </c>
      <c r="R42" s="13">
        <f t="shared" si="36"/>
        <v>0</v>
      </c>
      <c r="S42" s="13">
        <f t="shared" si="36"/>
        <v>5</v>
      </c>
      <c r="T42" s="13">
        <f t="shared" si="36"/>
        <v>0</v>
      </c>
      <c r="U42" s="13">
        <f t="shared" si="36"/>
        <v>2.5</v>
      </c>
      <c r="V42" s="13"/>
      <c r="W42" s="13">
        <f t="shared" si="36"/>
        <v>20</v>
      </c>
      <c r="X42" s="13">
        <f t="shared" si="36"/>
        <v>20</v>
      </c>
      <c r="Y42" s="13">
        <f t="shared" si="36"/>
        <v>20</v>
      </c>
      <c r="Z42" s="13">
        <f t="shared" si="36"/>
        <v>20</v>
      </c>
      <c r="AA42" s="80">
        <f t="shared" si="36"/>
        <v>20</v>
      </c>
      <c r="AB42" s="11"/>
      <c r="AC42" s="11"/>
      <c r="AD42" s="11"/>
      <c r="AF42" s="11"/>
      <c r="AG42" s="11"/>
      <c r="AH42" s="11"/>
      <c r="AI42" s="11"/>
      <c r="AJ42" s="11"/>
    </row>
    <row r="43" spans="1:36" ht="15" thickBot="1" x14ac:dyDescent="0.35">
      <c r="K43" s="11"/>
      <c r="L43" s="6"/>
      <c r="M43" s="6"/>
      <c r="N43" s="11"/>
      <c r="O43" s="11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6" ht="15" thickBot="1" x14ac:dyDescent="0.35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55" t="s">
        <v>103</v>
      </c>
      <c r="M44" s="31"/>
      <c r="N44" s="31"/>
      <c r="O44" s="55" t="s">
        <v>103</v>
      </c>
      <c r="P44" s="31"/>
      <c r="Q44" s="55" t="s">
        <v>104</v>
      </c>
      <c r="R44" s="31"/>
      <c r="S44" s="55" t="s">
        <v>104</v>
      </c>
      <c r="T44" s="31"/>
      <c r="U44" s="31"/>
      <c r="V44" s="31"/>
      <c r="W44" s="31"/>
      <c r="X44" s="31"/>
      <c r="Y44" s="31"/>
      <c r="Z44" s="31"/>
      <c r="AA44" s="31"/>
      <c r="AB44" s="32"/>
      <c r="AC44" s="6"/>
      <c r="AD44" s="6"/>
    </row>
    <row r="45" spans="1:36" ht="15" thickBot="1" x14ac:dyDescent="0.35">
      <c r="A45" s="33"/>
      <c r="B45" s="34" t="s">
        <v>51</v>
      </c>
      <c r="C45" s="35"/>
      <c r="D45" s="35"/>
      <c r="E45" s="35"/>
      <c r="F45" s="58">
        <f>SUM(E7:M7) - SUM(L55:T55,L57:T57,L60:T60)</f>
        <v>0</v>
      </c>
      <c r="G45" s="36"/>
      <c r="H45" s="36"/>
      <c r="I45" s="36"/>
      <c r="J45" s="36"/>
      <c r="K45" s="36"/>
      <c r="L45" s="54" t="s">
        <v>106</v>
      </c>
      <c r="M45" s="55"/>
      <c r="N45" s="55"/>
      <c r="O45" s="56" t="s">
        <v>107</v>
      </c>
      <c r="P45" s="55"/>
      <c r="Q45" s="57" t="s">
        <v>58</v>
      </c>
      <c r="R45" s="57" t="s">
        <v>61</v>
      </c>
      <c r="S45" s="57" t="s">
        <v>59</v>
      </c>
      <c r="T45" s="57"/>
      <c r="U45" s="57" t="s">
        <v>60</v>
      </c>
      <c r="V45" s="57"/>
      <c r="W45" s="57" t="s">
        <v>74</v>
      </c>
      <c r="X45" s="57"/>
      <c r="Y45" s="57" t="s">
        <v>105</v>
      </c>
      <c r="Z45" s="57"/>
      <c r="AA45" s="57" t="s">
        <v>62</v>
      </c>
      <c r="AB45" s="32"/>
      <c r="AC45" s="6"/>
      <c r="AD45" s="6"/>
    </row>
    <row r="46" spans="1:36" ht="15" thickBot="1" x14ac:dyDescent="0.35">
      <c r="A46" s="33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28">
        <f>U60</f>
        <v>0</v>
      </c>
      <c r="M46" s="29"/>
      <c r="N46" s="29"/>
      <c r="O46" s="29">
        <f>SUM(L60,N60:T60)</f>
        <v>10</v>
      </c>
      <c r="P46" s="29"/>
      <c r="Q46" s="29">
        <f>H26</f>
        <v>0</v>
      </c>
      <c r="R46" s="29">
        <f>AG16+AH21</f>
        <v>0</v>
      </c>
      <c r="S46" s="29">
        <f>D7+Q46+R46+L46+O46</f>
        <v>10</v>
      </c>
      <c r="T46" s="29"/>
      <c r="U46" s="29">
        <f>SUM(E7,G7:M7)-AD26</f>
        <v>10</v>
      </c>
      <c r="V46" s="29"/>
      <c r="W46" s="29">
        <f>MAX(0,(O7*4+U46-S46))</f>
        <v>0</v>
      </c>
      <c r="X46" s="29"/>
      <c r="Y46" s="29">
        <f>SUM(E7:M7)-SUM(L55:T55,L57:T57,L60:T60)</f>
        <v>0</v>
      </c>
      <c r="Z46" s="29"/>
      <c r="AA46" s="29">
        <f>MAX(W46,Y46)</f>
        <v>0</v>
      </c>
      <c r="AB46" s="39"/>
      <c r="AC46" s="6"/>
      <c r="AD46" s="6"/>
    </row>
    <row r="47" spans="1:36" ht="15" thickBot="1" x14ac:dyDescent="0.35">
      <c r="A47" s="33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40"/>
      <c r="AC47" s="6"/>
      <c r="AD47" s="6"/>
    </row>
    <row r="48" spans="1:36" x14ac:dyDescent="0.3">
      <c r="A48" s="33"/>
      <c r="B48" s="30" t="s">
        <v>52</v>
      </c>
      <c r="C48" s="31"/>
      <c r="D48" s="31"/>
      <c r="E48" s="31"/>
      <c r="F48" s="31"/>
      <c r="G48" s="31"/>
      <c r="H48" s="31"/>
      <c r="I48" s="31"/>
      <c r="J48" s="31"/>
      <c r="K48" s="32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40"/>
      <c r="AC48" s="6"/>
      <c r="AD48" s="6"/>
    </row>
    <row r="49" spans="1:30" ht="36.6" x14ac:dyDescent="0.3">
      <c r="A49" s="33"/>
      <c r="B49" s="33"/>
      <c r="C49" s="41" t="s">
        <v>11</v>
      </c>
      <c r="D49" s="41" t="s">
        <v>12</v>
      </c>
      <c r="E49" s="41" t="s">
        <v>2</v>
      </c>
      <c r="F49" s="41" t="s">
        <v>53</v>
      </c>
      <c r="G49" s="42" t="s">
        <v>54</v>
      </c>
      <c r="H49" s="41" t="s">
        <v>13</v>
      </c>
      <c r="I49" s="42" t="s">
        <v>55</v>
      </c>
      <c r="J49" s="41" t="s">
        <v>15</v>
      </c>
      <c r="K49" s="43" t="s">
        <v>56</v>
      </c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40"/>
      <c r="AC49" s="6"/>
      <c r="AD49" s="6"/>
    </row>
    <row r="50" spans="1:30" ht="15" thickBot="1" x14ac:dyDescent="0.35">
      <c r="A50" s="33"/>
      <c r="B50" s="37"/>
      <c r="C50" s="38">
        <f>E7-SUM(L55,L57,L60)</f>
        <v>0</v>
      </c>
      <c r="D50" s="38">
        <f>F7-SUM(M55,M57,M60)</f>
        <v>0</v>
      </c>
      <c r="E50" s="38">
        <f>G7-SUM(N55,N57,N60)</f>
        <v>0</v>
      </c>
      <c r="F50" s="38">
        <f>G7+H7-SUM(N55:O55,N57:O57,N60:O60)</f>
        <v>0</v>
      </c>
      <c r="G50" s="38">
        <f>G7+H7+I7-SUM(N55:P55,N57:P57,N60:P60)</f>
        <v>0</v>
      </c>
      <c r="H50" s="38">
        <f>J7-SUM(Q55,Q57,Q60)</f>
        <v>0</v>
      </c>
      <c r="I50" s="38">
        <f>J7+K7-SUM(Q55,Q57,Q60,R55,R57,R60)</f>
        <v>0</v>
      </c>
      <c r="J50" s="38">
        <f>L7-SUM(S55,S57,S60)</f>
        <v>0</v>
      </c>
      <c r="K50" s="39">
        <f>L7+M7-SUM(S55,S57,S60,T55,T57,T60)</f>
        <v>0</v>
      </c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40"/>
      <c r="AC50" s="6"/>
      <c r="AD50" s="6"/>
    </row>
    <row r="51" spans="1:30" ht="15" thickBot="1" x14ac:dyDescent="0.35">
      <c r="A51" s="33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40"/>
      <c r="AC51" s="6"/>
      <c r="AD51" s="6"/>
    </row>
    <row r="52" spans="1:30" ht="15" thickBot="1" x14ac:dyDescent="0.35">
      <c r="A52" s="30"/>
      <c r="B52" s="31" t="s">
        <v>42</v>
      </c>
      <c r="C52" s="31"/>
      <c r="D52" s="31"/>
      <c r="E52" s="31"/>
      <c r="F52" s="31"/>
      <c r="G52" s="31"/>
      <c r="H52" s="31"/>
      <c r="I52" s="31"/>
      <c r="J52" s="31"/>
      <c r="K52" s="32"/>
      <c r="L52" s="36" t="s">
        <v>96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40"/>
      <c r="AC52" s="6"/>
      <c r="AD52" s="6"/>
    </row>
    <row r="53" spans="1:30" ht="24.6" x14ac:dyDescent="0.3">
      <c r="A53" s="33"/>
      <c r="B53" s="42" t="s">
        <v>101</v>
      </c>
      <c r="C53" s="41" t="s">
        <v>102</v>
      </c>
      <c r="D53" s="36"/>
      <c r="E53" s="36"/>
      <c r="F53" s="36"/>
      <c r="G53" s="36"/>
      <c r="H53" s="36"/>
      <c r="I53" s="36"/>
      <c r="J53" s="36"/>
      <c r="K53" s="40"/>
      <c r="L53" s="44" t="s">
        <v>100</v>
      </c>
      <c r="M53" s="45"/>
      <c r="N53" s="45"/>
      <c r="O53" s="45"/>
      <c r="P53" s="45"/>
      <c r="Q53" s="45"/>
      <c r="R53" s="45"/>
      <c r="S53" s="45"/>
      <c r="T53" s="45"/>
      <c r="U53" s="32"/>
      <c r="V53" s="36"/>
      <c r="W53" s="36"/>
      <c r="X53" s="36"/>
      <c r="Y53" s="36"/>
      <c r="Z53" s="36"/>
      <c r="AA53" s="36"/>
      <c r="AB53" s="40"/>
      <c r="AC53" s="6"/>
      <c r="AD53" s="6"/>
    </row>
    <row r="54" spans="1:30" ht="24.6" x14ac:dyDescent="0.3">
      <c r="A54" s="33"/>
      <c r="B54" s="42"/>
      <c r="C54" s="42" t="s">
        <v>11</v>
      </c>
      <c r="D54" s="36" t="s">
        <v>12</v>
      </c>
      <c r="E54" s="36" t="s">
        <v>2</v>
      </c>
      <c r="F54" s="36" t="s">
        <v>3</v>
      </c>
      <c r="G54" s="36" t="s">
        <v>1</v>
      </c>
      <c r="H54" s="36" t="s">
        <v>13</v>
      </c>
      <c r="I54" s="36" t="s">
        <v>14</v>
      </c>
      <c r="J54" s="36" t="s">
        <v>15</v>
      </c>
      <c r="K54" s="40" t="s">
        <v>16</v>
      </c>
      <c r="L54" s="46" t="s">
        <v>28</v>
      </c>
      <c r="M54" s="42" t="s">
        <v>29</v>
      </c>
      <c r="N54" s="42" t="s">
        <v>30</v>
      </c>
      <c r="O54" s="42" t="s">
        <v>31</v>
      </c>
      <c r="P54" s="42" t="s">
        <v>32</v>
      </c>
      <c r="Q54" s="42" t="s">
        <v>33</v>
      </c>
      <c r="R54" s="42" t="s">
        <v>34</v>
      </c>
      <c r="S54" s="42" t="s">
        <v>35</v>
      </c>
      <c r="T54" s="42" t="s">
        <v>36</v>
      </c>
      <c r="U54" s="40"/>
      <c r="V54" s="36"/>
      <c r="W54" s="36"/>
      <c r="X54" s="36"/>
      <c r="Y54" s="36"/>
      <c r="Z54" s="36"/>
      <c r="AA54" s="36"/>
      <c r="AB54" s="40"/>
      <c r="AC54" s="6"/>
      <c r="AD54" s="6"/>
    </row>
    <row r="55" spans="1:30" x14ac:dyDescent="0.3">
      <c r="A55" s="33" t="s">
        <v>75</v>
      </c>
      <c r="B55" s="36">
        <f>L36-SUM(L55:T55)</f>
        <v>0</v>
      </c>
      <c r="C55" s="36">
        <f t="shared" ref="C55:K55" si="37">M36-L55</f>
        <v>0</v>
      </c>
      <c r="D55" s="36">
        <f t="shared" si="37"/>
        <v>0</v>
      </c>
      <c r="E55" s="36">
        <f t="shared" si="37"/>
        <v>0</v>
      </c>
      <c r="F55" s="36">
        <f t="shared" si="37"/>
        <v>0</v>
      </c>
      <c r="G55" s="36">
        <f t="shared" si="37"/>
        <v>0</v>
      </c>
      <c r="H55" s="36">
        <f t="shared" si="37"/>
        <v>0</v>
      </c>
      <c r="I55" s="36">
        <f t="shared" si="37"/>
        <v>0</v>
      </c>
      <c r="J55" s="36">
        <f t="shared" si="37"/>
        <v>0</v>
      </c>
      <c r="K55" s="40">
        <f t="shared" si="37"/>
        <v>0</v>
      </c>
      <c r="L55" s="33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40"/>
      <c r="V55" s="36"/>
      <c r="W55" s="36"/>
      <c r="X55" s="36"/>
      <c r="Y55" s="36"/>
      <c r="Z55" s="36"/>
      <c r="AA55" s="36"/>
      <c r="AB55" s="40"/>
      <c r="AC55" s="6"/>
      <c r="AD55" s="6"/>
    </row>
    <row r="56" spans="1:30" x14ac:dyDescent="0.3">
      <c r="A56" s="33"/>
      <c r="B56" s="36"/>
      <c r="C56" s="36"/>
      <c r="D56" s="36"/>
      <c r="E56" s="36"/>
      <c r="F56" s="36"/>
      <c r="G56" s="36"/>
      <c r="H56" s="36"/>
      <c r="I56" s="36"/>
      <c r="J56" s="36"/>
      <c r="K56" s="40"/>
      <c r="L56" s="33"/>
      <c r="M56" s="36"/>
      <c r="N56" s="36"/>
      <c r="O56" s="36"/>
      <c r="P56" s="36"/>
      <c r="Q56" s="36"/>
      <c r="R56" s="36"/>
      <c r="S56" s="36"/>
      <c r="T56" s="36"/>
      <c r="U56" s="40"/>
      <c r="V56" s="36"/>
      <c r="W56" s="36"/>
      <c r="X56" s="36"/>
      <c r="Y56" s="36"/>
      <c r="Z56" s="36"/>
      <c r="AA56" s="36"/>
      <c r="AB56" s="40"/>
      <c r="AC56" s="6"/>
      <c r="AD56" s="6"/>
    </row>
    <row r="57" spans="1:30" ht="15" thickBot="1" x14ac:dyDescent="0.35">
      <c r="A57" s="89" t="s">
        <v>87</v>
      </c>
      <c r="B57" s="36">
        <f>L39-SUM(L57:T57)</f>
        <v>0</v>
      </c>
      <c r="C57" s="36">
        <f t="shared" ref="C57:K57" si="38">M39-L57</f>
        <v>0</v>
      </c>
      <c r="D57" s="36">
        <f t="shared" si="38"/>
        <v>0</v>
      </c>
      <c r="E57" s="36">
        <f t="shared" si="38"/>
        <v>0</v>
      </c>
      <c r="F57" s="36">
        <f t="shared" si="38"/>
        <v>0</v>
      </c>
      <c r="G57" s="36">
        <f t="shared" si="38"/>
        <v>0</v>
      </c>
      <c r="H57" s="36">
        <f t="shared" si="38"/>
        <v>0</v>
      </c>
      <c r="I57" s="36">
        <f t="shared" si="38"/>
        <v>0</v>
      </c>
      <c r="J57" s="36">
        <f t="shared" si="38"/>
        <v>0</v>
      </c>
      <c r="K57" s="40">
        <f t="shared" si="38"/>
        <v>0</v>
      </c>
      <c r="L57" s="33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40"/>
      <c r="V57" s="36"/>
      <c r="W57" s="36"/>
      <c r="X57" s="36"/>
      <c r="Y57" s="36"/>
      <c r="Z57" s="36"/>
      <c r="AA57" s="36"/>
      <c r="AB57" s="40"/>
      <c r="AC57" s="6"/>
      <c r="AD57" s="6"/>
    </row>
    <row r="58" spans="1:30" x14ac:dyDescent="0.3">
      <c r="A58" s="33"/>
      <c r="B58" s="36"/>
      <c r="C58" s="36"/>
      <c r="D58" s="36"/>
      <c r="E58" s="36"/>
      <c r="F58" s="36"/>
      <c r="G58" s="36"/>
      <c r="H58" s="36"/>
      <c r="I58" s="36"/>
      <c r="J58" s="36"/>
      <c r="K58" s="40"/>
      <c r="L58" s="33"/>
      <c r="M58" s="36"/>
      <c r="N58" s="36"/>
      <c r="O58" s="36"/>
      <c r="P58" s="36"/>
      <c r="Q58" s="36"/>
      <c r="R58" s="36"/>
      <c r="S58" s="36"/>
      <c r="T58" s="36"/>
      <c r="U58" s="40"/>
      <c r="V58" s="44" t="s">
        <v>43</v>
      </c>
      <c r="W58" s="45"/>
      <c r="X58" s="45"/>
      <c r="Y58" s="31"/>
      <c r="Z58" s="32"/>
      <c r="AA58" s="36"/>
      <c r="AB58" s="40"/>
      <c r="AC58" s="6"/>
      <c r="AD58" s="6"/>
    </row>
    <row r="59" spans="1:30" ht="24.6" x14ac:dyDescent="0.3">
      <c r="A59" s="33"/>
      <c r="B59" s="36"/>
      <c r="C59" s="36"/>
      <c r="D59" s="36"/>
      <c r="E59" s="36"/>
      <c r="F59" s="36"/>
      <c r="G59" s="36"/>
      <c r="H59" s="36"/>
      <c r="I59" s="36"/>
      <c r="J59" s="36"/>
      <c r="K59" s="40"/>
      <c r="L59" s="33"/>
      <c r="M59" s="36"/>
      <c r="N59" s="36"/>
      <c r="O59" s="36"/>
      <c r="P59" s="36"/>
      <c r="Q59" s="36"/>
      <c r="R59" s="36"/>
      <c r="S59" s="36"/>
      <c r="T59" s="36"/>
      <c r="U59" s="40" t="s">
        <v>44</v>
      </c>
      <c r="V59" s="46" t="s">
        <v>47</v>
      </c>
      <c r="W59" s="42" t="s">
        <v>48</v>
      </c>
      <c r="X59" s="42" t="s">
        <v>46</v>
      </c>
      <c r="Y59" s="42" t="s">
        <v>49</v>
      </c>
      <c r="Z59" s="43" t="s">
        <v>50</v>
      </c>
      <c r="AA59" s="36"/>
      <c r="AB59" s="40"/>
      <c r="AC59" s="6"/>
      <c r="AD59" s="6"/>
    </row>
    <row r="60" spans="1:30" ht="15" thickBot="1" x14ac:dyDescent="0.35">
      <c r="A60" s="37" t="s">
        <v>88</v>
      </c>
      <c r="B60" s="38">
        <f>L42-SUM(L60:T60)</f>
        <v>10</v>
      </c>
      <c r="C60" s="38">
        <f t="shared" ref="C60:K60" si="39">M42-L60</f>
        <v>10</v>
      </c>
      <c r="D60" s="38">
        <f t="shared" si="39"/>
        <v>20</v>
      </c>
      <c r="E60" s="38">
        <f t="shared" si="39"/>
        <v>20</v>
      </c>
      <c r="F60" s="38">
        <f t="shared" si="39"/>
        <v>0</v>
      </c>
      <c r="G60" s="38">
        <f t="shared" si="39"/>
        <v>20</v>
      </c>
      <c r="H60" s="38">
        <f t="shared" si="39"/>
        <v>0</v>
      </c>
      <c r="I60" s="38">
        <f t="shared" si="39"/>
        <v>5</v>
      </c>
      <c r="J60" s="38">
        <f t="shared" si="39"/>
        <v>0</v>
      </c>
      <c r="K60" s="39">
        <f t="shared" si="39"/>
        <v>2.5</v>
      </c>
      <c r="L60" s="37">
        <v>10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9">
        <v>0</v>
      </c>
      <c r="V60" s="37">
        <f>H42-G42-U60*D2-L60*E2-N60*G2-P60*I2-R60*J2-T60*K2</f>
        <v>0</v>
      </c>
      <c r="W60" s="38">
        <f>F42-H42+U60*D2-M60*F2</f>
        <v>0</v>
      </c>
      <c r="X60" s="38">
        <f>H42-I42-U60*D3-L60*E3*E4+M60*F3*F4-N60*G3*G4-P60*I3*I4-R60*J3*J4-T60*K3*K4</f>
        <v>0</v>
      </c>
      <c r="Y60" s="38">
        <f>J42-U60</f>
        <v>10</v>
      </c>
      <c r="Z60" s="39">
        <f>U60-K42</f>
        <v>10</v>
      </c>
      <c r="AA60" s="36"/>
      <c r="AB60" s="40"/>
      <c r="AC60" s="6"/>
      <c r="AD60" s="6"/>
    </row>
    <row r="61" spans="1:30" ht="15" thickBot="1" x14ac:dyDescent="0.35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9"/>
      <c r="AC61" s="6"/>
      <c r="AD61" s="6"/>
    </row>
    <row r="62" spans="1:30" x14ac:dyDescent="0.3">
      <c r="K62" s="11"/>
      <c r="L62" s="6"/>
      <c r="M62" s="6"/>
      <c r="N62" s="11"/>
      <c r="O62" s="11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RUC CAP Short Calc</vt:lpstr>
      <vt:lpstr>Example 1</vt:lpstr>
      <vt:lpstr>Example 2</vt:lpstr>
      <vt:lpstr>Example 3</vt:lpstr>
      <vt:lpstr>Example 4</vt:lpstr>
      <vt:lpstr>Example 5</vt:lpstr>
      <vt:lpstr>Example 6</vt:lpstr>
      <vt:lpstr>Example 7</vt:lpstr>
      <vt:lpstr>Example 8a) Hour X</vt:lpstr>
      <vt:lpstr>Example 8a) Hour X+1</vt:lpstr>
      <vt:lpstr>Example 8b) Hour X</vt:lpstr>
      <vt:lpstr>Example 8b) Hour X+1</vt:lpstr>
      <vt:lpstr>Example 9a) Hour X</vt:lpstr>
      <vt:lpstr>Example 9b) Hour 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ERCOT SM</dc:creator>
  <cp:lastModifiedBy>ERCOT SM</cp:lastModifiedBy>
  <dcterms:created xsi:type="dcterms:W3CDTF">2024-02-04T15:24:09Z</dcterms:created>
  <dcterms:modified xsi:type="dcterms:W3CDTF">2024-03-17T15:47:45Z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2024-02-05T00:55:56Z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d69deb9c-08bf-4f14-9d4d-e3c8fc2c3ab3</vt:lpwstr>
  </property>
  <property fmtid="{D5CDD505-2E9C-101B-9397-08002B2CF9AE}" pid="8" name="MSIP_Label_7084cbda-52b8-46fb-a7b7-cb5bd465ed85_ContentBits">
    <vt:lpwstr>0</vt:lpwstr>
  </property>
</Properties>
</file>