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cumentsBackup09092021\Documents\MultiIntervalRTMkt+eneAScoOpt\2019\RTCTF\Requirements\RTC+SOC\RUC Cap Short\"/>
    </mc:Choice>
  </mc:AlternateContent>
  <xr:revisionPtr revIDLastSave="0" documentId="13_ncr:1_{7020FDB7-ABDB-4325-B8E6-5E4222D88ABD}" xr6:coauthVersionLast="47" xr6:coauthVersionMax="47" xr10:uidLastSave="{00000000-0000-0000-0000-000000000000}"/>
  <bookViews>
    <workbookView xWindow="-28920" yWindow="-1950" windowWidth="29040" windowHeight="15840" xr2:uid="{7EC028AE-0B5D-4492-BEAC-BB5160354C3D}"/>
  </bookViews>
  <sheets>
    <sheet name="RUC CAP Short Calc" sheetId="2" r:id="rId1"/>
    <sheet name="Example 1" sheetId="3" r:id="rId2"/>
    <sheet name="Example 2" sheetId="4" r:id="rId3"/>
    <sheet name="Example 3" sheetId="5" r:id="rId4"/>
    <sheet name="Example 4" sheetId="6" r:id="rId5"/>
    <sheet name="Example 5" sheetId="7" r:id="rId6"/>
    <sheet name="Example 6" sheetId="8" r:id="rId7"/>
    <sheet name="Example 7" sheetId="9" r:id="rId8"/>
  </sheets>
  <definedNames>
    <definedName name="solver_adj" localSheetId="1" hidden="1">'Example 1'!$L$55:$T$55,'Example 1'!$L$57:$T$57,'Example 1'!$L$60:$U$60</definedName>
    <definedName name="solver_adj" localSheetId="2" hidden="1">'Example 2'!$L$55:$T$55,'Example 2'!$L$57:$T$57,'Example 2'!$L$60:$U$60</definedName>
    <definedName name="solver_adj" localSheetId="3" hidden="1">'Example 3'!$L$55:$T$55,'Example 3'!$L$57:$T$57,'Example 3'!$L$60:$U$60</definedName>
    <definedName name="solver_adj" localSheetId="4" hidden="1">'Example 4'!$L$55:$T$55,'Example 4'!$L$57:$T$57,'Example 4'!$L$60:$U$60</definedName>
    <definedName name="solver_adj" localSheetId="5" hidden="1">'Example 5'!$L$55:$T$55,'Example 5'!$L$57:$T$57,'Example 5'!$L$60:$U$60</definedName>
    <definedName name="solver_adj" localSheetId="6" hidden="1">'Example 6'!$L$55:$T$55,'Example 6'!$L$57:$T$57,'Example 6'!$L$60:$U$60</definedName>
    <definedName name="solver_adj" localSheetId="7" hidden="1">'Example 7'!$L$55:$T$55,'Example 7'!$L$57:$T$57,'Example 7'!$L$60:$U$60</definedName>
    <definedName name="solver_adj" localSheetId="0" hidden="1">'RUC CAP Short Calc'!$L$55:$T$55,'RUC CAP Short Calc'!$L$57:$T$57,'RUC CAP Short Calc'!$L$60:$U$60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0" hidden="1">1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ng" localSheetId="4" hidden="1">2</definedName>
    <definedName name="solver_eng" localSheetId="5" hidden="1">2</definedName>
    <definedName name="solver_eng" localSheetId="6" hidden="1">2</definedName>
    <definedName name="solver_eng" localSheetId="7" hidden="1">2</definedName>
    <definedName name="solver_eng" localSheetId="0" hidden="1">2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0" hidden="1">2147483647</definedName>
    <definedName name="solver_lhs0" localSheetId="1" hidden="1">'Example 1'!$Y$60:$Z$60</definedName>
    <definedName name="solver_lhs0" localSheetId="2" hidden="1">'Example 2'!$Y$60:$Z$60</definedName>
    <definedName name="solver_lhs0" localSheetId="3" hidden="1">'Example 3'!$Y$60:$Z$60</definedName>
    <definedName name="solver_lhs0" localSheetId="4" hidden="1">'Example 4'!$Y$60:$Z$60</definedName>
    <definedName name="solver_lhs0" localSheetId="5" hidden="1">'Example 5'!$Y$60:$Z$60</definedName>
    <definedName name="solver_lhs0" localSheetId="6" hidden="1">'Example 6'!$Y$60:$Z$60</definedName>
    <definedName name="solver_lhs0" localSheetId="7" hidden="1">'Example 7'!$Y$60:$Z$60</definedName>
    <definedName name="solver_lhs0" localSheetId="0" hidden="1">'RUC CAP Short Calc'!$Y$60:$Z$60</definedName>
    <definedName name="solver_lhs1" localSheetId="1" hidden="1">'Example 1'!$B$55:$K$55</definedName>
    <definedName name="solver_lhs1" localSheetId="2" hidden="1">'Example 2'!$B$55:$K$55</definedName>
    <definedName name="solver_lhs1" localSheetId="3" hidden="1">'Example 3'!$B$55:$K$55</definedName>
    <definedName name="solver_lhs1" localSheetId="4" hidden="1">'Example 4'!$B$55:$K$55</definedName>
    <definedName name="solver_lhs1" localSheetId="5" hidden="1">'Example 5'!$B$55:$K$55</definedName>
    <definedName name="solver_lhs1" localSheetId="6" hidden="1">'Example 6'!$B$55:$K$55</definedName>
    <definedName name="solver_lhs1" localSheetId="7" hidden="1">'Example 7'!$B$55:$K$55</definedName>
    <definedName name="solver_lhs1" localSheetId="0" hidden="1">'RUC CAP Short Calc'!$B$55:$K$55</definedName>
    <definedName name="solver_lhs10" localSheetId="1" hidden="1">'Example 1'!$Y$60:$Z$60</definedName>
    <definedName name="solver_lhs10" localSheetId="2" hidden="1">'Example 2'!$Y$60:$Z$60</definedName>
    <definedName name="solver_lhs10" localSheetId="3" hidden="1">'Example 3'!$Y$60:$Z$60</definedName>
    <definedName name="solver_lhs10" localSheetId="4" hidden="1">'Example 4'!$Y$60:$Z$60</definedName>
    <definedName name="solver_lhs10" localSheetId="5" hidden="1">'Example 5'!$Y$60:$Z$60</definedName>
    <definedName name="solver_lhs10" localSheetId="6" hidden="1">'Example 6'!$Y$60:$Z$60</definedName>
    <definedName name="solver_lhs10" localSheetId="7" hidden="1">'Example 7'!$Y$60:$Z$60</definedName>
    <definedName name="solver_lhs10" localSheetId="0" hidden="1">'RUC CAP Short Calc'!$Y$60:$Z$60</definedName>
    <definedName name="solver_lhs11" localSheetId="1" hidden="1">'Example 1'!$B$57:$K$57</definedName>
    <definedName name="solver_lhs11" localSheetId="2" hidden="1">'Example 2'!$B$57:$K$57</definedName>
    <definedName name="solver_lhs11" localSheetId="3" hidden="1">'Example 3'!$B$57:$K$57</definedName>
    <definedName name="solver_lhs11" localSheetId="4" hidden="1">'Example 4'!$B$57:$K$57</definedName>
    <definedName name="solver_lhs11" localSheetId="5" hidden="1">'Example 5'!$B$57:$K$57</definedName>
    <definedName name="solver_lhs11" localSheetId="6" hidden="1">'Example 6'!$B$57:$K$57</definedName>
    <definedName name="solver_lhs11" localSheetId="7" hidden="1">'Example 7'!$B$57:$K$57</definedName>
    <definedName name="solver_lhs11" localSheetId="0" hidden="1">'RUC CAP Short Calc'!$B$57:$K$57</definedName>
    <definedName name="solver_lhs12" localSheetId="1" hidden="1">'Example 1'!$L$55:$T$55</definedName>
    <definedName name="solver_lhs12" localSheetId="2" hidden="1">'Example 2'!$L$55:$T$55</definedName>
    <definedName name="solver_lhs12" localSheetId="3" hidden="1">'Example 3'!$L$55:$T$55</definedName>
    <definedName name="solver_lhs12" localSheetId="4" hidden="1">'Example 4'!$L$55:$T$55</definedName>
    <definedName name="solver_lhs12" localSheetId="5" hidden="1">'Example 5'!$L$55:$T$55</definedName>
    <definedName name="solver_lhs12" localSheetId="6" hidden="1">'Example 6'!$L$55:$T$55</definedName>
    <definedName name="solver_lhs12" localSheetId="7" hidden="1">'Example 7'!$L$55:$T$55</definedName>
    <definedName name="solver_lhs12" localSheetId="0" hidden="1">'RUC CAP Short Calc'!$L$55:$T$55</definedName>
    <definedName name="solver_lhs13" localSheetId="1" hidden="1">'Example 1'!$L$55:$T$55</definedName>
    <definedName name="solver_lhs13" localSheetId="2" hidden="1">'Example 2'!$L$55:$T$55</definedName>
    <definedName name="solver_lhs13" localSheetId="3" hidden="1">'Example 3'!$L$55:$T$55</definedName>
    <definedName name="solver_lhs13" localSheetId="4" hidden="1">'Example 4'!$L$55:$T$55</definedName>
    <definedName name="solver_lhs13" localSheetId="5" hidden="1">'Example 5'!$L$55:$T$55</definedName>
    <definedName name="solver_lhs13" localSheetId="6" hidden="1">'Example 6'!$L$55:$T$55</definedName>
    <definedName name="solver_lhs13" localSheetId="7" hidden="1">'Example 7'!$L$55:$T$55</definedName>
    <definedName name="solver_lhs13" localSheetId="0" hidden="1">'RUC CAP Short Calc'!$L$55:$T$55</definedName>
    <definedName name="solver_lhs2" localSheetId="1" hidden="1">'Example 1'!$B$57:$K$57</definedName>
    <definedName name="solver_lhs2" localSheetId="2" hidden="1">'Example 2'!$B$57:$K$57</definedName>
    <definedName name="solver_lhs2" localSheetId="3" hidden="1">'Example 3'!$B$57:$K$57</definedName>
    <definedName name="solver_lhs2" localSheetId="4" hidden="1">'Example 4'!$B$57:$K$57</definedName>
    <definedName name="solver_lhs2" localSheetId="5" hidden="1">'Example 5'!$B$57:$K$57</definedName>
    <definedName name="solver_lhs2" localSheetId="6" hidden="1">'Example 6'!$B$57:$K$57</definedName>
    <definedName name="solver_lhs2" localSheetId="7" hidden="1">'Example 7'!$B$57:$K$57</definedName>
    <definedName name="solver_lhs2" localSheetId="0" hidden="1">'RUC CAP Short Calc'!$B$57:$K$57</definedName>
    <definedName name="solver_lhs3" localSheetId="1" hidden="1">'Example 1'!$B$60:$K$60</definedName>
    <definedName name="solver_lhs3" localSheetId="2" hidden="1">'Example 2'!$B$60:$K$60</definedName>
    <definedName name="solver_lhs3" localSheetId="3" hidden="1">'Example 3'!$B$60:$K$60</definedName>
    <definedName name="solver_lhs3" localSheetId="4" hidden="1">'Example 4'!$B$60:$K$60</definedName>
    <definedName name="solver_lhs3" localSheetId="5" hidden="1">'Example 5'!$B$60:$K$60</definedName>
    <definedName name="solver_lhs3" localSheetId="6" hidden="1">'Example 6'!$B$60:$K$60</definedName>
    <definedName name="solver_lhs3" localSheetId="7" hidden="1">'Example 7'!$B$60:$K$60</definedName>
    <definedName name="solver_lhs3" localSheetId="0" hidden="1">'RUC CAP Short Calc'!$B$60:$K$60</definedName>
    <definedName name="solver_lhs4" localSheetId="1" hidden="1">'Example 1'!$C$50:$K$50</definedName>
    <definedName name="solver_lhs4" localSheetId="2" hidden="1">'Example 2'!$C$50:$K$50</definedName>
    <definedName name="solver_lhs4" localSheetId="3" hidden="1">'Example 3'!$C$50:$K$50</definedName>
    <definedName name="solver_lhs4" localSheetId="4" hidden="1">'Example 4'!$C$50:$K$50</definedName>
    <definedName name="solver_lhs4" localSheetId="5" hidden="1">'Example 5'!$C$50:$K$50</definedName>
    <definedName name="solver_lhs4" localSheetId="6" hidden="1">'Example 6'!$C$50:$K$50</definedName>
    <definedName name="solver_lhs4" localSheetId="7" hidden="1">'Example 7'!$C$50:$K$50</definedName>
    <definedName name="solver_lhs4" localSheetId="0" hidden="1">'RUC CAP Short Calc'!$C$50:$K$50</definedName>
    <definedName name="solver_lhs5" localSheetId="1" hidden="1">'Example 1'!$L$55:$T$55</definedName>
    <definedName name="solver_lhs5" localSheetId="2" hidden="1">'Example 2'!$L$55:$T$55</definedName>
    <definedName name="solver_lhs5" localSheetId="3" hidden="1">'Example 3'!$L$55:$T$55</definedName>
    <definedName name="solver_lhs5" localSheetId="4" hidden="1">'Example 4'!$L$55:$T$55</definedName>
    <definedName name="solver_lhs5" localSheetId="5" hidden="1">'Example 5'!$L$55:$T$55</definedName>
    <definedName name="solver_lhs5" localSheetId="6" hidden="1">'Example 6'!$L$55:$T$55</definedName>
    <definedName name="solver_lhs5" localSheetId="7" hidden="1">'Example 7'!$L$55:$T$55</definedName>
    <definedName name="solver_lhs5" localSheetId="0" hidden="1">'RUC CAP Short Calc'!$L$55:$T$55</definedName>
    <definedName name="solver_lhs6" localSheetId="1" hidden="1">'Example 1'!$L$57:$T$57</definedName>
    <definedName name="solver_lhs6" localSheetId="2" hidden="1">'Example 2'!$L$57:$T$57</definedName>
    <definedName name="solver_lhs6" localSheetId="3" hidden="1">'Example 3'!$L$57:$T$57</definedName>
    <definedName name="solver_lhs6" localSheetId="4" hidden="1">'Example 4'!$L$57:$T$57</definedName>
    <definedName name="solver_lhs6" localSheetId="5" hidden="1">'Example 5'!$L$57:$T$57</definedName>
    <definedName name="solver_lhs6" localSheetId="6" hidden="1">'Example 6'!$L$57:$T$57</definedName>
    <definedName name="solver_lhs6" localSheetId="7" hidden="1">'Example 7'!$L$57:$T$57</definedName>
    <definedName name="solver_lhs6" localSheetId="0" hidden="1">'RUC CAP Short Calc'!$L$57:$T$57</definedName>
    <definedName name="solver_lhs7" localSheetId="1" hidden="1">'Example 1'!$L$60:$T$60</definedName>
    <definedName name="solver_lhs7" localSheetId="2" hidden="1">'Example 2'!$L$60:$T$60</definedName>
    <definedName name="solver_lhs7" localSheetId="3" hidden="1">'Example 3'!$L$60:$T$60</definedName>
    <definedName name="solver_lhs7" localSheetId="4" hidden="1">'Example 4'!$L$60:$T$60</definedName>
    <definedName name="solver_lhs7" localSheetId="5" hidden="1">'Example 5'!$L$60:$T$60</definedName>
    <definedName name="solver_lhs7" localSheetId="6" hidden="1">'Example 6'!$L$60:$T$60</definedName>
    <definedName name="solver_lhs7" localSheetId="7" hidden="1">'Example 7'!$L$60:$T$60</definedName>
    <definedName name="solver_lhs7" localSheetId="0" hidden="1">'RUC CAP Short Calc'!$L$60:$T$60</definedName>
    <definedName name="solver_lhs8" localSheetId="1" hidden="1">'Example 1'!$V$60:$W$60</definedName>
    <definedName name="solver_lhs8" localSheetId="2" hidden="1">'Example 2'!$V$60:$W$60</definedName>
    <definedName name="solver_lhs8" localSheetId="3" hidden="1">'Example 3'!$V$60:$W$60</definedName>
    <definedName name="solver_lhs8" localSheetId="4" hidden="1">'Example 4'!$V$60:$W$60</definedName>
    <definedName name="solver_lhs8" localSheetId="5" hidden="1">'Example 5'!$V$60:$W$60</definedName>
    <definedName name="solver_lhs8" localSheetId="6" hidden="1">'Example 6'!$V$60:$W$60</definedName>
    <definedName name="solver_lhs8" localSheetId="7" hidden="1">'Example 7'!$V$60:$W$60</definedName>
    <definedName name="solver_lhs8" localSheetId="0" hidden="1">'RUC CAP Short Calc'!$V$60:$W$60</definedName>
    <definedName name="solver_lhs9" localSheetId="1" hidden="1">'Example 1'!$X$60</definedName>
    <definedName name="solver_lhs9" localSheetId="2" hidden="1">'Example 2'!$X$60</definedName>
    <definedName name="solver_lhs9" localSheetId="3" hidden="1">'Example 3'!$X$60</definedName>
    <definedName name="solver_lhs9" localSheetId="4" hidden="1">'Example 4'!$X$60</definedName>
    <definedName name="solver_lhs9" localSheetId="5" hidden="1">'Example 5'!$X$60</definedName>
    <definedName name="solver_lhs9" localSheetId="6" hidden="1">'Example 6'!$X$60</definedName>
    <definedName name="solver_lhs9" localSheetId="7" hidden="1">'Example 7'!$X$60</definedName>
    <definedName name="solver_lhs9" localSheetId="0" hidden="1">'RUC CAP Short Calc'!$X$60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0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0" hidden="1">2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0" hidden="1">2147483647</definedName>
    <definedName name="solver_num" localSheetId="1" hidden="1">10</definedName>
    <definedName name="solver_num" localSheetId="2" hidden="1">10</definedName>
    <definedName name="solver_num" localSheetId="3" hidden="1">10</definedName>
    <definedName name="solver_num" localSheetId="4" hidden="1">10</definedName>
    <definedName name="solver_num" localSheetId="5" hidden="1">10</definedName>
    <definedName name="solver_num" localSheetId="6" hidden="1">10</definedName>
    <definedName name="solver_num" localSheetId="7" hidden="1">10</definedName>
    <definedName name="solver_num" localSheetId="0" hidden="1">10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0" hidden="1">1</definedName>
    <definedName name="solver_opt" localSheetId="1" hidden="1">'Example 1'!$F$45</definedName>
    <definedName name="solver_opt" localSheetId="2" hidden="1">'Example 2'!$F$45</definedName>
    <definedName name="solver_opt" localSheetId="3" hidden="1">'Example 3'!$F$45</definedName>
    <definedName name="solver_opt" localSheetId="4" hidden="1">'Example 4'!$F$45</definedName>
    <definedName name="solver_opt" localSheetId="5" hidden="1">'Example 5'!$F$45</definedName>
    <definedName name="solver_opt" localSheetId="6" hidden="1">'Example 6'!$F$45</definedName>
    <definedName name="solver_opt" localSheetId="7" hidden="1">'Example 7'!$F$45</definedName>
    <definedName name="solver_opt" localSheetId="0" hidden="1">'RUC CAP Short Calc'!$F$45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bv" localSheetId="0" hidden="1">1</definedName>
    <definedName name="solver_rel0" localSheetId="1" hidden="1">3</definedName>
    <definedName name="solver_rel0" localSheetId="2" hidden="1">3</definedName>
    <definedName name="solver_rel0" localSheetId="3" hidden="1">3</definedName>
    <definedName name="solver_rel0" localSheetId="4" hidden="1">3</definedName>
    <definedName name="solver_rel0" localSheetId="5" hidden="1">3</definedName>
    <definedName name="solver_rel0" localSheetId="6" hidden="1">3</definedName>
    <definedName name="solver_rel0" localSheetId="7" hidden="1">3</definedName>
    <definedName name="solver_rel0" localSheetId="0" hidden="1">3</definedName>
    <definedName name="solver_rel1" localSheetId="1" hidden="1">3</definedName>
    <definedName name="solver_rel1" localSheetId="2" hidden="1">3</definedName>
    <definedName name="solver_rel1" localSheetId="3" hidden="1">3</definedName>
    <definedName name="solver_rel1" localSheetId="4" hidden="1">3</definedName>
    <definedName name="solver_rel1" localSheetId="5" hidden="1">3</definedName>
    <definedName name="solver_rel1" localSheetId="6" hidden="1">3</definedName>
    <definedName name="solver_rel1" localSheetId="7" hidden="1">3</definedName>
    <definedName name="solver_rel1" localSheetId="0" hidden="1">3</definedName>
    <definedName name="solver_rel10" localSheetId="1" hidden="1">3</definedName>
    <definedName name="solver_rel10" localSheetId="2" hidden="1">3</definedName>
    <definedName name="solver_rel10" localSheetId="3" hidden="1">3</definedName>
    <definedName name="solver_rel10" localSheetId="4" hidden="1">3</definedName>
    <definedName name="solver_rel10" localSheetId="5" hidden="1">3</definedName>
    <definedName name="solver_rel10" localSheetId="6" hidden="1">3</definedName>
    <definedName name="solver_rel10" localSheetId="7" hidden="1">3</definedName>
    <definedName name="solver_rel10" localSheetId="0" hidden="1">3</definedName>
    <definedName name="solver_rel11" localSheetId="1" hidden="1">3</definedName>
    <definedName name="solver_rel11" localSheetId="2" hidden="1">3</definedName>
    <definedName name="solver_rel11" localSheetId="3" hidden="1">3</definedName>
    <definedName name="solver_rel11" localSheetId="4" hidden="1">3</definedName>
    <definedName name="solver_rel11" localSheetId="5" hidden="1">3</definedName>
    <definedName name="solver_rel11" localSheetId="6" hidden="1">3</definedName>
    <definedName name="solver_rel11" localSheetId="7" hidden="1">3</definedName>
    <definedName name="solver_rel11" localSheetId="0" hidden="1">3</definedName>
    <definedName name="solver_rel12" localSheetId="1" hidden="1">3</definedName>
    <definedName name="solver_rel12" localSheetId="2" hidden="1">3</definedName>
    <definedName name="solver_rel12" localSheetId="3" hidden="1">3</definedName>
    <definedName name="solver_rel12" localSheetId="4" hidden="1">3</definedName>
    <definedName name="solver_rel12" localSheetId="5" hidden="1">3</definedName>
    <definedName name="solver_rel12" localSheetId="6" hidden="1">3</definedName>
    <definedName name="solver_rel12" localSheetId="7" hidden="1">3</definedName>
    <definedName name="solver_rel12" localSheetId="0" hidden="1">3</definedName>
    <definedName name="solver_rel13" localSheetId="1" hidden="1">3</definedName>
    <definedName name="solver_rel13" localSheetId="2" hidden="1">3</definedName>
    <definedName name="solver_rel13" localSheetId="3" hidden="1">3</definedName>
    <definedName name="solver_rel13" localSheetId="4" hidden="1">3</definedName>
    <definedName name="solver_rel13" localSheetId="5" hidden="1">3</definedName>
    <definedName name="solver_rel13" localSheetId="6" hidden="1">3</definedName>
    <definedName name="solver_rel13" localSheetId="7" hidden="1">3</definedName>
    <definedName name="solver_rel13" localSheetId="0" hidden="1">3</definedName>
    <definedName name="solver_rel2" localSheetId="1" hidden="1">3</definedName>
    <definedName name="solver_rel2" localSheetId="2" hidden="1">3</definedName>
    <definedName name="solver_rel2" localSheetId="3" hidden="1">3</definedName>
    <definedName name="solver_rel2" localSheetId="4" hidden="1">3</definedName>
    <definedName name="solver_rel2" localSheetId="5" hidden="1">3</definedName>
    <definedName name="solver_rel2" localSheetId="6" hidden="1">3</definedName>
    <definedName name="solver_rel2" localSheetId="7" hidden="1">3</definedName>
    <definedName name="solver_rel2" localSheetId="0" hidden="1">3</definedName>
    <definedName name="solver_rel3" localSheetId="1" hidden="1">3</definedName>
    <definedName name="solver_rel3" localSheetId="2" hidden="1">3</definedName>
    <definedName name="solver_rel3" localSheetId="3" hidden="1">3</definedName>
    <definedName name="solver_rel3" localSheetId="4" hidden="1">3</definedName>
    <definedName name="solver_rel3" localSheetId="5" hidden="1">3</definedName>
    <definedName name="solver_rel3" localSheetId="6" hidden="1">3</definedName>
    <definedName name="solver_rel3" localSheetId="7" hidden="1">3</definedName>
    <definedName name="solver_rel3" localSheetId="0" hidden="1">3</definedName>
    <definedName name="solver_rel4" localSheetId="1" hidden="1">3</definedName>
    <definedName name="solver_rel4" localSheetId="2" hidden="1">3</definedName>
    <definedName name="solver_rel4" localSheetId="3" hidden="1">3</definedName>
    <definedName name="solver_rel4" localSheetId="4" hidden="1">3</definedName>
    <definedName name="solver_rel4" localSheetId="5" hidden="1">3</definedName>
    <definedName name="solver_rel4" localSheetId="6" hidden="1">3</definedName>
    <definedName name="solver_rel4" localSheetId="7" hidden="1">3</definedName>
    <definedName name="solver_rel4" localSheetId="0" hidden="1">3</definedName>
    <definedName name="solver_rel5" localSheetId="1" hidden="1">3</definedName>
    <definedName name="solver_rel5" localSheetId="2" hidden="1">3</definedName>
    <definedName name="solver_rel5" localSheetId="3" hidden="1">3</definedName>
    <definedName name="solver_rel5" localSheetId="4" hidden="1">3</definedName>
    <definedName name="solver_rel5" localSheetId="5" hidden="1">3</definedName>
    <definedName name="solver_rel5" localSheetId="6" hidden="1">3</definedName>
    <definedName name="solver_rel5" localSheetId="7" hidden="1">3</definedName>
    <definedName name="solver_rel5" localSheetId="0" hidden="1">3</definedName>
    <definedName name="solver_rel6" localSheetId="1" hidden="1">3</definedName>
    <definedName name="solver_rel6" localSheetId="2" hidden="1">3</definedName>
    <definedName name="solver_rel6" localSheetId="3" hidden="1">3</definedName>
    <definedName name="solver_rel6" localSheetId="4" hidden="1">3</definedName>
    <definedName name="solver_rel6" localSheetId="5" hidden="1">3</definedName>
    <definedName name="solver_rel6" localSheetId="6" hidden="1">3</definedName>
    <definedName name="solver_rel6" localSheetId="7" hidden="1">3</definedName>
    <definedName name="solver_rel6" localSheetId="0" hidden="1">3</definedName>
    <definedName name="solver_rel7" localSheetId="1" hidden="1">3</definedName>
    <definedName name="solver_rel7" localSheetId="2" hidden="1">3</definedName>
    <definedName name="solver_rel7" localSheetId="3" hidden="1">3</definedName>
    <definedName name="solver_rel7" localSheetId="4" hidden="1">3</definedName>
    <definedName name="solver_rel7" localSheetId="5" hidden="1">3</definedName>
    <definedName name="solver_rel7" localSheetId="6" hidden="1">3</definedName>
    <definedName name="solver_rel7" localSheetId="7" hidden="1">3</definedName>
    <definedName name="solver_rel7" localSheetId="0" hidden="1">3</definedName>
    <definedName name="solver_rel8" localSheetId="1" hidden="1">3</definedName>
    <definedName name="solver_rel8" localSheetId="2" hidden="1">3</definedName>
    <definedName name="solver_rel8" localSheetId="3" hidden="1">3</definedName>
    <definedName name="solver_rel8" localSheetId="4" hidden="1">3</definedName>
    <definedName name="solver_rel8" localSheetId="5" hidden="1">3</definedName>
    <definedName name="solver_rel8" localSheetId="6" hidden="1">3</definedName>
    <definedName name="solver_rel8" localSheetId="7" hidden="1">3</definedName>
    <definedName name="solver_rel8" localSheetId="0" hidden="1">3</definedName>
    <definedName name="solver_rel9" localSheetId="1" hidden="1">2</definedName>
    <definedName name="solver_rel9" localSheetId="2" hidden="1">2</definedName>
    <definedName name="solver_rel9" localSheetId="3" hidden="1">2</definedName>
    <definedName name="solver_rel9" localSheetId="4" hidden="1">2</definedName>
    <definedName name="solver_rel9" localSheetId="5" hidden="1">2</definedName>
    <definedName name="solver_rel9" localSheetId="6" hidden="1">2</definedName>
    <definedName name="solver_rel9" localSheetId="7" hidden="1">2</definedName>
    <definedName name="solver_rel9" localSheetId="0" hidden="1">2</definedName>
    <definedName name="solver_rhs0" localSheetId="1" hidden="1">0</definedName>
    <definedName name="solver_rhs0" localSheetId="2" hidden="1">0</definedName>
    <definedName name="solver_rhs0" localSheetId="3" hidden="1">0</definedName>
    <definedName name="solver_rhs0" localSheetId="4" hidden="1">0</definedName>
    <definedName name="solver_rhs0" localSheetId="5" hidden="1">0</definedName>
    <definedName name="solver_rhs0" localSheetId="6" hidden="1">0</definedName>
    <definedName name="solver_rhs0" localSheetId="7" hidden="1">0</definedName>
    <definedName name="solver_rhs0" localSheetId="0" hidden="1">0</definedName>
    <definedName name="solver_rhs1" localSheetId="1" hidden="1">0</definedName>
    <definedName name="solver_rhs1" localSheetId="2" hidden="1">0</definedName>
    <definedName name="solver_rhs1" localSheetId="3" hidden="1">0</definedName>
    <definedName name="solver_rhs1" localSheetId="4" hidden="1">0</definedName>
    <definedName name="solver_rhs1" localSheetId="5" hidden="1">0</definedName>
    <definedName name="solver_rhs1" localSheetId="6" hidden="1">0</definedName>
    <definedName name="solver_rhs1" localSheetId="7" hidden="1">0</definedName>
    <definedName name="solver_rhs1" localSheetId="0" hidden="1">0</definedName>
    <definedName name="solver_rhs10" localSheetId="1" hidden="1">0</definedName>
    <definedName name="solver_rhs10" localSheetId="2" hidden="1">0</definedName>
    <definedName name="solver_rhs10" localSheetId="3" hidden="1">0</definedName>
    <definedName name="solver_rhs10" localSheetId="4" hidden="1">0</definedName>
    <definedName name="solver_rhs10" localSheetId="5" hidden="1">0</definedName>
    <definedName name="solver_rhs10" localSheetId="6" hidden="1">0</definedName>
    <definedName name="solver_rhs10" localSheetId="7" hidden="1">0</definedName>
    <definedName name="solver_rhs10" localSheetId="0" hidden="1">0</definedName>
    <definedName name="solver_rhs11" localSheetId="1" hidden="1">0</definedName>
    <definedName name="solver_rhs11" localSheetId="2" hidden="1">0</definedName>
    <definedName name="solver_rhs11" localSheetId="3" hidden="1">0</definedName>
    <definedName name="solver_rhs11" localSheetId="4" hidden="1">0</definedName>
    <definedName name="solver_rhs11" localSheetId="5" hidden="1">0</definedName>
    <definedName name="solver_rhs11" localSheetId="6" hidden="1">0</definedName>
    <definedName name="solver_rhs11" localSheetId="7" hidden="1">0</definedName>
    <definedName name="solver_rhs11" localSheetId="0" hidden="1">0</definedName>
    <definedName name="solver_rhs12" localSheetId="1" hidden="1">0</definedName>
    <definedName name="solver_rhs12" localSheetId="2" hidden="1">0</definedName>
    <definedName name="solver_rhs12" localSheetId="3" hidden="1">0</definedName>
    <definedName name="solver_rhs12" localSheetId="4" hidden="1">0</definedName>
    <definedName name="solver_rhs12" localSheetId="5" hidden="1">0</definedName>
    <definedName name="solver_rhs12" localSheetId="6" hidden="1">0</definedName>
    <definedName name="solver_rhs12" localSheetId="7" hidden="1">0</definedName>
    <definedName name="solver_rhs12" localSheetId="0" hidden="1">0</definedName>
    <definedName name="solver_rhs13" localSheetId="1" hidden="1">0</definedName>
    <definedName name="solver_rhs13" localSheetId="2" hidden="1">0</definedName>
    <definedName name="solver_rhs13" localSheetId="3" hidden="1">0</definedName>
    <definedName name="solver_rhs13" localSheetId="4" hidden="1">0</definedName>
    <definedName name="solver_rhs13" localSheetId="5" hidden="1">0</definedName>
    <definedName name="solver_rhs13" localSheetId="6" hidden="1">0</definedName>
    <definedName name="solver_rhs13" localSheetId="7" hidden="1">0</definedName>
    <definedName name="solver_rhs13" localSheetId="0" hidden="1">0</definedName>
    <definedName name="solver_rhs2" localSheetId="1" hidden="1">0</definedName>
    <definedName name="solver_rhs2" localSheetId="2" hidden="1">0</definedName>
    <definedName name="solver_rhs2" localSheetId="3" hidden="1">0</definedName>
    <definedName name="solver_rhs2" localSheetId="4" hidden="1">0</definedName>
    <definedName name="solver_rhs2" localSheetId="5" hidden="1">0</definedName>
    <definedName name="solver_rhs2" localSheetId="6" hidden="1">0</definedName>
    <definedName name="solver_rhs2" localSheetId="7" hidden="1">0</definedName>
    <definedName name="solver_rhs2" localSheetId="0" hidden="1">0</definedName>
    <definedName name="solver_rhs3" localSheetId="1" hidden="1">0</definedName>
    <definedName name="solver_rhs3" localSheetId="2" hidden="1">0</definedName>
    <definedName name="solver_rhs3" localSheetId="3" hidden="1">0</definedName>
    <definedName name="solver_rhs3" localSheetId="4" hidden="1">0</definedName>
    <definedName name="solver_rhs3" localSheetId="5" hidden="1">0</definedName>
    <definedName name="solver_rhs3" localSheetId="6" hidden="1">0</definedName>
    <definedName name="solver_rhs3" localSheetId="7" hidden="1">0</definedName>
    <definedName name="solver_rhs3" localSheetId="0" hidden="1">0</definedName>
    <definedName name="solver_rhs4" localSheetId="1" hidden="1">0</definedName>
    <definedName name="solver_rhs4" localSheetId="2" hidden="1">0</definedName>
    <definedName name="solver_rhs4" localSheetId="3" hidden="1">0</definedName>
    <definedName name="solver_rhs4" localSheetId="4" hidden="1">0</definedName>
    <definedName name="solver_rhs4" localSheetId="5" hidden="1">0</definedName>
    <definedName name="solver_rhs4" localSheetId="6" hidden="1">0</definedName>
    <definedName name="solver_rhs4" localSheetId="7" hidden="1">0</definedName>
    <definedName name="solver_rhs4" localSheetId="0" hidden="1">0</definedName>
    <definedName name="solver_rhs5" localSheetId="1" hidden="1">0</definedName>
    <definedName name="solver_rhs5" localSheetId="2" hidden="1">0</definedName>
    <definedName name="solver_rhs5" localSheetId="3" hidden="1">0</definedName>
    <definedName name="solver_rhs5" localSheetId="4" hidden="1">0</definedName>
    <definedName name="solver_rhs5" localSheetId="5" hidden="1">0</definedName>
    <definedName name="solver_rhs5" localSheetId="6" hidden="1">0</definedName>
    <definedName name="solver_rhs5" localSheetId="7" hidden="1">0</definedName>
    <definedName name="solver_rhs5" localSheetId="0" hidden="1">0</definedName>
    <definedName name="solver_rhs6" localSheetId="1" hidden="1">0</definedName>
    <definedName name="solver_rhs6" localSheetId="2" hidden="1">0</definedName>
    <definedName name="solver_rhs6" localSheetId="3" hidden="1">0</definedName>
    <definedName name="solver_rhs6" localSheetId="4" hidden="1">0</definedName>
    <definedName name="solver_rhs6" localSheetId="5" hidden="1">0</definedName>
    <definedName name="solver_rhs6" localSheetId="6" hidden="1">0</definedName>
    <definedName name="solver_rhs6" localSheetId="7" hidden="1">0</definedName>
    <definedName name="solver_rhs6" localSheetId="0" hidden="1">0</definedName>
    <definedName name="solver_rhs7" localSheetId="1" hidden="1">0</definedName>
    <definedName name="solver_rhs7" localSheetId="2" hidden="1">0</definedName>
    <definedName name="solver_rhs7" localSheetId="3" hidden="1">0</definedName>
    <definedName name="solver_rhs7" localSheetId="4" hidden="1">0</definedName>
    <definedName name="solver_rhs7" localSheetId="5" hidden="1">0</definedName>
    <definedName name="solver_rhs7" localSheetId="6" hidden="1">0</definedName>
    <definedName name="solver_rhs7" localSheetId="7" hidden="1">0</definedName>
    <definedName name="solver_rhs7" localSheetId="0" hidden="1">0</definedName>
    <definedName name="solver_rhs8" localSheetId="1" hidden="1">0</definedName>
    <definedName name="solver_rhs8" localSheetId="2" hidden="1">0</definedName>
    <definedName name="solver_rhs8" localSheetId="3" hidden="1">0</definedName>
    <definedName name="solver_rhs8" localSheetId="4" hidden="1">0</definedName>
    <definedName name="solver_rhs8" localSheetId="5" hidden="1">0</definedName>
    <definedName name="solver_rhs8" localSheetId="6" hidden="1">0</definedName>
    <definedName name="solver_rhs8" localSheetId="7" hidden="1">0</definedName>
    <definedName name="solver_rhs8" localSheetId="0" hidden="1">0</definedName>
    <definedName name="solver_rhs9" localSheetId="1" hidden="1">0</definedName>
    <definedName name="solver_rhs9" localSheetId="2" hidden="1">0</definedName>
    <definedName name="solver_rhs9" localSheetId="3" hidden="1">0</definedName>
    <definedName name="solver_rhs9" localSheetId="4" hidden="1">0</definedName>
    <definedName name="solver_rhs9" localSheetId="5" hidden="1">0</definedName>
    <definedName name="solver_rhs9" localSheetId="6" hidden="1">0</definedName>
    <definedName name="solver_rhs9" localSheetId="7" hidden="1">0</definedName>
    <definedName name="solver_rhs9" localSheetId="0" hidden="1">0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9" l="1"/>
  <c r="J50" i="9"/>
  <c r="I50" i="9"/>
  <c r="H50" i="9"/>
  <c r="G50" i="9"/>
  <c r="F50" i="9"/>
  <c r="E50" i="9"/>
  <c r="D50" i="9"/>
  <c r="C50" i="9"/>
  <c r="Y46" i="9"/>
  <c r="O46" i="9"/>
  <c r="L46" i="9"/>
  <c r="F45" i="9"/>
  <c r="J42" i="9"/>
  <c r="Y60" i="9" s="1"/>
  <c r="T36" i="9"/>
  <c r="J55" i="9" s="1"/>
  <c r="L36" i="9"/>
  <c r="B55" i="9" s="1"/>
  <c r="K31" i="9"/>
  <c r="K42" i="9" s="1"/>
  <c r="Z60" i="9" s="1"/>
  <c r="J31" i="9"/>
  <c r="I31" i="9"/>
  <c r="I42" i="9" s="1"/>
  <c r="H31" i="9"/>
  <c r="H42" i="9" s="1"/>
  <c r="G31" i="9"/>
  <c r="G42" i="9" s="1"/>
  <c r="F31" i="9"/>
  <c r="F42" i="9" s="1"/>
  <c r="W60" i="9" s="1"/>
  <c r="AD30" i="9"/>
  <c r="AC30" i="9"/>
  <c r="AB30" i="9"/>
  <c r="AA30" i="9"/>
  <c r="Z30" i="9"/>
  <c r="Y30" i="9"/>
  <c r="X30" i="9"/>
  <c r="W30" i="9"/>
  <c r="V30" i="9"/>
  <c r="AI30" i="9" s="1"/>
  <c r="U30" i="9"/>
  <c r="AJ29" i="9"/>
  <c r="AD29" i="9"/>
  <c r="AC29" i="9"/>
  <c r="AB29" i="9"/>
  <c r="AA29" i="9"/>
  <c r="Z29" i="9"/>
  <c r="Y29" i="9"/>
  <c r="X29" i="9"/>
  <c r="W29" i="9"/>
  <c r="V29" i="9"/>
  <c r="AH29" i="9" s="1"/>
  <c r="U29" i="9"/>
  <c r="M29" i="9"/>
  <c r="AJ28" i="9"/>
  <c r="AD28" i="9"/>
  <c r="U42" i="9" s="1"/>
  <c r="K60" i="9" s="1"/>
  <c r="AC28" i="9"/>
  <c r="T42" i="9" s="1"/>
  <c r="J60" i="9" s="1"/>
  <c r="AB28" i="9"/>
  <c r="S42" i="9" s="1"/>
  <c r="I60" i="9" s="1"/>
  <c r="AA28" i="9"/>
  <c r="R42" i="9" s="1"/>
  <c r="H60" i="9" s="1"/>
  <c r="Z28" i="9"/>
  <c r="Q42" i="9" s="1"/>
  <c r="G60" i="9" s="1"/>
  <c r="Y28" i="9"/>
  <c r="P42" i="9" s="1"/>
  <c r="F60" i="9" s="1"/>
  <c r="X28" i="9"/>
  <c r="O42" i="9" s="1"/>
  <c r="E60" i="9" s="1"/>
  <c r="W28" i="9"/>
  <c r="N42" i="9" s="1"/>
  <c r="D60" i="9" s="1"/>
  <c r="V28" i="9"/>
  <c r="AH28" i="9" s="1"/>
  <c r="U28" i="9"/>
  <c r="L42" i="9" s="1"/>
  <c r="B60" i="9" s="1"/>
  <c r="M28" i="9"/>
  <c r="L28" i="9"/>
  <c r="AD26" i="9"/>
  <c r="U46" i="9" s="1"/>
  <c r="K26" i="9"/>
  <c r="J26" i="9"/>
  <c r="H26" i="9"/>
  <c r="Q46" i="9" s="1"/>
  <c r="AF25" i="9"/>
  <c r="AD25" i="9"/>
  <c r="AC25" i="9"/>
  <c r="AB25" i="9"/>
  <c r="AA25" i="9"/>
  <c r="Z25" i="9"/>
  <c r="Y25" i="9"/>
  <c r="X25" i="9"/>
  <c r="W25" i="9"/>
  <c r="N39" i="9" s="1"/>
  <c r="D57" i="9" s="1"/>
  <c r="V25" i="9"/>
  <c r="AI25" i="9" s="1"/>
  <c r="U25" i="9"/>
  <c r="AD24" i="9"/>
  <c r="AC24" i="9"/>
  <c r="AB24" i="9"/>
  <c r="AA24" i="9"/>
  <c r="Z24" i="9"/>
  <c r="AI24" i="9" s="1"/>
  <c r="Y24" i="9"/>
  <c r="X24" i="9"/>
  <c r="W24" i="9"/>
  <c r="V24" i="9"/>
  <c r="AH24" i="9" s="1"/>
  <c r="U24" i="9"/>
  <c r="AD23" i="9"/>
  <c r="AC23" i="9"/>
  <c r="AB23" i="9"/>
  <c r="AA23" i="9"/>
  <c r="Z23" i="9"/>
  <c r="AG23" i="9" s="1"/>
  <c r="Y23" i="9"/>
  <c r="X23" i="9"/>
  <c r="W23" i="9"/>
  <c r="V23" i="9"/>
  <c r="AH23" i="9" s="1"/>
  <c r="U23" i="9"/>
  <c r="K21" i="9"/>
  <c r="K39" i="9" s="1"/>
  <c r="J21" i="9"/>
  <c r="J39" i="9" s="1"/>
  <c r="AD20" i="9"/>
  <c r="AC20" i="9"/>
  <c r="AB20" i="9"/>
  <c r="AH20" i="9" s="1"/>
  <c r="AA20" i="9"/>
  <c r="Z20" i="9"/>
  <c r="Y20" i="9"/>
  <c r="X20" i="9"/>
  <c r="W20" i="9"/>
  <c r="V20" i="9"/>
  <c r="AI20" i="9" s="1"/>
  <c r="U20" i="9"/>
  <c r="AD19" i="9"/>
  <c r="AC19" i="9"/>
  <c r="AB19" i="9"/>
  <c r="AA19" i="9"/>
  <c r="Z19" i="9"/>
  <c r="AG19" i="9" s="1"/>
  <c r="Y19" i="9"/>
  <c r="X19" i="9"/>
  <c r="W19" i="9"/>
  <c r="V19" i="9"/>
  <c r="U19" i="9"/>
  <c r="AG18" i="9"/>
  <c r="AF18" i="9"/>
  <c r="AD18" i="9"/>
  <c r="U39" i="9" s="1"/>
  <c r="K57" i="9" s="1"/>
  <c r="AC18" i="9"/>
  <c r="T39" i="9" s="1"/>
  <c r="J57" i="9" s="1"/>
  <c r="AB18" i="9"/>
  <c r="S39" i="9" s="1"/>
  <c r="I57" i="9" s="1"/>
  <c r="AA18" i="9"/>
  <c r="R39" i="9" s="1"/>
  <c r="H57" i="9" s="1"/>
  <c r="Z18" i="9"/>
  <c r="Q39" i="9" s="1"/>
  <c r="G57" i="9" s="1"/>
  <c r="Y18" i="9"/>
  <c r="P39" i="9" s="1"/>
  <c r="F57" i="9" s="1"/>
  <c r="X18" i="9"/>
  <c r="O39" i="9" s="1"/>
  <c r="E57" i="9" s="1"/>
  <c r="W18" i="9"/>
  <c r="V18" i="9"/>
  <c r="AI18" i="9" s="1"/>
  <c r="U18" i="9"/>
  <c r="L39" i="9" s="1"/>
  <c r="B57" i="9" s="1"/>
  <c r="K16" i="9"/>
  <c r="K36" i="9" s="1"/>
  <c r="J16" i="9"/>
  <c r="J36" i="9" s="1"/>
  <c r="AF15" i="9"/>
  <c r="AD15" i="9"/>
  <c r="AC15" i="9"/>
  <c r="AB15" i="9"/>
  <c r="AA15" i="9"/>
  <c r="Z15" i="9"/>
  <c r="Y15" i="9"/>
  <c r="X15" i="9"/>
  <c r="AG15" i="9" s="1"/>
  <c r="W15" i="9"/>
  <c r="V15" i="9"/>
  <c r="U15" i="9"/>
  <c r="AD14" i="9"/>
  <c r="AC14" i="9"/>
  <c r="AB14" i="9"/>
  <c r="AA14" i="9"/>
  <c r="Z14" i="9"/>
  <c r="Y14" i="9"/>
  <c r="X14" i="9"/>
  <c r="AG14" i="9" s="1"/>
  <c r="W14" i="9"/>
  <c r="V14" i="9"/>
  <c r="U14" i="9"/>
  <c r="AF13" i="9"/>
  <c r="AD13" i="9"/>
  <c r="U36" i="9" s="1"/>
  <c r="K55" i="9" s="1"/>
  <c r="AC13" i="9"/>
  <c r="AB13" i="9"/>
  <c r="S36" i="9" s="1"/>
  <c r="I55" i="9" s="1"/>
  <c r="AA13" i="9"/>
  <c r="R36" i="9" s="1"/>
  <c r="H55" i="9" s="1"/>
  <c r="Z13" i="9"/>
  <c r="Q36" i="9" s="1"/>
  <c r="G55" i="9" s="1"/>
  <c r="Y13" i="9"/>
  <c r="P36" i="9" s="1"/>
  <c r="F55" i="9" s="1"/>
  <c r="X13" i="9"/>
  <c r="O36" i="9" s="1"/>
  <c r="E55" i="9" s="1"/>
  <c r="W13" i="9"/>
  <c r="N36" i="9" s="1"/>
  <c r="D55" i="9" s="1"/>
  <c r="V13" i="9"/>
  <c r="M36" i="9" s="1"/>
  <c r="C55" i="9" s="1"/>
  <c r="U13" i="9"/>
  <c r="E55" i="8"/>
  <c r="K50" i="8"/>
  <c r="J50" i="8"/>
  <c r="I50" i="8"/>
  <c r="H50" i="8"/>
  <c r="G50" i="8"/>
  <c r="F50" i="8"/>
  <c r="E50" i="8"/>
  <c r="D50" i="8"/>
  <c r="C50" i="8"/>
  <c r="Y46" i="8"/>
  <c r="O46" i="8"/>
  <c r="L46" i="8"/>
  <c r="F45" i="8"/>
  <c r="I42" i="8"/>
  <c r="U39" i="8"/>
  <c r="K57" i="8" s="1"/>
  <c r="S36" i="8"/>
  <c r="I55" i="8" s="1"/>
  <c r="R36" i="8"/>
  <c r="H55" i="8" s="1"/>
  <c r="O36" i="8"/>
  <c r="K36" i="8"/>
  <c r="J36" i="8"/>
  <c r="K31" i="8"/>
  <c r="K42" i="8" s="1"/>
  <c r="Z60" i="8" s="1"/>
  <c r="J31" i="8"/>
  <c r="J42" i="8" s="1"/>
  <c r="Y60" i="8" s="1"/>
  <c r="I31" i="8"/>
  <c r="H31" i="8"/>
  <c r="H42" i="8" s="1"/>
  <c r="G31" i="8"/>
  <c r="G42" i="8" s="1"/>
  <c r="F31" i="8"/>
  <c r="F42" i="8" s="1"/>
  <c r="AJ30" i="8"/>
  <c r="AF30" i="8"/>
  <c r="AD30" i="8"/>
  <c r="AC30" i="8"/>
  <c r="AB30" i="8"/>
  <c r="AA30" i="8"/>
  <c r="Z30" i="8"/>
  <c r="AI30" i="8" s="1"/>
  <c r="Y30" i="8"/>
  <c r="X30" i="8"/>
  <c r="W30" i="8"/>
  <c r="V30" i="8"/>
  <c r="AH30" i="8" s="1"/>
  <c r="U30" i="8"/>
  <c r="AD29" i="8"/>
  <c r="AC29" i="8"/>
  <c r="AB29" i="8"/>
  <c r="AA29" i="8"/>
  <c r="Z29" i="8"/>
  <c r="AI29" i="8" s="1"/>
  <c r="Y29" i="8"/>
  <c r="X29" i="8"/>
  <c r="W29" i="8"/>
  <c r="V29" i="8"/>
  <c r="AH29" i="8" s="1"/>
  <c r="U29" i="8"/>
  <c r="M29" i="8"/>
  <c r="AD28" i="8"/>
  <c r="U42" i="8" s="1"/>
  <c r="K60" i="8" s="1"/>
  <c r="AC28" i="8"/>
  <c r="T42" i="8" s="1"/>
  <c r="J60" i="8" s="1"/>
  <c r="AB28" i="8"/>
  <c r="S42" i="8" s="1"/>
  <c r="I60" i="8" s="1"/>
  <c r="AA28" i="8"/>
  <c r="R42" i="8" s="1"/>
  <c r="H60" i="8" s="1"/>
  <c r="Z28" i="8"/>
  <c r="Q42" i="8" s="1"/>
  <c r="G60" i="8" s="1"/>
  <c r="Y28" i="8"/>
  <c r="P42" i="8" s="1"/>
  <c r="F60" i="8" s="1"/>
  <c r="X28" i="8"/>
  <c r="O42" i="8" s="1"/>
  <c r="E60" i="8" s="1"/>
  <c r="W28" i="8"/>
  <c r="N42" i="8" s="1"/>
  <c r="D60" i="8" s="1"/>
  <c r="V28" i="8"/>
  <c r="AH28" i="8" s="1"/>
  <c r="Y42" i="8" s="1"/>
  <c r="U28" i="8"/>
  <c r="L42" i="8" s="1"/>
  <c r="B60" i="8" s="1"/>
  <c r="M28" i="8"/>
  <c r="L28" i="8"/>
  <c r="AD26" i="8"/>
  <c r="U46" i="8" s="1"/>
  <c r="K26" i="8"/>
  <c r="J26" i="8"/>
  <c r="H26" i="8"/>
  <c r="Q46" i="8" s="1"/>
  <c r="AD25" i="8"/>
  <c r="AC25" i="8"/>
  <c r="AB25" i="8"/>
  <c r="AA25" i="8"/>
  <c r="Z25" i="8"/>
  <c r="Y25" i="8"/>
  <c r="X25" i="8"/>
  <c r="W25" i="8"/>
  <c r="V25" i="8"/>
  <c r="AI25" i="8" s="1"/>
  <c r="U25" i="8"/>
  <c r="AD24" i="8"/>
  <c r="AC24" i="8"/>
  <c r="AB24" i="8"/>
  <c r="AG24" i="8" s="1"/>
  <c r="AA24" i="8"/>
  <c r="Z24" i="8"/>
  <c r="AI24" i="8" s="1"/>
  <c r="Y24" i="8"/>
  <c r="X24" i="8"/>
  <c r="W24" i="8"/>
  <c r="V24" i="8"/>
  <c r="AH24" i="8" s="1"/>
  <c r="U24" i="8"/>
  <c r="AD23" i="8"/>
  <c r="AC23" i="8"/>
  <c r="AB23" i="8"/>
  <c r="AA23" i="8"/>
  <c r="Z23" i="8"/>
  <c r="AI23" i="8" s="1"/>
  <c r="Y23" i="8"/>
  <c r="X23" i="8"/>
  <c r="W23" i="8"/>
  <c r="V23" i="8"/>
  <c r="AH23" i="8" s="1"/>
  <c r="U23" i="8"/>
  <c r="K21" i="8"/>
  <c r="K39" i="8" s="1"/>
  <c r="J21" i="8"/>
  <c r="J39" i="8" s="1"/>
  <c r="AF20" i="8"/>
  <c r="AD20" i="8"/>
  <c r="AC20" i="8"/>
  <c r="AB20" i="8"/>
  <c r="AA20" i="8"/>
  <c r="Z20" i="8"/>
  <c r="AI20" i="8" s="1"/>
  <c r="Y20" i="8"/>
  <c r="X20" i="8"/>
  <c r="W20" i="8"/>
  <c r="V20" i="8"/>
  <c r="U20" i="8"/>
  <c r="AH19" i="8"/>
  <c r="AD19" i="8"/>
  <c r="AC19" i="8"/>
  <c r="T39" i="8" s="1"/>
  <c r="J57" i="8" s="1"/>
  <c r="AB19" i="8"/>
  <c r="AA19" i="8"/>
  <c r="Z19" i="8"/>
  <c r="Y19" i="8"/>
  <c r="X19" i="8"/>
  <c r="W19" i="8"/>
  <c r="V19" i="8"/>
  <c r="AI19" i="8" s="1"/>
  <c r="U19" i="8"/>
  <c r="L39" i="8" s="1"/>
  <c r="B57" i="8" s="1"/>
  <c r="AF18" i="8"/>
  <c r="AD18" i="8"/>
  <c r="AC18" i="8"/>
  <c r="AB18" i="8"/>
  <c r="S39" i="8" s="1"/>
  <c r="I57" i="8" s="1"/>
  <c r="AA18" i="8"/>
  <c r="R39" i="8" s="1"/>
  <c r="H57" i="8" s="1"/>
  <c r="Z18" i="8"/>
  <c r="Y18" i="8"/>
  <c r="P39" i="8" s="1"/>
  <c r="F57" i="8" s="1"/>
  <c r="X18" i="8"/>
  <c r="O39" i="8" s="1"/>
  <c r="E57" i="8" s="1"/>
  <c r="W18" i="8"/>
  <c r="N39" i="8" s="1"/>
  <c r="D57" i="8" s="1"/>
  <c r="V18" i="8"/>
  <c r="AI18" i="8" s="1"/>
  <c r="U18" i="8"/>
  <c r="K16" i="8"/>
  <c r="J16" i="8"/>
  <c r="AD15" i="8"/>
  <c r="AC15" i="8"/>
  <c r="AB15" i="8"/>
  <c r="AA15" i="8"/>
  <c r="Z15" i="8"/>
  <c r="Y15" i="8"/>
  <c r="X15" i="8"/>
  <c r="AG15" i="8" s="1"/>
  <c r="W15" i="8"/>
  <c r="V15" i="8"/>
  <c r="U15" i="8"/>
  <c r="AD14" i="8"/>
  <c r="AC14" i="8"/>
  <c r="AB14" i="8"/>
  <c r="AA14" i="8"/>
  <c r="Z14" i="8"/>
  <c r="Y14" i="8"/>
  <c r="X14" i="8"/>
  <c r="AG14" i="8" s="1"/>
  <c r="W14" i="8"/>
  <c r="V14" i="8"/>
  <c r="U14" i="8"/>
  <c r="AD13" i="8"/>
  <c r="U36" i="8" s="1"/>
  <c r="K55" i="8" s="1"/>
  <c r="AC13" i="8"/>
  <c r="T36" i="8" s="1"/>
  <c r="J55" i="8" s="1"/>
  <c r="AB13" i="8"/>
  <c r="AA13" i="8"/>
  <c r="Z13" i="8"/>
  <c r="Q36" i="8" s="1"/>
  <c r="G55" i="8" s="1"/>
  <c r="Y13" i="8"/>
  <c r="P36" i="8" s="1"/>
  <c r="F55" i="8" s="1"/>
  <c r="X13" i="8"/>
  <c r="AG13" i="8" s="1"/>
  <c r="W13" i="8"/>
  <c r="N36" i="8" s="1"/>
  <c r="D55" i="8" s="1"/>
  <c r="V13" i="8"/>
  <c r="M36" i="8" s="1"/>
  <c r="C55" i="8" s="1"/>
  <c r="U13" i="8"/>
  <c r="L36" i="8" s="1"/>
  <c r="B55" i="8" s="1"/>
  <c r="K50" i="7"/>
  <c r="J50" i="7"/>
  <c r="I50" i="7"/>
  <c r="H50" i="7"/>
  <c r="G50" i="7"/>
  <c r="F50" i="7"/>
  <c r="E50" i="7"/>
  <c r="D50" i="7"/>
  <c r="C50" i="7"/>
  <c r="Y46" i="7"/>
  <c r="O46" i="7"/>
  <c r="L46" i="7"/>
  <c r="F45" i="7"/>
  <c r="H42" i="7"/>
  <c r="U36" i="7"/>
  <c r="K55" i="7" s="1"/>
  <c r="T36" i="7"/>
  <c r="J55" i="7" s="1"/>
  <c r="M36" i="7"/>
  <c r="C55" i="7" s="1"/>
  <c r="L36" i="7"/>
  <c r="B55" i="7" s="1"/>
  <c r="J36" i="7"/>
  <c r="K31" i="7"/>
  <c r="K42" i="7" s="1"/>
  <c r="Z60" i="7" s="1"/>
  <c r="J31" i="7"/>
  <c r="J42" i="7" s="1"/>
  <c r="Y60" i="7" s="1"/>
  <c r="I31" i="7"/>
  <c r="I42" i="7" s="1"/>
  <c r="H31" i="7"/>
  <c r="G31" i="7"/>
  <c r="G42" i="7" s="1"/>
  <c r="F31" i="7"/>
  <c r="F42" i="7" s="1"/>
  <c r="AD30" i="7"/>
  <c r="AC30" i="7"/>
  <c r="AB30" i="7"/>
  <c r="AA30" i="7"/>
  <c r="Z30" i="7"/>
  <c r="AI30" i="7" s="1"/>
  <c r="Y30" i="7"/>
  <c r="X30" i="7"/>
  <c r="W30" i="7"/>
  <c r="V30" i="7"/>
  <c r="U30" i="7"/>
  <c r="AF30" i="7" s="1"/>
  <c r="AJ29" i="7"/>
  <c r="AD29" i="7"/>
  <c r="AC29" i="7"/>
  <c r="AB29" i="7"/>
  <c r="AA29" i="7"/>
  <c r="Z29" i="7"/>
  <c r="Y29" i="7"/>
  <c r="X29" i="7"/>
  <c r="W29" i="7"/>
  <c r="V29" i="7"/>
  <c r="AG29" i="7" s="1"/>
  <c r="U29" i="7"/>
  <c r="M29" i="7"/>
  <c r="AJ28" i="7"/>
  <c r="AD28" i="7"/>
  <c r="U42" i="7" s="1"/>
  <c r="K60" i="7" s="1"/>
  <c r="AC28" i="7"/>
  <c r="T42" i="7" s="1"/>
  <c r="J60" i="7" s="1"/>
  <c r="AB28" i="7"/>
  <c r="AA28" i="7"/>
  <c r="R42" i="7" s="1"/>
  <c r="H60" i="7" s="1"/>
  <c r="Z28" i="7"/>
  <c r="Y28" i="7"/>
  <c r="P42" i="7" s="1"/>
  <c r="F60" i="7" s="1"/>
  <c r="X28" i="7"/>
  <c r="O42" i="7" s="1"/>
  <c r="E60" i="7" s="1"/>
  <c r="W28" i="7"/>
  <c r="V28" i="7"/>
  <c r="AH28" i="7" s="1"/>
  <c r="U28" i="7"/>
  <c r="M28" i="7"/>
  <c r="L28" i="7"/>
  <c r="AD26" i="7"/>
  <c r="U46" i="7" s="1"/>
  <c r="K26" i="7"/>
  <c r="J26" i="7"/>
  <c r="H26" i="7"/>
  <c r="Q46" i="7" s="1"/>
  <c r="AG25" i="7"/>
  <c r="AF25" i="7"/>
  <c r="AD25" i="7"/>
  <c r="AC25" i="7"/>
  <c r="AB25" i="7"/>
  <c r="AA25" i="7"/>
  <c r="Z25" i="7"/>
  <c r="AI25" i="7" s="1"/>
  <c r="Y25" i="7"/>
  <c r="X25" i="7"/>
  <c r="W25" i="7"/>
  <c r="N39" i="7" s="1"/>
  <c r="D57" i="7" s="1"/>
  <c r="V25" i="7"/>
  <c r="AH25" i="7" s="1"/>
  <c r="U25" i="7"/>
  <c r="AD24" i="7"/>
  <c r="AC24" i="7"/>
  <c r="AB24" i="7"/>
  <c r="AA24" i="7"/>
  <c r="Z24" i="7"/>
  <c r="Y24" i="7"/>
  <c r="X24" i="7"/>
  <c r="W24" i="7"/>
  <c r="V24" i="7"/>
  <c r="U24" i="7"/>
  <c r="AD23" i="7"/>
  <c r="AC23" i="7"/>
  <c r="AB23" i="7"/>
  <c r="AH23" i="7" s="1"/>
  <c r="AA23" i="7"/>
  <c r="Z23" i="7"/>
  <c r="Y23" i="7"/>
  <c r="X23" i="7"/>
  <c r="W23" i="7"/>
  <c r="V23" i="7"/>
  <c r="AG23" i="7" s="1"/>
  <c r="U23" i="7"/>
  <c r="K21" i="7"/>
  <c r="J21" i="7"/>
  <c r="AD20" i="7"/>
  <c r="AC20" i="7"/>
  <c r="AB20" i="7"/>
  <c r="AA20" i="7"/>
  <c r="Z20" i="7"/>
  <c r="AI20" i="7" s="1"/>
  <c r="Y20" i="7"/>
  <c r="X20" i="7"/>
  <c r="W20" i="7"/>
  <c r="V20" i="7"/>
  <c r="AG20" i="7" s="1"/>
  <c r="U20" i="7"/>
  <c r="AD19" i="7"/>
  <c r="AC19" i="7"/>
  <c r="T39" i="7" s="1"/>
  <c r="J57" i="7" s="1"/>
  <c r="AB19" i="7"/>
  <c r="AA19" i="7"/>
  <c r="Z19" i="7"/>
  <c r="AG19" i="7" s="1"/>
  <c r="Y19" i="7"/>
  <c r="X19" i="7"/>
  <c r="W19" i="7"/>
  <c r="V19" i="7"/>
  <c r="U19" i="7"/>
  <c r="L39" i="7" s="1"/>
  <c r="B57" i="7" s="1"/>
  <c r="AH18" i="7"/>
  <c r="AG18" i="7"/>
  <c r="AD18" i="7"/>
  <c r="U39" i="7" s="1"/>
  <c r="K57" i="7" s="1"/>
  <c r="AC18" i="7"/>
  <c r="AB18" i="7"/>
  <c r="AA18" i="7"/>
  <c r="R39" i="7" s="1"/>
  <c r="H57" i="7" s="1"/>
  <c r="Z18" i="7"/>
  <c r="Y18" i="7"/>
  <c r="P39" i="7" s="1"/>
  <c r="F57" i="7" s="1"/>
  <c r="X18" i="7"/>
  <c r="O39" i="7" s="1"/>
  <c r="E57" i="7" s="1"/>
  <c r="W18" i="7"/>
  <c r="V18" i="7"/>
  <c r="AI18" i="7" s="1"/>
  <c r="U18" i="7"/>
  <c r="K16" i="7"/>
  <c r="K36" i="7" s="1"/>
  <c r="J16" i="7"/>
  <c r="AF15" i="7"/>
  <c r="AD15" i="7"/>
  <c r="AC15" i="7"/>
  <c r="AB15" i="7"/>
  <c r="AA15" i="7"/>
  <c r="Z15" i="7"/>
  <c r="Y15" i="7"/>
  <c r="X15" i="7"/>
  <c r="AG15" i="7" s="1"/>
  <c r="W15" i="7"/>
  <c r="V15" i="7"/>
  <c r="U15" i="7"/>
  <c r="AD14" i="7"/>
  <c r="AC14" i="7"/>
  <c r="AB14" i="7"/>
  <c r="AA14" i="7"/>
  <c r="R36" i="7" s="1"/>
  <c r="H55" i="7" s="1"/>
  <c r="Z14" i="7"/>
  <c r="Y14" i="7"/>
  <c r="X14" i="7"/>
  <c r="AG14" i="7" s="1"/>
  <c r="W14" i="7"/>
  <c r="V14" i="7"/>
  <c r="U14" i="7"/>
  <c r="AF13" i="7"/>
  <c r="AD13" i="7"/>
  <c r="AC13" i="7"/>
  <c r="AB13" i="7"/>
  <c r="S36" i="7" s="1"/>
  <c r="I55" i="7" s="1"/>
  <c r="AA13" i="7"/>
  <c r="Z13" i="7"/>
  <c r="Q36" i="7" s="1"/>
  <c r="G55" i="7" s="1"/>
  <c r="Y13" i="7"/>
  <c r="P36" i="7" s="1"/>
  <c r="F55" i="7" s="1"/>
  <c r="X13" i="7"/>
  <c r="AG13" i="7" s="1"/>
  <c r="W13" i="7"/>
  <c r="N36" i="7" s="1"/>
  <c r="D55" i="7" s="1"/>
  <c r="V13" i="7"/>
  <c r="U13" i="7"/>
  <c r="K50" i="6"/>
  <c r="J50" i="6"/>
  <c r="I50" i="6"/>
  <c r="H50" i="6"/>
  <c r="G50" i="6"/>
  <c r="F50" i="6"/>
  <c r="E50" i="6"/>
  <c r="D50" i="6"/>
  <c r="C50" i="6"/>
  <c r="Y46" i="6"/>
  <c r="O46" i="6"/>
  <c r="L46" i="6"/>
  <c r="F45" i="6"/>
  <c r="I42" i="6"/>
  <c r="S36" i="6"/>
  <c r="I55" i="6" s="1"/>
  <c r="R36" i="6"/>
  <c r="H55" i="6" s="1"/>
  <c r="N36" i="6"/>
  <c r="D55" i="6" s="1"/>
  <c r="K36" i="6"/>
  <c r="K31" i="6"/>
  <c r="K42" i="6" s="1"/>
  <c r="Z60" i="6" s="1"/>
  <c r="J31" i="6"/>
  <c r="J42" i="6" s="1"/>
  <c r="Y60" i="6" s="1"/>
  <c r="I31" i="6"/>
  <c r="H31" i="6"/>
  <c r="H42" i="6" s="1"/>
  <c r="G31" i="6"/>
  <c r="G42" i="6" s="1"/>
  <c r="F31" i="6"/>
  <c r="F42" i="6" s="1"/>
  <c r="AJ30" i="6"/>
  <c r="AD30" i="6"/>
  <c r="AC30" i="6"/>
  <c r="AB30" i="6"/>
  <c r="AA30" i="6"/>
  <c r="Z30" i="6"/>
  <c r="Y30" i="6"/>
  <c r="X30" i="6"/>
  <c r="W30" i="6"/>
  <c r="V30" i="6"/>
  <c r="AI30" i="6" s="1"/>
  <c r="U30" i="6"/>
  <c r="AD29" i="6"/>
  <c r="AC29" i="6"/>
  <c r="AB29" i="6"/>
  <c r="AA29" i="6"/>
  <c r="Z29" i="6"/>
  <c r="AH29" i="6" s="1"/>
  <c r="Y29" i="6"/>
  <c r="X29" i="6"/>
  <c r="W29" i="6"/>
  <c r="V29" i="6"/>
  <c r="AG29" i="6" s="1"/>
  <c r="U29" i="6"/>
  <c r="M29" i="6"/>
  <c r="AD28" i="6"/>
  <c r="U42" i="6" s="1"/>
  <c r="K60" i="6" s="1"/>
  <c r="AC28" i="6"/>
  <c r="T42" i="6" s="1"/>
  <c r="J60" i="6" s="1"/>
  <c r="AB28" i="6"/>
  <c r="S42" i="6" s="1"/>
  <c r="I60" i="6" s="1"/>
  <c r="AA28" i="6"/>
  <c r="R42" i="6" s="1"/>
  <c r="H60" i="6" s="1"/>
  <c r="Z28" i="6"/>
  <c r="AH28" i="6" s="1"/>
  <c r="Y28" i="6"/>
  <c r="P42" i="6" s="1"/>
  <c r="F60" i="6" s="1"/>
  <c r="X28" i="6"/>
  <c r="O42" i="6" s="1"/>
  <c r="E60" i="6" s="1"/>
  <c r="W28" i="6"/>
  <c r="N42" i="6" s="1"/>
  <c r="D60" i="6" s="1"/>
  <c r="V28" i="6"/>
  <c r="AG28" i="6" s="1"/>
  <c r="U28" i="6"/>
  <c r="L42" i="6" s="1"/>
  <c r="B60" i="6" s="1"/>
  <c r="M28" i="6"/>
  <c r="L28" i="6"/>
  <c r="AD26" i="6"/>
  <c r="U46" i="6" s="1"/>
  <c r="K26" i="6"/>
  <c r="J26" i="6"/>
  <c r="H26" i="6"/>
  <c r="Q46" i="6" s="1"/>
  <c r="AD25" i="6"/>
  <c r="AC25" i="6"/>
  <c r="AB25" i="6"/>
  <c r="AA25" i="6"/>
  <c r="Z25" i="6"/>
  <c r="Y25" i="6"/>
  <c r="X25" i="6"/>
  <c r="W25" i="6"/>
  <c r="V25" i="6"/>
  <c r="AH25" i="6" s="1"/>
  <c r="U25" i="6"/>
  <c r="AF24" i="6"/>
  <c r="AD24" i="6"/>
  <c r="AC24" i="6"/>
  <c r="AB24" i="6"/>
  <c r="AA24" i="6"/>
  <c r="Z24" i="6"/>
  <c r="Y24" i="6"/>
  <c r="X24" i="6"/>
  <c r="W24" i="6"/>
  <c r="V24" i="6"/>
  <c r="AI24" i="6" s="1"/>
  <c r="U24" i="6"/>
  <c r="AD23" i="6"/>
  <c r="AC23" i="6"/>
  <c r="T39" i="6" s="1"/>
  <c r="J57" i="6" s="1"/>
  <c r="AB23" i="6"/>
  <c r="AA23" i="6"/>
  <c r="Z23" i="6"/>
  <c r="AH23" i="6" s="1"/>
  <c r="Y23" i="6"/>
  <c r="X23" i="6"/>
  <c r="W23" i="6"/>
  <c r="V23" i="6"/>
  <c r="AF23" i="6" s="1"/>
  <c r="U23" i="6"/>
  <c r="L39" i="6" s="1"/>
  <c r="B57" i="6" s="1"/>
  <c r="K21" i="6"/>
  <c r="K39" i="6" s="1"/>
  <c r="J21" i="6"/>
  <c r="J39" i="6" s="1"/>
  <c r="AD20" i="6"/>
  <c r="AC20" i="6"/>
  <c r="AB20" i="6"/>
  <c r="AA20" i="6"/>
  <c r="Z20" i="6"/>
  <c r="AI20" i="6" s="1"/>
  <c r="Y20" i="6"/>
  <c r="X20" i="6"/>
  <c r="W20" i="6"/>
  <c r="V20" i="6"/>
  <c r="AH20" i="6" s="1"/>
  <c r="U20" i="6"/>
  <c r="AH19" i="6"/>
  <c r="AG19" i="6"/>
  <c r="AF19" i="6"/>
  <c r="AD19" i="6"/>
  <c r="AC19" i="6"/>
  <c r="AB19" i="6"/>
  <c r="AA19" i="6"/>
  <c r="Z19" i="6"/>
  <c r="Y19" i="6"/>
  <c r="P39" i="6" s="1"/>
  <c r="F57" i="6" s="1"/>
  <c r="X19" i="6"/>
  <c r="W19" i="6"/>
  <c r="V19" i="6"/>
  <c r="AI19" i="6" s="1"/>
  <c r="U19" i="6"/>
  <c r="AF18" i="6"/>
  <c r="AD18" i="6"/>
  <c r="U39" i="6" s="1"/>
  <c r="K57" i="6" s="1"/>
  <c r="AC18" i="6"/>
  <c r="AB18" i="6"/>
  <c r="S39" i="6" s="1"/>
  <c r="I57" i="6" s="1"/>
  <c r="AA18" i="6"/>
  <c r="R39" i="6" s="1"/>
  <c r="H57" i="6" s="1"/>
  <c r="Z18" i="6"/>
  <c r="Q39" i="6" s="1"/>
  <c r="G57" i="6" s="1"/>
  <c r="Y18" i="6"/>
  <c r="X18" i="6"/>
  <c r="O39" i="6" s="1"/>
  <c r="E57" i="6" s="1"/>
  <c r="W18" i="6"/>
  <c r="N39" i="6" s="1"/>
  <c r="D57" i="6" s="1"/>
  <c r="V18" i="6"/>
  <c r="AI18" i="6" s="1"/>
  <c r="U18" i="6"/>
  <c r="K16" i="6"/>
  <c r="J16" i="6"/>
  <c r="J36" i="6" s="1"/>
  <c r="AD15" i="6"/>
  <c r="AC15" i="6"/>
  <c r="AB15" i="6"/>
  <c r="AA15" i="6"/>
  <c r="Z15" i="6"/>
  <c r="Y15" i="6"/>
  <c r="X15" i="6"/>
  <c r="AG15" i="6" s="1"/>
  <c r="W15" i="6"/>
  <c r="V15" i="6"/>
  <c r="U15" i="6"/>
  <c r="AD14" i="6"/>
  <c r="AC14" i="6"/>
  <c r="AB14" i="6"/>
  <c r="AA14" i="6"/>
  <c r="Z14" i="6"/>
  <c r="Y14" i="6"/>
  <c r="X14" i="6"/>
  <c r="AG14" i="6" s="1"/>
  <c r="W14" i="6"/>
  <c r="V14" i="6"/>
  <c r="U14" i="6"/>
  <c r="AD13" i="6"/>
  <c r="U36" i="6" s="1"/>
  <c r="K55" i="6" s="1"/>
  <c r="AC13" i="6"/>
  <c r="T36" i="6" s="1"/>
  <c r="J55" i="6" s="1"/>
  <c r="AB13" i="6"/>
  <c r="AA13" i="6"/>
  <c r="Z13" i="6"/>
  <c r="Q36" i="6" s="1"/>
  <c r="G55" i="6" s="1"/>
  <c r="Y13" i="6"/>
  <c r="P36" i="6" s="1"/>
  <c r="F55" i="6" s="1"/>
  <c r="X13" i="6"/>
  <c r="O36" i="6" s="1"/>
  <c r="E55" i="6" s="1"/>
  <c r="W13" i="6"/>
  <c r="V13" i="6"/>
  <c r="M36" i="6" s="1"/>
  <c r="C55" i="6" s="1"/>
  <c r="U13" i="6"/>
  <c r="L36" i="6" s="1"/>
  <c r="B55" i="6" s="1"/>
  <c r="K50" i="5"/>
  <c r="J50" i="5"/>
  <c r="I50" i="5"/>
  <c r="H50" i="5"/>
  <c r="G50" i="5"/>
  <c r="F50" i="5"/>
  <c r="E50" i="5"/>
  <c r="D50" i="5"/>
  <c r="C50" i="5"/>
  <c r="Y46" i="5"/>
  <c r="O46" i="5"/>
  <c r="L46" i="5"/>
  <c r="F45" i="5"/>
  <c r="J42" i="5"/>
  <c r="Y60" i="5" s="1"/>
  <c r="K31" i="5"/>
  <c r="K42" i="5" s="1"/>
  <c r="Z60" i="5" s="1"/>
  <c r="J31" i="5"/>
  <c r="I31" i="5"/>
  <c r="I42" i="5" s="1"/>
  <c r="H31" i="5"/>
  <c r="H42" i="5" s="1"/>
  <c r="G31" i="5"/>
  <c r="G42" i="5" s="1"/>
  <c r="F31" i="5"/>
  <c r="F42" i="5" s="1"/>
  <c r="W60" i="5" s="1"/>
  <c r="AD30" i="5"/>
  <c r="AC30" i="5"/>
  <c r="AB30" i="5"/>
  <c r="AA30" i="5"/>
  <c r="Z30" i="5"/>
  <c r="Y30" i="5"/>
  <c r="X30" i="5"/>
  <c r="W30" i="5"/>
  <c r="V30" i="5"/>
  <c r="AI30" i="5" s="1"/>
  <c r="U30" i="5"/>
  <c r="AJ29" i="5"/>
  <c r="AD29" i="5"/>
  <c r="AC29" i="5"/>
  <c r="AB29" i="5"/>
  <c r="AA29" i="5"/>
  <c r="Z29" i="5"/>
  <c r="Y29" i="5"/>
  <c r="X29" i="5"/>
  <c r="W29" i="5"/>
  <c r="V29" i="5"/>
  <c r="AH29" i="5" s="1"/>
  <c r="U29" i="5"/>
  <c r="M29" i="5"/>
  <c r="AJ28" i="5"/>
  <c r="AD28" i="5"/>
  <c r="U42" i="5" s="1"/>
  <c r="K60" i="5" s="1"/>
  <c r="AC28" i="5"/>
  <c r="T42" i="5" s="1"/>
  <c r="J60" i="5" s="1"/>
  <c r="AB28" i="5"/>
  <c r="S42" i="5" s="1"/>
  <c r="I60" i="5" s="1"/>
  <c r="AA28" i="5"/>
  <c r="R42" i="5" s="1"/>
  <c r="H60" i="5" s="1"/>
  <c r="Z28" i="5"/>
  <c r="Q42" i="5" s="1"/>
  <c r="G60" i="5" s="1"/>
  <c r="Y28" i="5"/>
  <c r="P42" i="5" s="1"/>
  <c r="F60" i="5" s="1"/>
  <c r="X28" i="5"/>
  <c r="O42" i="5" s="1"/>
  <c r="E60" i="5" s="1"/>
  <c r="W28" i="5"/>
  <c r="N42" i="5" s="1"/>
  <c r="D60" i="5" s="1"/>
  <c r="V28" i="5"/>
  <c r="AH28" i="5" s="1"/>
  <c r="U28" i="5"/>
  <c r="L42" i="5" s="1"/>
  <c r="B60" i="5" s="1"/>
  <c r="M28" i="5"/>
  <c r="L28" i="5"/>
  <c r="AD26" i="5"/>
  <c r="U46" i="5" s="1"/>
  <c r="K26" i="5"/>
  <c r="J26" i="5"/>
  <c r="H26" i="5"/>
  <c r="Q46" i="5" s="1"/>
  <c r="AF25" i="5"/>
  <c r="AD25" i="5"/>
  <c r="AC25" i="5"/>
  <c r="AB25" i="5"/>
  <c r="AA25" i="5"/>
  <c r="Z25" i="5"/>
  <c r="Y25" i="5"/>
  <c r="X25" i="5"/>
  <c r="W25" i="5"/>
  <c r="V25" i="5"/>
  <c r="AI25" i="5" s="1"/>
  <c r="U25" i="5"/>
  <c r="AD24" i="5"/>
  <c r="AC24" i="5"/>
  <c r="AB24" i="5"/>
  <c r="AA24" i="5"/>
  <c r="Z24" i="5"/>
  <c r="Y24" i="5"/>
  <c r="X24" i="5"/>
  <c r="W24" i="5"/>
  <c r="V24" i="5"/>
  <c r="U24" i="5"/>
  <c r="AG23" i="5"/>
  <c r="AD23" i="5"/>
  <c r="AC23" i="5"/>
  <c r="AB23" i="5"/>
  <c r="AA23" i="5"/>
  <c r="Z23" i="5"/>
  <c r="AI23" i="5" s="1"/>
  <c r="Y23" i="5"/>
  <c r="X23" i="5"/>
  <c r="W23" i="5"/>
  <c r="V23" i="5"/>
  <c r="AH23" i="5" s="1"/>
  <c r="U23" i="5"/>
  <c r="K21" i="5"/>
  <c r="K39" i="5" s="1"/>
  <c r="J21" i="5"/>
  <c r="AD20" i="5"/>
  <c r="AC20" i="5"/>
  <c r="AB20" i="5"/>
  <c r="AH20" i="5" s="1"/>
  <c r="AA20" i="5"/>
  <c r="Z20" i="5"/>
  <c r="Y20" i="5"/>
  <c r="X20" i="5"/>
  <c r="W20" i="5"/>
  <c r="V20" i="5"/>
  <c r="AI20" i="5" s="1"/>
  <c r="U20" i="5"/>
  <c r="AF20" i="5" s="1"/>
  <c r="AD19" i="5"/>
  <c r="AC19" i="5"/>
  <c r="AB19" i="5"/>
  <c r="AA19" i="5"/>
  <c r="Z19" i="5"/>
  <c r="AI19" i="5" s="1"/>
  <c r="Y19" i="5"/>
  <c r="X19" i="5"/>
  <c r="W19" i="5"/>
  <c r="V19" i="5"/>
  <c r="AG19" i="5" s="1"/>
  <c r="U19" i="5"/>
  <c r="AG18" i="5"/>
  <c r="AD18" i="5"/>
  <c r="U39" i="5" s="1"/>
  <c r="K57" i="5" s="1"/>
  <c r="AC18" i="5"/>
  <c r="T39" i="5" s="1"/>
  <c r="J57" i="5" s="1"/>
  <c r="AB18" i="5"/>
  <c r="S39" i="5" s="1"/>
  <c r="I57" i="5" s="1"/>
  <c r="AA18" i="5"/>
  <c r="R39" i="5" s="1"/>
  <c r="H57" i="5" s="1"/>
  <c r="Z18" i="5"/>
  <c r="Q39" i="5" s="1"/>
  <c r="G57" i="5" s="1"/>
  <c r="Y18" i="5"/>
  <c r="P39" i="5" s="1"/>
  <c r="F57" i="5" s="1"/>
  <c r="X18" i="5"/>
  <c r="O39" i="5" s="1"/>
  <c r="E57" i="5" s="1"/>
  <c r="W18" i="5"/>
  <c r="V18" i="5"/>
  <c r="M39" i="5" s="1"/>
  <c r="C57" i="5" s="1"/>
  <c r="U18" i="5"/>
  <c r="K16" i="5"/>
  <c r="K36" i="5" s="1"/>
  <c r="J16" i="5"/>
  <c r="J36" i="5" s="1"/>
  <c r="AF15" i="5"/>
  <c r="AD15" i="5"/>
  <c r="AC15" i="5"/>
  <c r="T36" i="5" s="1"/>
  <c r="J55" i="5" s="1"/>
  <c r="AB15" i="5"/>
  <c r="AA15" i="5"/>
  <c r="Z15" i="5"/>
  <c r="Y15" i="5"/>
  <c r="X15" i="5"/>
  <c r="AG15" i="5" s="1"/>
  <c r="W15" i="5"/>
  <c r="V15" i="5"/>
  <c r="U15" i="5"/>
  <c r="L36" i="5" s="1"/>
  <c r="B55" i="5" s="1"/>
  <c r="AD14" i="5"/>
  <c r="AC14" i="5"/>
  <c r="AB14" i="5"/>
  <c r="AA14" i="5"/>
  <c r="Z14" i="5"/>
  <c r="Y14" i="5"/>
  <c r="X14" i="5"/>
  <c r="AG14" i="5" s="1"/>
  <c r="W14" i="5"/>
  <c r="V14" i="5"/>
  <c r="U14" i="5"/>
  <c r="AF13" i="5"/>
  <c r="AD13" i="5"/>
  <c r="U36" i="5" s="1"/>
  <c r="K55" i="5" s="1"/>
  <c r="AC13" i="5"/>
  <c r="AB13" i="5"/>
  <c r="S36" i="5" s="1"/>
  <c r="I55" i="5" s="1"/>
  <c r="AA13" i="5"/>
  <c r="R36" i="5" s="1"/>
  <c r="H55" i="5" s="1"/>
  <c r="Z13" i="5"/>
  <c r="Q36" i="5" s="1"/>
  <c r="G55" i="5" s="1"/>
  <c r="Y13" i="5"/>
  <c r="P36" i="5" s="1"/>
  <c r="F55" i="5" s="1"/>
  <c r="X13" i="5"/>
  <c r="W13" i="5"/>
  <c r="N36" i="5" s="1"/>
  <c r="D55" i="5" s="1"/>
  <c r="V13" i="5"/>
  <c r="M36" i="5" s="1"/>
  <c r="C55" i="5" s="1"/>
  <c r="U13" i="5"/>
  <c r="K50" i="4"/>
  <c r="J50" i="4"/>
  <c r="I50" i="4"/>
  <c r="H50" i="4"/>
  <c r="G50" i="4"/>
  <c r="F50" i="4"/>
  <c r="E50" i="4"/>
  <c r="D50" i="4"/>
  <c r="C50" i="4"/>
  <c r="Y46" i="4"/>
  <c r="O46" i="4"/>
  <c r="L46" i="4"/>
  <c r="F45" i="4"/>
  <c r="I42" i="4"/>
  <c r="S36" i="4"/>
  <c r="I55" i="4" s="1"/>
  <c r="K36" i="4"/>
  <c r="K31" i="4"/>
  <c r="K42" i="4" s="1"/>
  <c r="Z60" i="4" s="1"/>
  <c r="J31" i="4"/>
  <c r="J42" i="4" s="1"/>
  <c r="Y60" i="4" s="1"/>
  <c r="I31" i="4"/>
  <c r="H31" i="4"/>
  <c r="H42" i="4" s="1"/>
  <c r="G31" i="4"/>
  <c r="G42" i="4" s="1"/>
  <c r="F31" i="4"/>
  <c r="F42" i="4" s="1"/>
  <c r="W60" i="4" s="1"/>
  <c r="AJ30" i="4"/>
  <c r="AF30" i="4"/>
  <c r="AD30" i="4"/>
  <c r="AC30" i="4"/>
  <c r="AB30" i="4"/>
  <c r="AA30" i="4"/>
  <c r="Z30" i="4"/>
  <c r="Y30" i="4"/>
  <c r="X30" i="4"/>
  <c r="W30" i="4"/>
  <c r="V30" i="4"/>
  <c r="AI30" i="4" s="1"/>
  <c r="U30" i="4"/>
  <c r="AD29" i="4"/>
  <c r="AC29" i="4"/>
  <c r="AB29" i="4"/>
  <c r="AA29" i="4"/>
  <c r="Z29" i="4"/>
  <c r="AI29" i="4" s="1"/>
  <c r="Y29" i="4"/>
  <c r="X29" i="4"/>
  <c r="W29" i="4"/>
  <c r="V29" i="4"/>
  <c r="AH29" i="4" s="1"/>
  <c r="U29" i="4"/>
  <c r="M29" i="4"/>
  <c r="AI28" i="4"/>
  <c r="AD28" i="4"/>
  <c r="U42" i="4" s="1"/>
  <c r="K60" i="4" s="1"/>
  <c r="AC28" i="4"/>
  <c r="T42" i="4" s="1"/>
  <c r="J60" i="4" s="1"/>
  <c r="AB28" i="4"/>
  <c r="S42" i="4" s="1"/>
  <c r="I60" i="4" s="1"/>
  <c r="AA28" i="4"/>
  <c r="R42" i="4" s="1"/>
  <c r="H60" i="4" s="1"/>
  <c r="Z28" i="4"/>
  <c r="Q42" i="4" s="1"/>
  <c r="G60" i="4" s="1"/>
  <c r="Y28" i="4"/>
  <c r="P42" i="4" s="1"/>
  <c r="F60" i="4" s="1"/>
  <c r="X28" i="4"/>
  <c r="O42" i="4" s="1"/>
  <c r="E60" i="4" s="1"/>
  <c r="W28" i="4"/>
  <c r="N42" i="4" s="1"/>
  <c r="D60" i="4" s="1"/>
  <c r="V28" i="4"/>
  <c r="AH28" i="4" s="1"/>
  <c r="U28" i="4"/>
  <c r="L42" i="4" s="1"/>
  <c r="B60" i="4" s="1"/>
  <c r="M28" i="4"/>
  <c r="L28" i="4"/>
  <c r="AD26" i="4"/>
  <c r="U46" i="4" s="1"/>
  <c r="K26" i="4"/>
  <c r="J26" i="4"/>
  <c r="H26" i="4"/>
  <c r="Q46" i="4" s="1"/>
  <c r="AD25" i="4"/>
  <c r="U39" i="4" s="1"/>
  <c r="K57" i="4" s="1"/>
  <c r="AC25" i="4"/>
  <c r="AB25" i="4"/>
  <c r="AA25" i="4"/>
  <c r="Z25" i="4"/>
  <c r="Y25" i="4"/>
  <c r="X25" i="4"/>
  <c r="W25" i="4"/>
  <c r="V25" i="4"/>
  <c r="AI25" i="4" s="1"/>
  <c r="U25" i="4"/>
  <c r="AD24" i="4"/>
  <c r="AC24" i="4"/>
  <c r="AB24" i="4"/>
  <c r="AG24" i="4" s="1"/>
  <c r="AA24" i="4"/>
  <c r="Z24" i="4"/>
  <c r="AI24" i="4" s="1"/>
  <c r="Y24" i="4"/>
  <c r="X24" i="4"/>
  <c r="W24" i="4"/>
  <c r="V24" i="4"/>
  <c r="AH24" i="4" s="1"/>
  <c r="U24" i="4"/>
  <c r="AD23" i="4"/>
  <c r="AC23" i="4"/>
  <c r="AB23" i="4"/>
  <c r="AA23" i="4"/>
  <c r="Z23" i="4"/>
  <c r="Q39" i="4" s="1"/>
  <c r="G57" i="4" s="1"/>
  <c r="Y23" i="4"/>
  <c r="X23" i="4"/>
  <c r="W23" i="4"/>
  <c r="V23" i="4"/>
  <c r="AH23" i="4" s="1"/>
  <c r="U23" i="4"/>
  <c r="K21" i="4"/>
  <c r="K39" i="4" s="1"/>
  <c r="J21" i="4"/>
  <c r="J39" i="4" s="1"/>
  <c r="AH20" i="4"/>
  <c r="AF20" i="4"/>
  <c r="AD20" i="4"/>
  <c r="AC20" i="4"/>
  <c r="AB20" i="4"/>
  <c r="AA20" i="4"/>
  <c r="Z20" i="4"/>
  <c r="Y20" i="4"/>
  <c r="X20" i="4"/>
  <c r="W20" i="4"/>
  <c r="V20" i="4"/>
  <c r="AI20" i="4" s="1"/>
  <c r="U20" i="4"/>
  <c r="AH19" i="4"/>
  <c r="AD19" i="4"/>
  <c r="AC19" i="4"/>
  <c r="AB19" i="4"/>
  <c r="AA19" i="4"/>
  <c r="Z19" i="4"/>
  <c r="Y19" i="4"/>
  <c r="X19" i="4"/>
  <c r="W19" i="4"/>
  <c r="V19" i="4"/>
  <c r="AG19" i="4" s="1"/>
  <c r="U19" i="4"/>
  <c r="AF19" i="4" s="1"/>
  <c r="AF18" i="4"/>
  <c r="AD18" i="4"/>
  <c r="AC18" i="4"/>
  <c r="T39" i="4" s="1"/>
  <c r="J57" i="4" s="1"/>
  <c r="AB18" i="4"/>
  <c r="S39" i="4" s="1"/>
  <c r="I57" i="4" s="1"/>
  <c r="AA18" i="4"/>
  <c r="R39" i="4" s="1"/>
  <c r="H57" i="4" s="1"/>
  <c r="Z18" i="4"/>
  <c r="AG18" i="4" s="1"/>
  <c r="Y18" i="4"/>
  <c r="P39" i="4" s="1"/>
  <c r="F57" i="4" s="1"/>
  <c r="X18" i="4"/>
  <c r="O39" i="4" s="1"/>
  <c r="E57" i="4" s="1"/>
  <c r="W18" i="4"/>
  <c r="N39" i="4" s="1"/>
  <c r="D57" i="4" s="1"/>
  <c r="V18" i="4"/>
  <c r="AI18" i="4" s="1"/>
  <c r="U18" i="4"/>
  <c r="L39" i="4" s="1"/>
  <c r="B57" i="4" s="1"/>
  <c r="K16" i="4"/>
  <c r="J16" i="4"/>
  <c r="J36" i="4" s="1"/>
  <c r="AD15" i="4"/>
  <c r="AC15" i="4"/>
  <c r="AB15" i="4"/>
  <c r="AA15" i="4"/>
  <c r="Z15" i="4"/>
  <c r="Y15" i="4"/>
  <c r="X15" i="4"/>
  <c r="AG15" i="4" s="1"/>
  <c r="W15" i="4"/>
  <c r="V15" i="4"/>
  <c r="U15" i="4"/>
  <c r="AD14" i="4"/>
  <c r="AC14" i="4"/>
  <c r="AB14" i="4"/>
  <c r="AA14" i="4"/>
  <c r="Z14" i="4"/>
  <c r="Y14" i="4"/>
  <c r="X14" i="4"/>
  <c r="AG14" i="4" s="1"/>
  <c r="W14" i="4"/>
  <c r="V14" i="4"/>
  <c r="U14" i="4"/>
  <c r="AD13" i="4"/>
  <c r="U36" i="4" s="1"/>
  <c r="K55" i="4" s="1"/>
  <c r="AC13" i="4"/>
  <c r="T36" i="4" s="1"/>
  <c r="J55" i="4" s="1"/>
  <c r="AB13" i="4"/>
  <c r="AA13" i="4"/>
  <c r="R36" i="4" s="1"/>
  <c r="H55" i="4" s="1"/>
  <c r="Z13" i="4"/>
  <c r="Q36" i="4" s="1"/>
  <c r="G55" i="4" s="1"/>
  <c r="Y13" i="4"/>
  <c r="P36" i="4" s="1"/>
  <c r="F55" i="4" s="1"/>
  <c r="X13" i="4"/>
  <c r="O36" i="4" s="1"/>
  <c r="E55" i="4" s="1"/>
  <c r="W13" i="4"/>
  <c r="N36" i="4" s="1"/>
  <c r="D55" i="4" s="1"/>
  <c r="V13" i="4"/>
  <c r="M36" i="4" s="1"/>
  <c r="C55" i="4" s="1"/>
  <c r="U13" i="4"/>
  <c r="L36" i="4" s="1"/>
  <c r="B55" i="4" s="1"/>
  <c r="K50" i="3"/>
  <c r="J50" i="3"/>
  <c r="I50" i="3"/>
  <c r="H50" i="3"/>
  <c r="G50" i="3"/>
  <c r="F50" i="3"/>
  <c r="E50" i="3"/>
  <c r="D50" i="3"/>
  <c r="C50" i="3"/>
  <c r="Y46" i="3"/>
  <c r="O46" i="3"/>
  <c r="L46" i="3"/>
  <c r="F45" i="3"/>
  <c r="J39" i="3"/>
  <c r="T36" i="3"/>
  <c r="J55" i="3" s="1"/>
  <c r="L36" i="3"/>
  <c r="B55" i="3" s="1"/>
  <c r="K31" i="3"/>
  <c r="K42" i="3" s="1"/>
  <c r="Z60" i="3" s="1"/>
  <c r="J31" i="3"/>
  <c r="J42" i="3" s="1"/>
  <c r="Y60" i="3" s="1"/>
  <c r="I31" i="3"/>
  <c r="I42" i="3" s="1"/>
  <c r="H31" i="3"/>
  <c r="H42" i="3" s="1"/>
  <c r="G31" i="3"/>
  <c r="G42" i="3" s="1"/>
  <c r="F31" i="3"/>
  <c r="F42" i="3" s="1"/>
  <c r="W60" i="3" s="1"/>
  <c r="AF30" i="3"/>
  <c r="AD30" i="3"/>
  <c r="AC30" i="3"/>
  <c r="AB30" i="3"/>
  <c r="AG30" i="3" s="1"/>
  <c r="AA30" i="3"/>
  <c r="Z30" i="3"/>
  <c r="Y30" i="3"/>
  <c r="X30" i="3"/>
  <c r="W30" i="3"/>
  <c r="V30" i="3"/>
  <c r="U30" i="3"/>
  <c r="AD29" i="3"/>
  <c r="AC29" i="3"/>
  <c r="AB29" i="3"/>
  <c r="AA29" i="3"/>
  <c r="Z29" i="3"/>
  <c r="Y29" i="3"/>
  <c r="X29" i="3"/>
  <c r="W29" i="3"/>
  <c r="V29" i="3"/>
  <c r="AH29" i="3" s="1"/>
  <c r="U29" i="3"/>
  <c r="M29" i="3"/>
  <c r="AD28" i="3"/>
  <c r="U42" i="3" s="1"/>
  <c r="K60" i="3" s="1"/>
  <c r="AC28" i="3"/>
  <c r="T42" i="3" s="1"/>
  <c r="J60" i="3" s="1"/>
  <c r="AB28" i="3"/>
  <c r="S42" i="3" s="1"/>
  <c r="I60" i="3" s="1"/>
  <c r="AA28" i="3"/>
  <c r="R42" i="3" s="1"/>
  <c r="H60" i="3" s="1"/>
  <c r="Z28" i="3"/>
  <c r="Q42" i="3" s="1"/>
  <c r="G60" i="3" s="1"/>
  <c r="Y28" i="3"/>
  <c r="P42" i="3" s="1"/>
  <c r="F60" i="3" s="1"/>
  <c r="X28" i="3"/>
  <c r="O42" i="3" s="1"/>
  <c r="E60" i="3" s="1"/>
  <c r="W28" i="3"/>
  <c r="V28" i="3"/>
  <c r="AH28" i="3" s="1"/>
  <c r="U28" i="3"/>
  <c r="L42" i="3" s="1"/>
  <c r="B60" i="3" s="1"/>
  <c r="M28" i="3"/>
  <c r="L28" i="3"/>
  <c r="AD26" i="3"/>
  <c r="U46" i="3" s="1"/>
  <c r="K26" i="3"/>
  <c r="J26" i="3"/>
  <c r="H26" i="3"/>
  <c r="Q46" i="3" s="1"/>
  <c r="AD25" i="3"/>
  <c r="AC25" i="3"/>
  <c r="AB25" i="3"/>
  <c r="AA25" i="3"/>
  <c r="Z25" i="3"/>
  <c r="AH25" i="3" s="1"/>
  <c r="Y25" i="3"/>
  <c r="X25" i="3"/>
  <c r="W25" i="3"/>
  <c r="V25" i="3"/>
  <c r="AG25" i="3" s="1"/>
  <c r="U25" i="3"/>
  <c r="AG24" i="3"/>
  <c r="AD24" i="3"/>
  <c r="AC24" i="3"/>
  <c r="AB24" i="3"/>
  <c r="AA24" i="3"/>
  <c r="Z24" i="3"/>
  <c r="AI24" i="3" s="1"/>
  <c r="Y24" i="3"/>
  <c r="X24" i="3"/>
  <c r="W24" i="3"/>
  <c r="V24" i="3"/>
  <c r="U24" i="3"/>
  <c r="AH24" i="3" s="1"/>
  <c r="AD23" i="3"/>
  <c r="AC23" i="3"/>
  <c r="AB23" i="3"/>
  <c r="AA23" i="3"/>
  <c r="Z23" i="3"/>
  <c r="Y23" i="3"/>
  <c r="X23" i="3"/>
  <c r="W23" i="3"/>
  <c r="V23" i="3"/>
  <c r="AH23" i="3" s="1"/>
  <c r="U23" i="3"/>
  <c r="K21" i="3"/>
  <c r="K39" i="3" s="1"/>
  <c r="J21" i="3"/>
  <c r="AF20" i="3"/>
  <c r="AD20" i="3"/>
  <c r="AC20" i="3"/>
  <c r="AB20" i="3"/>
  <c r="AG20" i="3" s="1"/>
  <c r="AA20" i="3"/>
  <c r="Z20" i="3"/>
  <c r="Y20" i="3"/>
  <c r="X20" i="3"/>
  <c r="W20" i="3"/>
  <c r="N39" i="3" s="1"/>
  <c r="D57" i="3" s="1"/>
  <c r="V20" i="3"/>
  <c r="AI20" i="3" s="1"/>
  <c r="U20" i="3"/>
  <c r="AD19" i="3"/>
  <c r="AC19" i="3"/>
  <c r="AB19" i="3"/>
  <c r="AA19" i="3"/>
  <c r="Z19" i="3"/>
  <c r="AI19" i="3" s="1"/>
  <c r="Y19" i="3"/>
  <c r="X19" i="3"/>
  <c r="W19" i="3"/>
  <c r="V19" i="3"/>
  <c r="AG19" i="3" s="1"/>
  <c r="U19" i="3"/>
  <c r="AG18" i="3"/>
  <c r="AD18" i="3"/>
  <c r="U39" i="3" s="1"/>
  <c r="K57" i="3" s="1"/>
  <c r="AC18" i="3"/>
  <c r="T39" i="3" s="1"/>
  <c r="J57" i="3" s="1"/>
  <c r="AB18" i="3"/>
  <c r="S39" i="3" s="1"/>
  <c r="I57" i="3" s="1"/>
  <c r="AA18" i="3"/>
  <c r="R39" i="3" s="1"/>
  <c r="H57" i="3" s="1"/>
  <c r="Z18" i="3"/>
  <c r="AI18" i="3" s="1"/>
  <c r="Y18" i="3"/>
  <c r="P39" i="3" s="1"/>
  <c r="F57" i="3" s="1"/>
  <c r="X18" i="3"/>
  <c r="O39" i="3" s="1"/>
  <c r="E57" i="3" s="1"/>
  <c r="W18" i="3"/>
  <c r="V18" i="3"/>
  <c r="M39" i="3" s="1"/>
  <c r="C57" i="3" s="1"/>
  <c r="U18" i="3"/>
  <c r="L39" i="3" s="1"/>
  <c r="B57" i="3" s="1"/>
  <c r="K16" i="3"/>
  <c r="K36" i="3" s="1"/>
  <c r="J16" i="3"/>
  <c r="J36" i="3" s="1"/>
  <c r="AF15" i="3"/>
  <c r="AD15" i="3"/>
  <c r="AC15" i="3"/>
  <c r="AB15" i="3"/>
  <c r="AA15" i="3"/>
  <c r="Z15" i="3"/>
  <c r="Y15" i="3"/>
  <c r="P36" i="3" s="1"/>
  <c r="F55" i="3" s="1"/>
  <c r="X15" i="3"/>
  <c r="AG15" i="3" s="1"/>
  <c r="W15" i="3"/>
  <c r="V15" i="3"/>
  <c r="U15" i="3"/>
  <c r="AD14" i="3"/>
  <c r="AC14" i="3"/>
  <c r="AB14" i="3"/>
  <c r="AA14" i="3"/>
  <c r="AF14" i="3" s="1"/>
  <c r="Z14" i="3"/>
  <c r="Y14" i="3"/>
  <c r="X14" i="3"/>
  <c r="AG14" i="3" s="1"/>
  <c r="W14" i="3"/>
  <c r="V14" i="3"/>
  <c r="U14" i="3"/>
  <c r="AF13" i="3"/>
  <c r="AD13" i="3"/>
  <c r="U36" i="3" s="1"/>
  <c r="K55" i="3" s="1"/>
  <c r="AC13" i="3"/>
  <c r="AB13" i="3"/>
  <c r="S36" i="3" s="1"/>
  <c r="I55" i="3" s="1"/>
  <c r="AA13" i="3"/>
  <c r="R36" i="3" s="1"/>
  <c r="H55" i="3" s="1"/>
  <c r="Z13" i="3"/>
  <c r="Q36" i="3" s="1"/>
  <c r="G55" i="3" s="1"/>
  <c r="Y13" i="3"/>
  <c r="X13" i="3"/>
  <c r="AG13" i="3" s="1"/>
  <c r="W13" i="3"/>
  <c r="N36" i="3" s="1"/>
  <c r="D55" i="3" s="1"/>
  <c r="V13" i="3"/>
  <c r="M36" i="3" s="1"/>
  <c r="C55" i="3" s="1"/>
  <c r="U13" i="3"/>
  <c r="F45" i="2"/>
  <c r="H26" i="2"/>
  <c r="Q46" i="2" s="1"/>
  <c r="Z39" i="9" l="1"/>
  <c r="X60" i="9"/>
  <c r="V60" i="9"/>
  <c r="AH19" i="9"/>
  <c r="AI23" i="9"/>
  <c r="AI28" i="9"/>
  <c r="AI29" i="9"/>
  <c r="AJ30" i="9"/>
  <c r="AA42" i="9" s="1"/>
  <c r="M39" i="9"/>
  <c r="C57" i="9" s="1"/>
  <c r="AG13" i="9"/>
  <c r="AH18" i="9"/>
  <c r="AG25" i="9"/>
  <c r="AF24" i="9"/>
  <c r="AH25" i="9"/>
  <c r="AF20" i="9"/>
  <c r="AG24" i="9"/>
  <c r="AF30" i="9"/>
  <c r="M42" i="9"/>
  <c r="C60" i="9" s="1"/>
  <c r="AF14" i="9"/>
  <c r="W36" i="9" s="1"/>
  <c r="AG20" i="9"/>
  <c r="X39" i="9" s="1"/>
  <c r="AF23" i="9"/>
  <c r="AF28" i="9"/>
  <c r="AF29" i="9"/>
  <c r="AG30" i="9"/>
  <c r="AF19" i="9"/>
  <c r="AG28" i="9"/>
  <c r="AG29" i="9"/>
  <c r="AH30" i="9"/>
  <c r="Y42" i="9" s="1"/>
  <c r="AI19" i="9"/>
  <c r="X60" i="8"/>
  <c r="W60" i="8"/>
  <c r="Z39" i="8"/>
  <c r="AG16" i="8"/>
  <c r="X36" i="8"/>
  <c r="AI28" i="8"/>
  <c r="Z42" i="8" s="1"/>
  <c r="AF13" i="8"/>
  <c r="W36" i="8" s="1"/>
  <c r="AF15" i="8"/>
  <c r="AG18" i="8"/>
  <c r="AF25" i="8"/>
  <c r="AJ28" i="8"/>
  <c r="AJ29" i="8"/>
  <c r="M39" i="8"/>
  <c r="C57" i="8" s="1"/>
  <c r="AH18" i="8"/>
  <c r="AG25" i="8"/>
  <c r="AF24" i="8"/>
  <c r="AH25" i="8"/>
  <c r="V60" i="8"/>
  <c r="Q39" i="8"/>
  <c r="G57" i="8" s="1"/>
  <c r="M42" i="8"/>
  <c r="C60" i="8" s="1"/>
  <c r="AF14" i="8"/>
  <c r="AG20" i="8"/>
  <c r="AF23" i="8"/>
  <c r="AF28" i="8"/>
  <c r="AF29" i="8"/>
  <c r="AG30" i="8"/>
  <c r="AF19" i="8"/>
  <c r="W39" i="8" s="1"/>
  <c r="AH20" i="8"/>
  <c r="AG23" i="8"/>
  <c r="AG28" i="8"/>
  <c r="AG29" i="8"/>
  <c r="AG19" i="8"/>
  <c r="J39" i="7"/>
  <c r="K39" i="7"/>
  <c r="AI24" i="7"/>
  <c r="S39" i="7"/>
  <c r="I57" i="7" s="1"/>
  <c r="L42" i="7"/>
  <c r="B60" i="7" s="1"/>
  <c r="AH30" i="7"/>
  <c r="Y42" i="7" s="1"/>
  <c r="S42" i="7"/>
  <c r="I60" i="7" s="1"/>
  <c r="W60" i="7"/>
  <c r="Q42" i="7"/>
  <c r="G60" i="7" s="1"/>
  <c r="N42" i="7"/>
  <c r="D60" i="7" s="1"/>
  <c r="X60" i="7"/>
  <c r="AG16" i="7"/>
  <c r="X36" i="7"/>
  <c r="Y39" i="7"/>
  <c r="X39" i="7"/>
  <c r="AH29" i="7"/>
  <c r="AF18" i="7"/>
  <c r="AH19" i="7"/>
  <c r="AH21" i="7" s="1"/>
  <c r="AI23" i="7"/>
  <c r="AI28" i="7"/>
  <c r="AI29" i="7"/>
  <c r="AJ30" i="7"/>
  <c r="AA42" i="7" s="1"/>
  <c r="M39" i="7"/>
  <c r="C57" i="7" s="1"/>
  <c r="AI19" i="7"/>
  <c r="AF24" i="7"/>
  <c r="V60" i="7"/>
  <c r="AF20" i="7"/>
  <c r="O36" i="7"/>
  <c r="E55" i="7" s="1"/>
  <c r="M42" i="7"/>
  <c r="C60" i="7" s="1"/>
  <c r="AF14" i="7"/>
  <c r="W36" i="7" s="1"/>
  <c r="AF23" i="7"/>
  <c r="AH24" i="7"/>
  <c r="AF28" i="7"/>
  <c r="AF29" i="7"/>
  <c r="AG30" i="7"/>
  <c r="AG24" i="7"/>
  <c r="Q39" i="7"/>
  <c r="G57" i="7" s="1"/>
  <c r="AF19" i="7"/>
  <c r="AH20" i="7"/>
  <c r="AG28" i="7"/>
  <c r="W60" i="6"/>
  <c r="X60" i="6"/>
  <c r="V60" i="6"/>
  <c r="Y42" i="6"/>
  <c r="AI23" i="6"/>
  <c r="Z39" i="6" s="1"/>
  <c r="AI29" i="6"/>
  <c r="Q42" i="6"/>
  <c r="G60" i="6" s="1"/>
  <c r="AF13" i="6"/>
  <c r="AF15" i="6"/>
  <c r="AG18" i="6"/>
  <c r="AF25" i="6"/>
  <c r="AJ28" i="6"/>
  <c r="AJ29" i="6"/>
  <c r="AI28" i="6"/>
  <c r="Z42" i="6" s="1"/>
  <c r="M39" i="6"/>
  <c r="C57" i="6" s="1"/>
  <c r="AG13" i="6"/>
  <c r="AH18" i="6"/>
  <c r="AG25" i="6"/>
  <c r="AF20" i="6"/>
  <c r="W39" i="6" s="1"/>
  <c r="AG24" i="6"/>
  <c r="AI25" i="6"/>
  <c r="AF30" i="6"/>
  <c r="M42" i="6"/>
  <c r="C60" i="6" s="1"/>
  <c r="AF14" i="6"/>
  <c r="AG20" i="6"/>
  <c r="AH24" i="6"/>
  <c r="AF28" i="6"/>
  <c r="AF29" i="6"/>
  <c r="AG30" i="6"/>
  <c r="X42" i="6" s="1"/>
  <c r="AG23" i="6"/>
  <c r="AH30" i="6"/>
  <c r="AH24" i="5"/>
  <c r="J39" i="5"/>
  <c r="L39" i="5"/>
  <c r="B57" i="5" s="1"/>
  <c r="N39" i="5"/>
  <c r="D57" i="5" s="1"/>
  <c r="AI24" i="5"/>
  <c r="O36" i="5"/>
  <c r="E55" i="5" s="1"/>
  <c r="X60" i="5"/>
  <c r="V60" i="5"/>
  <c r="AF18" i="5"/>
  <c r="AH19" i="5"/>
  <c r="AI28" i="5"/>
  <c r="Z42" i="5" s="1"/>
  <c r="AI29" i="5"/>
  <c r="AJ30" i="5"/>
  <c r="AA42" i="5" s="1"/>
  <c r="AG13" i="5"/>
  <c r="AH18" i="5"/>
  <c r="AG25" i="5"/>
  <c r="AI18" i="5"/>
  <c r="Z39" i="5" s="1"/>
  <c r="AF24" i="5"/>
  <c r="AH25" i="5"/>
  <c r="AG24" i="5"/>
  <c r="AF30" i="5"/>
  <c r="M42" i="5"/>
  <c r="C60" i="5" s="1"/>
  <c r="AF14" i="5"/>
  <c r="W36" i="5" s="1"/>
  <c r="AG20" i="5"/>
  <c r="X39" i="5" s="1"/>
  <c r="AF23" i="5"/>
  <c r="AF28" i="5"/>
  <c r="AF29" i="5"/>
  <c r="AG30" i="5"/>
  <c r="AF19" i="5"/>
  <c r="AG28" i="5"/>
  <c r="AG29" i="5"/>
  <c r="AH30" i="5"/>
  <c r="Y42" i="5" s="1"/>
  <c r="Y42" i="4"/>
  <c r="W39" i="4"/>
  <c r="Z42" i="4"/>
  <c r="X60" i="4"/>
  <c r="V60" i="4"/>
  <c r="AI23" i="4"/>
  <c r="M39" i="4"/>
  <c r="C57" i="4" s="1"/>
  <c r="AF13" i="4"/>
  <c r="AF15" i="4"/>
  <c r="AI19" i="4"/>
  <c r="Z39" i="4" s="1"/>
  <c r="AF25" i="4"/>
  <c r="AJ28" i="4"/>
  <c r="AJ29" i="4"/>
  <c r="AG13" i="4"/>
  <c r="AH18" i="4"/>
  <c r="AG25" i="4"/>
  <c r="AF24" i="4"/>
  <c r="AH25" i="4"/>
  <c r="M42" i="4"/>
  <c r="C60" i="4" s="1"/>
  <c r="AF14" i="4"/>
  <c r="AG20" i="4"/>
  <c r="X39" i="4" s="1"/>
  <c r="AF23" i="4"/>
  <c r="AF28" i="4"/>
  <c r="W42" i="4" s="1"/>
  <c r="AF29" i="4"/>
  <c r="AG30" i="4"/>
  <c r="AG23" i="4"/>
  <c r="AG28" i="4"/>
  <c r="X42" i="4" s="1"/>
  <c r="AG29" i="4"/>
  <c r="AH30" i="4"/>
  <c r="AI30" i="3"/>
  <c r="N42" i="3"/>
  <c r="D60" i="3" s="1"/>
  <c r="O36" i="3"/>
  <c r="E55" i="3" s="1"/>
  <c r="X36" i="3"/>
  <c r="AG16" i="3"/>
  <c r="X60" i="3"/>
  <c r="V60" i="3"/>
  <c r="W36" i="3"/>
  <c r="Z39" i="3"/>
  <c r="AI25" i="3"/>
  <c r="Q39" i="3"/>
  <c r="G57" i="3" s="1"/>
  <c r="AF23" i="3"/>
  <c r="AF18" i="3"/>
  <c r="AH19" i="3"/>
  <c r="AI23" i="3"/>
  <c r="AI28" i="3"/>
  <c r="Z42" i="3" s="1"/>
  <c r="AI29" i="3"/>
  <c r="AJ30" i="3"/>
  <c r="AF25" i="3"/>
  <c r="AJ29" i="3"/>
  <c r="AH18" i="3"/>
  <c r="AJ28" i="3"/>
  <c r="AF24" i="3"/>
  <c r="M42" i="3"/>
  <c r="C60" i="3" s="1"/>
  <c r="AF29" i="3"/>
  <c r="AF19" i="3"/>
  <c r="AH20" i="3"/>
  <c r="AG23" i="3"/>
  <c r="X39" i="3" s="1"/>
  <c r="AG28" i="3"/>
  <c r="X42" i="3" s="1"/>
  <c r="AG29" i="3"/>
  <c r="AH30" i="3"/>
  <c r="Y42" i="3" s="1"/>
  <c r="AF28" i="3"/>
  <c r="W42" i="3" s="1"/>
  <c r="Y46" i="2"/>
  <c r="O46" i="2"/>
  <c r="L46" i="2"/>
  <c r="C50" i="2"/>
  <c r="D50" i="2"/>
  <c r="E50" i="2"/>
  <c r="F50" i="2"/>
  <c r="G50" i="2"/>
  <c r="I50" i="2"/>
  <c r="K50" i="2"/>
  <c r="J50" i="2"/>
  <c r="H50" i="2"/>
  <c r="K26" i="2"/>
  <c r="J26" i="2"/>
  <c r="X42" i="9" l="1"/>
  <c r="AG16" i="9"/>
  <c r="R46" i="9" s="1"/>
  <c r="S46" i="9" s="1"/>
  <c r="W46" i="9" s="1"/>
  <c r="AA46" i="9" s="1"/>
  <c r="X36" i="9"/>
  <c r="W39" i="9"/>
  <c r="W42" i="9"/>
  <c r="Z42" i="9"/>
  <c r="Y39" i="9"/>
  <c r="AH21" i="9"/>
  <c r="X42" i="8"/>
  <c r="Y39" i="8"/>
  <c r="AH21" i="8"/>
  <c r="R46" i="8" s="1"/>
  <c r="S46" i="8" s="1"/>
  <c r="W46" i="8" s="1"/>
  <c r="AA46" i="8" s="1"/>
  <c r="AA42" i="8"/>
  <c r="X39" i="8"/>
  <c r="W42" i="8"/>
  <c r="Z39" i="7"/>
  <c r="Z42" i="7"/>
  <c r="W42" i="7"/>
  <c r="W39" i="7"/>
  <c r="X42" i="7"/>
  <c r="R46" i="7"/>
  <c r="S46" i="7" s="1"/>
  <c r="W46" i="7" s="1"/>
  <c r="AA46" i="7" s="1"/>
  <c r="W42" i="6"/>
  <c r="X39" i="6"/>
  <c r="AA42" i="6"/>
  <c r="AG16" i="6"/>
  <c r="X36" i="6"/>
  <c r="W36" i="6"/>
  <c r="Y39" i="6"/>
  <c r="AH21" i="6"/>
  <c r="X42" i="5"/>
  <c r="W42" i="5"/>
  <c r="Y39" i="5"/>
  <c r="AH21" i="5"/>
  <c r="AG16" i="5"/>
  <c r="R46" i="5" s="1"/>
  <c r="S46" i="5" s="1"/>
  <c r="W46" i="5" s="1"/>
  <c r="AA46" i="5" s="1"/>
  <c r="X36" i="5"/>
  <c r="W39" i="5"/>
  <c r="AA42" i="4"/>
  <c r="Y39" i="4"/>
  <c r="AH21" i="4"/>
  <c r="AG16" i="4"/>
  <c r="X36" i="4"/>
  <c r="W36" i="4"/>
  <c r="AA42" i="3"/>
  <c r="Y39" i="3"/>
  <c r="AH21" i="3"/>
  <c r="R46" i="3" s="1"/>
  <c r="S46" i="3" s="1"/>
  <c r="W39" i="3"/>
  <c r="I31" i="2"/>
  <c r="I42" i="2" s="1"/>
  <c r="H31" i="2"/>
  <c r="H42" i="2" s="1"/>
  <c r="G31" i="2"/>
  <c r="G42" i="2" s="1"/>
  <c r="F31" i="2"/>
  <c r="F42" i="2" s="1"/>
  <c r="K16" i="2"/>
  <c r="K36" i="2" s="1"/>
  <c r="K31" i="2"/>
  <c r="K42" i="2" s="1"/>
  <c r="Z60" i="2" s="1"/>
  <c r="J31" i="2"/>
  <c r="J42" i="2" s="1"/>
  <c r="Y60" i="2" s="1"/>
  <c r="K21" i="2"/>
  <c r="J21" i="2"/>
  <c r="J16" i="2"/>
  <c r="J36" i="2" s="1"/>
  <c r="AD24" i="2"/>
  <c r="AD26" i="2" s="1"/>
  <c r="U46" i="2" s="1"/>
  <c r="AC24" i="2"/>
  <c r="AB24" i="2"/>
  <c r="AA24" i="2"/>
  <c r="Z24" i="2"/>
  <c r="Y24" i="2"/>
  <c r="X24" i="2"/>
  <c r="W24" i="2"/>
  <c r="V24" i="2"/>
  <c r="U24" i="2"/>
  <c r="AD19" i="2"/>
  <c r="AD20" i="2"/>
  <c r="AC19" i="2"/>
  <c r="AC20" i="2"/>
  <c r="AB19" i="2"/>
  <c r="AB20" i="2"/>
  <c r="AA19" i="2"/>
  <c r="AA20" i="2"/>
  <c r="Z19" i="2"/>
  <c r="Z20" i="2"/>
  <c r="Y19" i="2"/>
  <c r="Y20" i="2"/>
  <c r="X19" i="2"/>
  <c r="X20" i="2"/>
  <c r="W19" i="2"/>
  <c r="W20" i="2"/>
  <c r="V19" i="2"/>
  <c r="V20" i="2"/>
  <c r="U19" i="2"/>
  <c r="U20" i="2"/>
  <c r="AD14" i="2"/>
  <c r="AD15" i="2"/>
  <c r="AC14" i="2"/>
  <c r="AC15" i="2"/>
  <c r="AB14" i="2"/>
  <c r="AB15" i="2"/>
  <c r="AA14" i="2"/>
  <c r="AA15" i="2"/>
  <c r="Z14" i="2"/>
  <c r="Z15" i="2"/>
  <c r="Y14" i="2"/>
  <c r="Y15" i="2"/>
  <c r="X14" i="2"/>
  <c r="X15" i="2"/>
  <c r="W14" i="2"/>
  <c r="W15" i="2"/>
  <c r="V14" i="2"/>
  <c r="V15" i="2"/>
  <c r="U14" i="2"/>
  <c r="U15" i="2"/>
  <c r="R46" i="6" l="1"/>
  <c r="S46" i="6" s="1"/>
  <c r="W46" i="6" s="1"/>
  <c r="AA46" i="6" s="1"/>
  <c r="R46" i="4"/>
  <c r="S46" i="4" s="1"/>
  <c r="W46" i="4" s="1"/>
  <c r="AA46" i="4" s="1"/>
  <c r="W46" i="3"/>
  <c r="AA46" i="3" s="1"/>
  <c r="W60" i="2"/>
  <c r="X60" i="2"/>
  <c r="V60" i="2"/>
  <c r="J39" i="2"/>
  <c r="K39" i="2"/>
  <c r="AI24" i="2"/>
  <c r="AI20" i="2"/>
  <c r="AH19" i="2"/>
  <c r="AF20" i="2"/>
  <c r="AF24" i="2"/>
  <c r="AH20" i="2"/>
  <c r="AG24" i="2"/>
  <c r="AH24" i="2"/>
  <c r="AI19" i="2"/>
  <c r="AF19" i="2"/>
  <c r="AG20" i="2"/>
  <c r="AG19" i="2"/>
  <c r="AG15" i="2"/>
  <c r="AG14" i="2"/>
  <c r="AF15" i="2"/>
  <c r="AF14" i="2"/>
  <c r="M29" i="2"/>
  <c r="W29" i="2" s="1"/>
  <c r="AD30" i="2"/>
  <c r="AC30" i="2"/>
  <c r="AB30" i="2"/>
  <c r="AA30" i="2"/>
  <c r="Z30" i="2"/>
  <c r="Y30" i="2"/>
  <c r="X30" i="2"/>
  <c r="W30" i="2"/>
  <c r="V30" i="2"/>
  <c r="U30" i="2"/>
  <c r="AD29" i="2"/>
  <c r="AC29" i="2"/>
  <c r="AB29" i="2"/>
  <c r="AA29" i="2"/>
  <c r="Z29" i="2"/>
  <c r="Y29" i="2"/>
  <c r="X29" i="2"/>
  <c r="V29" i="2"/>
  <c r="U29" i="2"/>
  <c r="AD28" i="2"/>
  <c r="AC28" i="2"/>
  <c r="AB28" i="2"/>
  <c r="AA28" i="2"/>
  <c r="Z28" i="2"/>
  <c r="Y28" i="2"/>
  <c r="X28" i="2"/>
  <c r="U28" i="2"/>
  <c r="M28" i="2"/>
  <c r="W28" i="2" s="1"/>
  <c r="L28" i="2"/>
  <c r="V28" i="2" s="1"/>
  <c r="AD25" i="2"/>
  <c r="AC25" i="2"/>
  <c r="AB25" i="2"/>
  <c r="AA25" i="2"/>
  <c r="Z25" i="2"/>
  <c r="Y25" i="2"/>
  <c r="X25" i="2"/>
  <c r="W25" i="2"/>
  <c r="V25" i="2"/>
  <c r="U25" i="2"/>
  <c r="AD23" i="2"/>
  <c r="AC23" i="2"/>
  <c r="AB23" i="2"/>
  <c r="AA23" i="2"/>
  <c r="Z23" i="2"/>
  <c r="Y23" i="2"/>
  <c r="X23" i="2"/>
  <c r="W23" i="2"/>
  <c r="V23" i="2"/>
  <c r="U23" i="2"/>
  <c r="AD18" i="2"/>
  <c r="AC18" i="2"/>
  <c r="AB18" i="2"/>
  <c r="AA18" i="2"/>
  <c r="Z18" i="2"/>
  <c r="Y18" i="2"/>
  <c r="X18" i="2"/>
  <c r="W18" i="2"/>
  <c r="V18" i="2"/>
  <c r="U18" i="2"/>
  <c r="AD13" i="2"/>
  <c r="U36" i="2" s="1"/>
  <c r="K55" i="2" s="1"/>
  <c r="AC13" i="2"/>
  <c r="AB13" i="2"/>
  <c r="AA13" i="2"/>
  <c r="Z13" i="2"/>
  <c r="Y13" i="2"/>
  <c r="X13" i="2"/>
  <c r="W13" i="2"/>
  <c r="N36" i="2" s="1"/>
  <c r="D55" i="2" s="1"/>
  <c r="V13" i="2"/>
  <c r="M36" i="2" s="1"/>
  <c r="C55" i="2" s="1"/>
  <c r="U13" i="2"/>
  <c r="AH18" i="2" l="1"/>
  <c r="AH21" i="2" s="1"/>
  <c r="T42" i="2"/>
  <c r="J60" i="2" s="1"/>
  <c r="P42" i="2"/>
  <c r="F60" i="2" s="1"/>
  <c r="R42" i="2"/>
  <c r="H60" i="2" s="1"/>
  <c r="L39" i="2"/>
  <c r="B57" i="2" s="1"/>
  <c r="S42" i="2"/>
  <c r="I60" i="2" s="1"/>
  <c r="L42" i="2"/>
  <c r="B60" i="2" s="1"/>
  <c r="Q42" i="2"/>
  <c r="G60" i="2" s="1"/>
  <c r="U42" i="2"/>
  <c r="K60" i="2" s="1"/>
  <c r="O42" i="2"/>
  <c r="E60" i="2" s="1"/>
  <c r="M42" i="2"/>
  <c r="C60" i="2" s="1"/>
  <c r="N42" i="2"/>
  <c r="D60" i="2" s="1"/>
  <c r="M39" i="2"/>
  <c r="Q39" i="2"/>
  <c r="R36" i="2"/>
  <c r="H55" i="2" s="1"/>
  <c r="L36" i="2"/>
  <c r="B55" i="2" s="1"/>
  <c r="T36" i="2"/>
  <c r="J55" i="2" s="1"/>
  <c r="R39" i="2"/>
  <c r="H57" i="2" s="1"/>
  <c r="S36" i="2"/>
  <c r="I55" i="2" s="1"/>
  <c r="S39" i="2"/>
  <c r="I57" i="2" s="1"/>
  <c r="T39" i="2"/>
  <c r="J57" i="2" s="1"/>
  <c r="O36" i="2"/>
  <c r="U39" i="2"/>
  <c r="K57" i="2" s="1"/>
  <c r="P39" i="2"/>
  <c r="F57" i="2" s="1"/>
  <c r="P36" i="2"/>
  <c r="N39" i="2"/>
  <c r="D57" i="2" s="1"/>
  <c r="Q36" i="2"/>
  <c r="G55" i="2" s="1"/>
  <c r="O39" i="2"/>
  <c r="E57" i="2" s="1"/>
  <c r="AJ28" i="2"/>
  <c r="AF29" i="2"/>
  <c r="AJ29" i="2"/>
  <c r="AI18" i="2"/>
  <c r="AI25" i="2"/>
  <c r="AG30" i="2"/>
  <c r="AH25" i="2"/>
  <c r="AF23" i="2"/>
  <c r="AF28" i="2"/>
  <c r="AG29" i="2"/>
  <c r="AG23" i="2"/>
  <c r="AG28" i="2"/>
  <c r="AH30" i="2"/>
  <c r="AF13" i="2"/>
  <c r="W36" i="2" s="1"/>
  <c r="AH23" i="2"/>
  <c r="AH28" i="2"/>
  <c r="AH29" i="2"/>
  <c r="AG13" i="2"/>
  <c r="X36" i="2" s="1"/>
  <c r="AI23" i="2"/>
  <c r="AI28" i="2"/>
  <c r="AI30" i="2"/>
  <c r="AF18" i="2"/>
  <c r="AF25" i="2"/>
  <c r="AI29" i="2"/>
  <c r="AG18" i="2"/>
  <c r="AG25" i="2"/>
  <c r="AF30" i="2"/>
  <c r="AJ30" i="2"/>
  <c r="AG16" i="2" l="1"/>
  <c r="R46" i="2" s="1"/>
  <c r="S46" i="2" s="1"/>
  <c r="W46" i="2" s="1"/>
  <c r="AA46" i="2" s="1"/>
  <c r="C57" i="2"/>
  <c r="G57" i="2"/>
  <c r="E55" i="2"/>
  <c r="F55" i="2"/>
  <c r="Z42" i="2"/>
  <c r="Y42" i="2"/>
  <c r="X42" i="2"/>
  <c r="AA42" i="2"/>
  <c r="X39" i="2"/>
  <c r="W42" i="2"/>
  <c r="Y39" i="2"/>
  <c r="Z39" i="2"/>
  <c r="W39" i="2"/>
</calcChain>
</file>

<file path=xl/sharedStrings.xml><?xml version="1.0" encoding="utf-8"?>
<sst xmlns="http://schemas.openxmlformats.org/spreadsheetml/2006/main" count="1808" uniqueCount="108">
  <si>
    <t>Energy</t>
  </si>
  <si>
    <t>PFR</t>
  </si>
  <si>
    <t>FFR</t>
  </si>
  <si>
    <t>UFR</t>
  </si>
  <si>
    <t>ECRS</t>
  </si>
  <si>
    <t>NSPIN</t>
  </si>
  <si>
    <t>Dep. Factor (0 to 1)</t>
  </si>
  <si>
    <t>Time Dur. (hr)</t>
  </si>
  <si>
    <t>DF Time Dur. (hr)</t>
  </si>
  <si>
    <t>NCLR1</t>
  </si>
  <si>
    <t>COP Status</t>
  </si>
  <si>
    <t>RU</t>
  </si>
  <si>
    <t>RD</t>
  </si>
  <si>
    <t>ECRSM</t>
  </si>
  <si>
    <t>ECRSS</t>
  </si>
  <si>
    <t>NSPINM</t>
  </si>
  <si>
    <t>NSPINS</t>
  </si>
  <si>
    <t>CLR1</t>
  </si>
  <si>
    <t>GR1</t>
  </si>
  <si>
    <t>GR3</t>
  </si>
  <si>
    <t>ESR1</t>
  </si>
  <si>
    <t>ESR2</t>
  </si>
  <si>
    <t>ESR3</t>
  </si>
  <si>
    <t>Offered AS MW (combination of  Registed qualified MW amount, COP AS MW, and submitted AS MW offers)</t>
  </si>
  <si>
    <t>NA</t>
  </si>
  <si>
    <t>1=ON/OFFQS
-1=OFF (only for GR)
0=OUT</t>
  </si>
  <si>
    <t>HSL/MPC
(MW)</t>
  </si>
  <si>
    <t>LSL/MPC
(MW)</t>
  </si>
  <si>
    <t>RU
(MW)</t>
  </si>
  <si>
    <t>RD
(MW)</t>
  </si>
  <si>
    <t>FFR
(MW)</t>
  </si>
  <si>
    <t>UFR
(MW)</t>
  </si>
  <si>
    <t>PFR
(MW)</t>
  </si>
  <si>
    <t>ECRSM
(MW)</t>
  </si>
  <si>
    <t>ECRSS
(MW)</t>
  </si>
  <si>
    <t>NSPINM
(MW)</t>
  </si>
  <si>
    <t>NSPINS
(MW)</t>
  </si>
  <si>
    <t>MaxSOC
(MWh)</t>
  </si>
  <si>
    <t>HBSOC
(h)
(MWh)</t>
  </si>
  <si>
    <t>HBSOC
(h+1)
(MWh)</t>
  </si>
  <si>
    <t>QSE Position</t>
  </si>
  <si>
    <t>Energy
+ve Pur
-ve Sale
(MW)</t>
  </si>
  <si>
    <t>Resource Level Constraints</t>
  </si>
  <si>
    <t>SOC Constraints</t>
  </si>
  <si>
    <t>MW</t>
  </si>
  <si>
    <t>MinSOC
(MWh)</t>
  </si>
  <si>
    <t>Diff
HBSOC =0</t>
  </si>
  <si>
    <t>MinSOC
&gt;=0</t>
  </si>
  <si>
    <t>MaxSOC
&gt;=0</t>
  </si>
  <si>
    <t>HSL-MW&gt;=0</t>
  </si>
  <si>
    <t>MW-LSL&gt;=0</t>
  </si>
  <si>
    <t>Objective: Maximize QSE AS position coverage=</t>
  </si>
  <si>
    <t>QSE Level Constraints&gt;=0</t>
  </si>
  <si>
    <t>FFR+UFR</t>
  </si>
  <si>
    <t>FFR+
UFR+
PFR</t>
  </si>
  <si>
    <t>ECRSM+
ECRSS</t>
  </si>
  <si>
    <t>NSPINM+
NSPINS</t>
  </si>
  <si>
    <t>RTAML</t>
  </si>
  <si>
    <t>RCAPSNAP</t>
  </si>
  <si>
    <t>RUCCAPSNAP</t>
  </si>
  <si>
    <t>ASONPOSSNAP</t>
  </si>
  <si>
    <t>ASOFRLRSNAP</t>
  </si>
  <si>
    <t>RUCSFSNAP</t>
  </si>
  <si>
    <t>FFR,UFR,ECRSM
(MW)</t>
  </si>
  <si>
    <t>RU,PFR
(MW)</t>
  </si>
  <si>
    <t>RU,PFR, ECRSS
(MW)</t>
  </si>
  <si>
    <t>RU,PFR, ECRSS, NSPINS
(MW)</t>
  </si>
  <si>
    <t>RU,PFR, ECRSS, NSPINS, RD
(MW)</t>
  </si>
  <si>
    <t>RU,FFR
(MW)</t>
  </si>
  <si>
    <t>RU,FFR, PFR
(MW)</t>
  </si>
  <si>
    <t>RU,FFR, PFR, ECRSS
(MW)</t>
  </si>
  <si>
    <t>RU,FFR, PFR, ECRSS, NSPINS
(MW)</t>
  </si>
  <si>
    <t>RU,FFR, PFR, ECRSS, NSPINS, RD
(MW)</t>
  </si>
  <si>
    <t>FFR,UFR, ECRSM, NSPINM
(MW)</t>
  </si>
  <si>
    <t>RUCOSFSNAP</t>
  </si>
  <si>
    <t>Agg. NCLR</t>
  </si>
  <si>
    <t>NCLR2</t>
  </si>
  <si>
    <t>NCLR3</t>
  </si>
  <si>
    <t>CLR2</t>
  </si>
  <si>
    <t>CLR3</t>
  </si>
  <si>
    <t>GR2</t>
  </si>
  <si>
    <t>COP status
dependent
HSL-LSL
(MW)</t>
  </si>
  <si>
    <t>QSE portfolio level Aggregated NCLR, CLR+GR,ESR</t>
  </si>
  <si>
    <t>Agg.ESR</t>
  </si>
  <si>
    <t>Agg.  CLR + Agg.  GR</t>
  </si>
  <si>
    <t xml:space="preserve">
HSL-LSL
(MW)</t>
  </si>
  <si>
    <t>agg</t>
  </si>
  <si>
    <t>Agg. CLR+Agg.GR</t>
  </si>
  <si>
    <t>Agg. ESR</t>
  </si>
  <si>
    <t>NCLR:valid values 0 or 1</t>
  </si>
  <si>
    <t>GR:valid values 0, -1 or 1</t>
  </si>
  <si>
    <t>CLR:valid values 0, or 1</t>
  </si>
  <si>
    <t>ESR:valid values 0, or 1</t>
  </si>
  <si>
    <t>NCLR
ASOFRLRSNAP</t>
  </si>
  <si>
    <t>CLR
ASOFRLRSNAP</t>
  </si>
  <si>
    <t>ASOFFOFRSNAP</t>
  </si>
  <si>
    <t>Optimization variables</t>
  </si>
  <si>
    <t>agg. Online HSL</t>
  </si>
  <si>
    <t>ASMWCAPABILITY:
Eligible AS MW (combination of HSL-LSL, COP status, Registed qualified MW amount, COP AS MW, and submitted AS MW offers)</t>
  </si>
  <si>
    <t>Combined AS MW Capability: Eligible AS MW</t>
  </si>
  <si>
    <t>ASMWCAPUSED</t>
  </si>
  <si>
    <t>HSL-LSL -
sum(ASMWCAPUSED) &gt;=0</t>
  </si>
  <si>
    <t>ASMWCAPABILITY-ASMWCAPUSED&gt;=0</t>
  </si>
  <si>
    <t>New</t>
  </si>
  <si>
    <t>Modified</t>
  </si>
  <si>
    <t>RUCASFSNAP</t>
  </si>
  <si>
    <t>ESRMWSNAP</t>
  </si>
  <si>
    <t>ESRASSNAP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</si>
</sst>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7" xfId="0" applyFill="1" applyBorder="1"/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quotePrefix="1" applyAlignment="1">
      <alignment wrapText="1"/>
    </xf>
    <xf numFmtId="0" fontId="1" fillId="0" borderId="1" xfId="0" applyFont="1" applyBorder="1" applyAlignment="1"/>
    <xf numFmtId="0" fontId="0" fillId="0" borderId="0" xfId="0" applyFill="1" applyBorder="1" applyAlignment="1">
      <alignment wrapText="1"/>
    </xf>
    <xf numFmtId="0" fontId="0" fillId="2" borderId="0" xfId="0" applyFill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0" xfId="0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1" xfId="0" applyFont="1" applyFill="1" applyBorder="1"/>
    <xf numFmtId="0" fontId="3" fillId="4" borderId="2" xfId="0" applyFont="1" applyFill="1" applyBorder="1"/>
    <xf numFmtId="0" fontId="3" fillId="4" borderId="4" xfId="0" applyFont="1" applyFill="1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14" xfId="0" applyFont="1" applyBorder="1"/>
    <xf numFmtId="0" fontId="1" fillId="0" borderId="15" xfId="0" applyFont="1" applyBorder="1" applyAlignment="1">
      <alignment wrapText="1"/>
    </xf>
    <xf numFmtId="0" fontId="2" fillId="3" borderId="1" xfId="0" applyFont="1" applyFill="1" applyBorder="1"/>
    <xf numFmtId="0" fontId="0" fillId="3" borderId="2" xfId="0" applyFill="1" applyBorder="1"/>
    <xf numFmtId="0" fontId="2" fillId="3" borderId="2" xfId="0" applyFont="1" applyFill="1" applyBorder="1"/>
    <xf numFmtId="0" fontId="3" fillId="3" borderId="2" xfId="0" applyFont="1" applyFill="1" applyBorder="1"/>
    <xf numFmtId="0" fontId="0" fillId="5" borderId="18" xfId="0" applyFill="1" applyBorder="1"/>
    <xf numFmtId="0" fontId="0" fillId="0" borderId="9" xfId="0" applyFill="1" applyBorder="1"/>
    <xf numFmtId="0" fontId="0" fillId="0" borderId="13" xfId="0" applyFill="1" applyBorder="1"/>
    <xf numFmtId="0" fontId="0" fillId="0" borderId="4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21" xfId="0" applyBorder="1"/>
    <xf numFmtId="0" fontId="0" fillId="0" borderId="21" xfId="0" applyFill="1" applyBorder="1"/>
    <xf numFmtId="0" fontId="0" fillId="0" borderId="20" xfId="0" applyBorder="1"/>
    <xf numFmtId="0" fontId="0" fillId="0" borderId="0" xfId="0" applyFill="1" applyBorder="1" applyAlignment="1"/>
    <xf numFmtId="0" fontId="1" fillId="0" borderId="0" xfId="0" applyFont="1" applyBorder="1" applyAlignment="1"/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8" xfId="0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1" fillId="0" borderId="15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9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0" fillId="4" borderId="4" xfId="0" applyFill="1" applyBorder="1" applyAlignment="1"/>
    <xf numFmtId="0" fontId="0" fillId="6" borderId="0" xfId="0" applyFill="1"/>
    <xf numFmtId="0" fontId="0" fillId="6" borderId="0" xfId="0" applyFill="1" applyBorder="1"/>
    <xf numFmtId="0" fontId="1" fillId="6" borderId="0" xfId="0" applyFont="1" applyFill="1" applyAlignment="1">
      <alignment wrapText="1"/>
    </xf>
    <xf numFmtId="0" fontId="1" fillId="6" borderId="0" xfId="0" applyFont="1" applyFill="1" applyBorder="1"/>
    <xf numFmtId="0" fontId="0" fillId="6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6F58EE-8513-70F7-9CB6-3A7DFDD71CBD}"/>
            </a:ext>
          </a:extLst>
        </xdr:cNvPr>
        <xdr:cNvSpPr txBox="1"/>
      </xdr:nvSpPr>
      <xdr:spPr>
        <a:xfrm>
          <a:off x="8362950" y="6286501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EF7532F-AAE9-4B10-8772-BD422A65E8D8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378377-9BAC-464A-8D0D-EF49A289B1E5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1D1FFF-4110-4E02-B917-B9EB00FF2316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F37252-0315-4D67-B7EF-84EBB2BCE875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2E4886-0309-4A4F-83BC-BC2F118F7629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C0D41F-0C3A-4842-94CA-E2A468886DC2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87FFEA-AB37-4D1F-AFC5-5602C7C88C9F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9D99C5-8FB2-420C-BA96-6A4C6BE3ED42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C6018B-3041-4F78-A68C-D44C8C1319F6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0119C4-03DF-4286-A436-3C2F70F32A22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194A0CA-B3C3-4C89-89BB-917A4904C04F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C54FDD-99AE-4358-8091-D12E7EB36602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A6F46B3-8014-4B3F-8DF4-9E1BD34BFBA6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F2798E-C661-47F7-A8A6-434B4CF46B06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5AE10F4-577D-4523-862D-5B7167646492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C2681-2234-4399-8DA9-20B2212E0E08}">
  <dimension ref="A1:AL62"/>
  <sheetViews>
    <sheetView tabSelected="1" workbookViewId="0">
      <selection activeCell="I45" sqref="I45"/>
    </sheetView>
  </sheetViews>
  <sheetFormatPr defaultRowHeight="15" x14ac:dyDescent="0.25"/>
  <cols>
    <col min="2" max="2" width="18.7109375" customWidth="1"/>
    <col min="3" max="8" width="8.85546875" customWidth="1"/>
  </cols>
  <sheetData>
    <row r="1" spans="1:34" x14ac:dyDescent="0.25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25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25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25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60" x14ac:dyDescent="0.25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25">
      <c r="A7" t="s">
        <v>40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100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.75" thickBot="1" x14ac:dyDescent="0.3"/>
    <row r="9" spans="1:34" x14ac:dyDescent="0.25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.75" thickBot="1" x14ac:dyDescent="0.3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64.5" x14ac:dyDescent="0.25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25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25">
      <c r="A13" t="s">
        <v>9</v>
      </c>
      <c r="B13" s="25">
        <v>1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30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30</v>
      </c>
      <c r="AB13" s="6">
        <f>0</f>
        <v>0</v>
      </c>
      <c r="AC13" s="6">
        <f>IF(B13=1,MIN((J13-K13),S13),0)</f>
        <v>30</v>
      </c>
      <c r="AD13" s="7">
        <f>0</f>
        <v>0</v>
      </c>
      <c r="AF13" s="5">
        <f>MIN(U13,X13+Y13+AA13)</f>
        <v>30</v>
      </c>
      <c r="AG13" s="7">
        <f>MIN(U13,X13+Y13+AA13+AB13)</f>
        <v>30</v>
      </c>
      <c r="AH13" s="6"/>
    </row>
    <row r="14" spans="1:34" x14ac:dyDescent="0.25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.75" thickBot="1" x14ac:dyDescent="0.3">
      <c r="A15" t="s">
        <v>77</v>
      </c>
      <c r="B15" s="25">
        <v>1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100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100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100</v>
      </c>
      <c r="AG15" s="10">
        <f t="shared" si="6"/>
        <v>100</v>
      </c>
      <c r="AH15" s="6"/>
    </row>
    <row r="16" spans="1:34" s="66" customFormat="1" ht="35.25" thickBot="1" x14ac:dyDescent="0.3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140</v>
      </c>
      <c r="K16" s="66">
        <f>SUM(IF(B13=1,K13,0),IF(B14=1,K14,0),IF(B15=1,K15,0))</f>
        <v>10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130</v>
      </c>
      <c r="AH16" s="11"/>
    </row>
    <row r="17" spans="1:38" ht="75" x14ac:dyDescent="0.25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25">
      <c r="A18" t="s">
        <v>17</v>
      </c>
      <c r="B18" s="25">
        <v>1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40</v>
      </c>
      <c r="V18" s="5">
        <f>IF(B18=1,MIN((J18-K18),L18),0)</f>
        <v>8</v>
      </c>
      <c r="W18" s="6">
        <f>IF(B18=1,MIN((J18-K18),M18),0)</f>
        <v>8</v>
      </c>
      <c r="X18" s="6">
        <f>0</f>
        <v>0</v>
      </c>
      <c r="Y18" s="6">
        <f>0</f>
        <v>0</v>
      </c>
      <c r="Z18" s="6">
        <f>IF(B18=1,MIN((J18-K18),P18),0)</f>
        <v>8</v>
      </c>
      <c r="AA18" s="6">
        <f>0</f>
        <v>0</v>
      </c>
      <c r="AB18" s="6">
        <f>IF(B18=1,MIN((J18-K18),R18),0)</f>
        <v>40</v>
      </c>
      <c r="AC18" s="6">
        <f>0</f>
        <v>0</v>
      </c>
      <c r="AD18" s="7">
        <f>IF(B18=1,MIN((J18-K18),T18),0)</f>
        <v>40</v>
      </c>
      <c r="AF18" s="5">
        <f>MIN(U18,V18+Z18)</f>
        <v>16</v>
      </c>
      <c r="AG18" s="6">
        <f>MIN(U18,V18+Z18+AB18)</f>
        <v>40</v>
      </c>
      <c r="AH18" s="6">
        <f>MIN(U18,V18+Z18+AB18+AD18)</f>
        <v>40</v>
      </c>
      <c r="AI18" s="7">
        <f>MIN(U18,V18+Z18+AB18+AD18+W18)</f>
        <v>40</v>
      </c>
    </row>
    <row r="19" spans="1:38" x14ac:dyDescent="0.25">
      <c r="A19" t="s">
        <v>78</v>
      </c>
      <c r="B19" s="25">
        <v>1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50</v>
      </c>
      <c r="V19" s="5">
        <f t="shared" ref="V19:V20" si="8">IF(B19=1,MIN((J19-K19),L19),0)</f>
        <v>4</v>
      </c>
      <c r="W19" s="6">
        <f t="shared" ref="W19:W20" si="9">IF(B19=1,MIN((J19-K19),M19),0)</f>
        <v>4</v>
      </c>
      <c r="X19" s="6">
        <f>0</f>
        <v>0</v>
      </c>
      <c r="Y19" s="6">
        <f>0</f>
        <v>0</v>
      </c>
      <c r="Z19" s="6">
        <f t="shared" ref="Z19:Z20" si="10">IF(B19=1,MIN((J19-K19),P19),0)</f>
        <v>4</v>
      </c>
      <c r="AA19" s="6">
        <f>0</f>
        <v>0</v>
      </c>
      <c r="AB19" s="6">
        <f t="shared" ref="AB19:AB20" si="11">IF(B19=1,MIN((J19-K19),R19),0)</f>
        <v>50</v>
      </c>
      <c r="AC19" s="6">
        <f>0</f>
        <v>0</v>
      </c>
      <c r="AD19" s="7">
        <f t="shared" ref="AD19:AD20" si="12">IF(B19=1,MIN((J19-K19),T19),0)</f>
        <v>50</v>
      </c>
      <c r="AF19" s="5">
        <f t="shared" ref="AF19:AF20" si="13">MIN(U19,V19+Z19)</f>
        <v>8</v>
      </c>
      <c r="AG19" s="6">
        <f t="shared" ref="AG19:AG20" si="14">MIN(U19,V19+Z19+AB19)</f>
        <v>50</v>
      </c>
      <c r="AH19" s="6">
        <f t="shared" ref="AH19:AH20" si="15">MIN(U19,V19+Z19+AB19+AD19)</f>
        <v>50</v>
      </c>
      <c r="AI19" s="7">
        <f t="shared" ref="AI19:AI20" si="16">MIN(U19,V19+Z19+AB19+AD19+W19)</f>
        <v>50</v>
      </c>
    </row>
    <row r="20" spans="1:38" x14ac:dyDescent="0.25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4.5" x14ac:dyDescent="0.25">
      <c r="B21" s="59"/>
      <c r="I21" s="66" t="s">
        <v>86</v>
      </c>
      <c r="J21" s="66">
        <f>SUM(IF(B18=1,J18,0),IF(B19=1,J19,0),IF(B20=1,J20,0))</f>
        <v>150</v>
      </c>
      <c r="K21" s="66">
        <f>SUM(IF(B18=1,K18,0),IF(B19=1,K19,0),IF(B20=1,B20,0))</f>
        <v>60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90</v>
      </c>
      <c r="AI21" s="68"/>
    </row>
    <row r="22" spans="1:38" x14ac:dyDescent="0.25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25">
      <c r="A23" t="s">
        <v>18</v>
      </c>
      <c r="B23" s="25">
        <v>1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70</v>
      </c>
      <c r="V23" s="5">
        <f>IF(B23=1,MIN((J23-K23),L23),0)</f>
        <v>14</v>
      </c>
      <c r="W23" s="6">
        <f>IF(B23=1,MIN((J23-K23),M23),0)</f>
        <v>14</v>
      </c>
      <c r="X23" s="6">
        <f>0</f>
        <v>0</v>
      </c>
      <c r="Y23" s="6">
        <f>0</f>
        <v>0</v>
      </c>
      <c r="Z23" s="6">
        <f>IF(B23=1,MIN((J23-K23),P23),0)</f>
        <v>14</v>
      </c>
      <c r="AA23" s="6">
        <f>0</f>
        <v>0</v>
      </c>
      <c r="AB23" s="6">
        <f>IF(B23=1,MIN((J23-K23),R23),0)</f>
        <v>70</v>
      </c>
      <c r="AC23" s="6">
        <f>0</f>
        <v>0</v>
      </c>
      <c r="AD23" s="7">
        <f>IF(OR(B23=1,B23=-1),MIN((J23-K23),T23),0)</f>
        <v>70</v>
      </c>
      <c r="AF23" s="5">
        <f>MIN(U23,V23+Z23)</f>
        <v>28</v>
      </c>
      <c r="AG23" s="6">
        <f>MIN(U23,V23+Z23+AB23)</f>
        <v>70</v>
      </c>
      <c r="AH23" s="6">
        <f>MIN(U23,V23+Z23+AB23+AD23)</f>
        <v>70</v>
      </c>
      <c r="AI23" s="7">
        <f>MIN(U23,V23+Z23+AB23+AD23+W23)</f>
        <v>70</v>
      </c>
    </row>
    <row r="24" spans="1:38" x14ac:dyDescent="0.25">
      <c r="A24" t="s">
        <v>80</v>
      </c>
      <c r="B24" s="25">
        <v>-1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300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.75" thickBot="1" x14ac:dyDescent="0.3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.75" thickBot="1" x14ac:dyDescent="0.3">
      <c r="B26" s="12"/>
      <c r="F26" s="90" t="s">
        <v>97</v>
      </c>
      <c r="H26" s="90">
        <f>SUM(IF(B23=1,J23,0),IF(B24=1,J24,0),IF(B25=1,J25,0))</f>
        <v>100</v>
      </c>
      <c r="I26" t="s">
        <v>86</v>
      </c>
      <c r="J26" s="66">
        <f>SUM(IF(OR(B23=1,B23=-1),J23,0),IF(OR(B24=1,B24=-1),J24,0),IF(OR(B25=1,B25=-1),J25,0))</f>
        <v>400</v>
      </c>
      <c r="K26" s="66">
        <f>SUM(IF(B23=1,K23,0),IF(B24=1,K24,0),IF(B25=1,K25,0))</f>
        <v>30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90" x14ac:dyDescent="0.25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25">
      <c r="A28" t="s">
        <v>20</v>
      </c>
      <c r="B28" s="59">
        <v>1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200</v>
      </c>
      <c r="V28" s="5">
        <f>IF(B28=1,MIN((J28-K28),L28),0)</f>
        <v>200</v>
      </c>
      <c r="W28" s="6">
        <f>IF(B28=1,MIN((J28-K28),M28),0)</f>
        <v>200</v>
      </c>
      <c r="X28" s="6">
        <f>IF(B28=1,MIN((J28-K28),N28),0)</f>
        <v>200</v>
      </c>
      <c r="Y28" s="6">
        <f>0</f>
        <v>0</v>
      </c>
      <c r="Z28" s="6">
        <f>IF(B28=1,MIN((J28-K28),P28),0)</f>
        <v>200</v>
      </c>
      <c r="AA28" s="6">
        <f>0</f>
        <v>0</v>
      </c>
      <c r="AB28" s="6">
        <f>IF(B28=1,MIN((J28-K28),R28),0)</f>
        <v>100</v>
      </c>
      <c r="AC28" s="6">
        <f>0</f>
        <v>0</v>
      </c>
      <c r="AD28" s="7">
        <f>IF(B28=1,MIN((J28-K28),T28),0)</f>
        <v>50</v>
      </c>
      <c r="AF28" s="5">
        <f>MIN(U28,V28+X28)</f>
        <v>200</v>
      </c>
      <c r="AG28" s="6">
        <f>MIN(U28,V28+Z28+AB28)</f>
        <v>200</v>
      </c>
      <c r="AH28" s="6">
        <f>MIN(U28,V28+X28+Z28+AB28)</f>
        <v>200</v>
      </c>
      <c r="AI28" s="6">
        <f>MIN(U28,V28+X28+Z28+AB28+AD28)</f>
        <v>200</v>
      </c>
      <c r="AJ28" s="7">
        <f>MIN(U28,V28+X28+Z28+AB28+AD28+W28)</f>
        <v>200</v>
      </c>
    </row>
    <row r="29" spans="1:38" x14ac:dyDescent="0.25">
      <c r="A29" t="s">
        <v>21</v>
      </c>
      <c r="B29" s="59">
        <v>1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20</v>
      </c>
      <c r="V29" s="5">
        <f t="shared" ref="V29:V30" si="22">IF(B29=1,MIN((J29-K29),L29),0)</f>
        <v>20</v>
      </c>
      <c r="W29" s="6">
        <f t="shared" ref="W29:W30" si="23">IF(B29=1,MIN((J29-K29),M29),0)</f>
        <v>20</v>
      </c>
      <c r="X29" s="6">
        <f t="shared" ref="X29:X30" si="24">IF(B29=1,MIN((J29-K29),N29),0)</f>
        <v>20</v>
      </c>
      <c r="Y29" s="6">
        <f>0</f>
        <v>0</v>
      </c>
      <c r="Z29" s="6">
        <f t="shared" ref="Z29:Z30" si="25">IF(B29=1,MIN((J29-K29),P29),0)</f>
        <v>20</v>
      </c>
      <c r="AA29" s="6">
        <f>0</f>
        <v>0</v>
      </c>
      <c r="AB29" s="6">
        <f t="shared" ref="AB29:AB30" si="26">IF(B29=1,MIN((J29-K29),R29),0)</f>
        <v>5</v>
      </c>
      <c r="AC29" s="6">
        <f>0</f>
        <v>0</v>
      </c>
      <c r="AD29" s="7">
        <f t="shared" ref="AD29:AD30" si="27">IF(B29=1,MIN((J29-K29),T29),0)</f>
        <v>2.5</v>
      </c>
      <c r="AF29" s="5">
        <f t="shared" ref="AF29:AF30" si="28">MIN(U29,V29+X29)</f>
        <v>20</v>
      </c>
      <c r="AG29" s="6">
        <f t="shared" ref="AG29:AG30" si="29">MIN(U29,V29+Z29+AB29)</f>
        <v>20</v>
      </c>
      <c r="AH29" s="6">
        <f t="shared" ref="AH29:AH30" si="30">MIN(U29,V29+X29+Z29+AB29)</f>
        <v>20</v>
      </c>
      <c r="AI29" s="6">
        <f t="shared" ref="AI29:AI30" si="31">MIN(U29,V29+X29+Z29+AB29+AD29)</f>
        <v>20</v>
      </c>
      <c r="AJ29" s="7">
        <f t="shared" ref="AJ29:AJ30" si="32">MIN(U29,V29+X29+Z29+AB29+AD29+W29)</f>
        <v>20</v>
      </c>
    </row>
    <row r="30" spans="1:38" ht="15.75" thickBot="1" x14ac:dyDescent="0.3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25">
      <c r="B31" s="11"/>
      <c r="C31" s="11"/>
      <c r="D31" s="11"/>
      <c r="E31" s="11" t="s">
        <v>86</v>
      </c>
      <c r="F31" s="11">
        <f>SUM(IF(B28=1,F28,0),IF(B29=1,F29,0),IF(B30=1,F30,0))</f>
        <v>210</v>
      </c>
      <c r="G31" s="11">
        <f>SUM(IF(B28=1,G28,0),IF(B29=1,G29,0),IF(B30=1,G30,0))</f>
        <v>0</v>
      </c>
      <c r="H31" s="11">
        <f>SUM(IF(B28=1,H28,0),IF(B29=1,H29,0),IF(B30=1,H30,0))</f>
        <v>105</v>
      </c>
      <c r="I31" s="11">
        <f>SUM(IF(B28=1,I28,0),IF(B29=1,I29,0),IF(B30=1,I30,0))</f>
        <v>60</v>
      </c>
      <c r="J31" s="66">
        <f>SUM(IF(B28=1,J28,0),IF(B29=1,J29,0),IF(B30=1,J30,0))</f>
        <v>110</v>
      </c>
      <c r="K31" s="66">
        <f>SUM(IF(B28=1,K28,0),IF(B29=1,K29,0),IF(B30=1,K30,0))</f>
        <v>-110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.75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.75" thickBot="1" x14ac:dyDescent="0.3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25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60" x14ac:dyDescent="0.25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25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140</v>
      </c>
      <c r="K36" s="11">
        <f>K16</f>
        <v>10</v>
      </c>
      <c r="L36" s="11">
        <f t="shared" ref="L36:U36" si="33">SUM(U13:U15)</f>
        <v>130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100</v>
      </c>
      <c r="Q36" s="11">
        <f t="shared" si="33"/>
        <v>0</v>
      </c>
      <c r="R36" s="11">
        <f t="shared" si="33"/>
        <v>30</v>
      </c>
      <c r="S36" s="11">
        <f t="shared" si="33"/>
        <v>0</v>
      </c>
      <c r="T36" s="11">
        <f t="shared" si="33"/>
        <v>30</v>
      </c>
      <c r="U36" s="11">
        <f t="shared" si="33"/>
        <v>0</v>
      </c>
      <c r="V36" s="11"/>
      <c r="W36" s="11">
        <f>SUM(AF13:AF15)</f>
        <v>130</v>
      </c>
      <c r="X36" s="11">
        <f>SUM(AG13:AG15)</f>
        <v>130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25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5" x14ac:dyDescent="0.25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25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550</v>
      </c>
      <c r="K39" s="11">
        <f>K21+K26</f>
        <v>90</v>
      </c>
      <c r="L39" s="11">
        <f t="shared" ref="L39:U39" si="34">SUM(U18:U20,U23:U25)</f>
        <v>460</v>
      </c>
      <c r="M39" s="11">
        <f t="shared" si="34"/>
        <v>26</v>
      </c>
      <c r="N39" s="11">
        <f t="shared" si="34"/>
        <v>26</v>
      </c>
      <c r="O39" s="11">
        <f t="shared" si="34"/>
        <v>0</v>
      </c>
      <c r="P39" s="11">
        <f t="shared" si="34"/>
        <v>0</v>
      </c>
      <c r="Q39" s="11">
        <f t="shared" si="34"/>
        <v>26</v>
      </c>
      <c r="R39" s="11">
        <f t="shared" si="34"/>
        <v>0</v>
      </c>
      <c r="S39" s="11">
        <f t="shared" si="34"/>
        <v>160</v>
      </c>
      <c r="T39" s="11">
        <f t="shared" si="34"/>
        <v>0</v>
      </c>
      <c r="U39" s="11">
        <f t="shared" si="34"/>
        <v>160</v>
      </c>
      <c r="V39" s="11"/>
      <c r="W39" s="11">
        <f>SUM(AF18:AF20,AF23:AF25)</f>
        <v>52</v>
      </c>
      <c r="X39" s="11">
        <f>SUM(AG18:AG20,AG23:AG25)</f>
        <v>160</v>
      </c>
      <c r="Y39" s="11">
        <f>SUM(AH18:AH20,AH23:AH25)</f>
        <v>160</v>
      </c>
      <c r="Z39" s="11">
        <f>SUM(AI18:AI20,AI23:AI25)</f>
        <v>160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25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90" x14ac:dyDescent="0.25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.75" thickBot="1" x14ac:dyDescent="0.3">
      <c r="A42" s="79" t="s">
        <v>83</v>
      </c>
      <c r="B42" s="13"/>
      <c r="C42" s="13"/>
      <c r="D42" s="13"/>
      <c r="E42" s="13"/>
      <c r="F42" s="13">
        <f>F31</f>
        <v>210</v>
      </c>
      <c r="G42" s="13">
        <f t="shared" ref="G42:I42" si="35">G31</f>
        <v>0</v>
      </c>
      <c r="H42" s="13">
        <f t="shared" si="35"/>
        <v>105</v>
      </c>
      <c r="I42" s="13">
        <f t="shared" si="35"/>
        <v>60</v>
      </c>
      <c r="J42" s="13">
        <f>J31</f>
        <v>110</v>
      </c>
      <c r="K42" s="13">
        <f>K31</f>
        <v>-110</v>
      </c>
      <c r="L42" s="13">
        <f>SUM(U28:U30)</f>
        <v>220</v>
      </c>
      <c r="M42" s="13">
        <f t="shared" ref="M42:W42" si="36">SUM(V28:V30)</f>
        <v>220</v>
      </c>
      <c r="N42" s="13">
        <f t="shared" si="36"/>
        <v>220</v>
      </c>
      <c r="O42" s="13">
        <f t="shared" si="36"/>
        <v>220</v>
      </c>
      <c r="P42" s="13">
        <f t="shared" si="36"/>
        <v>0</v>
      </c>
      <c r="Q42" s="13">
        <f t="shared" si="36"/>
        <v>220</v>
      </c>
      <c r="R42" s="13">
        <f t="shared" si="36"/>
        <v>0</v>
      </c>
      <c r="S42" s="13">
        <f t="shared" si="36"/>
        <v>105</v>
      </c>
      <c r="T42" s="13">
        <f t="shared" si="36"/>
        <v>0</v>
      </c>
      <c r="U42" s="13">
        <f t="shared" si="36"/>
        <v>52.5</v>
      </c>
      <c r="V42" s="13"/>
      <c r="W42" s="13">
        <f t="shared" si="36"/>
        <v>220</v>
      </c>
      <c r="X42" s="13">
        <f t="shared" ref="X42" si="37">SUM(AG28:AG30)</f>
        <v>220</v>
      </c>
      <c r="Y42" s="13">
        <f t="shared" ref="Y42" si="38">SUM(AH28:AH30)</f>
        <v>220</v>
      </c>
      <c r="Z42" s="13">
        <f t="shared" ref="Z42" si="39">SUM(AI28:AI30)</f>
        <v>220</v>
      </c>
      <c r="AA42" s="80">
        <f t="shared" ref="AA42" si="40">SUM(AJ28:AJ30)</f>
        <v>220</v>
      </c>
      <c r="AB42" s="11"/>
      <c r="AC42" s="11"/>
      <c r="AD42" s="11"/>
      <c r="AF42" s="11"/>
      <c r="AG42" s="11"/>
      <c r="AH42" s="11"/>
      <c r="AI42" s="11"/>
      <c r="AJ42" s="11"/>
    </row>
    <row r="43" spans="1:36" ht="15.75" thickBot="1" x14ac:dyDescent="0.3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.75" thickBot="1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.75" thickBot="1" x14ac:dyDescent="0.3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.75" thickBot="1" x14ac:dyDescent="0.3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-29</v>
      </c>
      <c r="M46" s="29"/>
      <c r="N46" s="29"/>
      <c r="O46" s="29">
        <f>SUM(L60,N60:T60)</f>
        <v>74</v>
      </c>
      <c r="P46" s="29"/>
      <c r="Q46" s="29">
        <f>H26</f>
        <v>100</v>
      </c>
      <c r="R46" s="29">
        <f>AG16+AH21</f>
        <v>220</v>
      </c>
      <c r="S46" s="29">
        <f>D7+Q46+R46+L46+O46</f>
        <v>365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.75" thickBot="1" x14ac:dyDescent="0.3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25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75" x14ac:dyDescent="0.25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.75" thickBot="1" x14ac:dyDescent="0.3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.75" thickBot="1" x14ac:dyDescent="0.3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.75" thickBot="1" x14ac:dyDescent="0.3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36.75" x14ac:dyDescent="0.25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75" x14ac:dyDescent="0.25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25">
      <c r="A55" s="33" t="s">
        <v>75</v>
      </c>
      <c r="B55" s="36">
        <f>L36-SUM(L55:T55)</f>
        <v>130</v>
      </c>
      <c r="C55" s="36">
        <f t="shared" ref="C55:K55" si="41">M36-L55</f>
        <v>0</v>
      </c>
      <c r="D55" s="36">
        <f t="shared" si="41"/>
        <v>0</v>
      </c>
      <c r="E55" s="36">
        <f t="shared" si="41"/>
        <v>0</v>
      </c>
      <c r="F55" s="36">
        <f t="shared" si="41"/>
        <v>100</v>
      </c>
      <c r="G55" s="36">
        <f t="shared" si="41"/>
        <v>0</v>
      </c>
      <c r="H55" s="36">
        <f t="shared" si="41"/>
        <v>30</v>
      </c>
      <c r="I55" s="36">
        <f t="shared" si="41"/>
        <v>0</v>
      </c>
      <c r="J55" s="36">
        <f t="shared" si="41"/>
        <v>30</v>
      </c>
      <c r="K55" s="40">
        <f t="shared" si="41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25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.75" thickBot="1" x14ac:dyDescent="0.3">
      <c r="A57" s="89" t="s">
        <v>87</v>
      </c>
      <c r="B57" s="36">
        <f>L39-SUM(L57:T57)</f>
        <v>434</v>
      </c>
      <c r="C57" s="36">
        <f t="shared" ref="C57:K57" si="42">M39-L57</f>
        <v>26</v>
      </c>
      <c r="D57" s="36">
        <f t="shared" si="42"/>
        <v>26</v>
      </c>
      <c r="E57" s="36">
        <f t="shared" si="42"/>
        <v>0</v>
      </c>
      <c r="F57" s="36">
        <f t="shared" si="42"/>
        <v>0</v>
      </c>
      <c r="G57" s="36">
        <f t="shared" si="42"/>
        <v>0</v>
      </c>
      <c r="H57" s="36">
        <f t="shared" si="42"/>
        <v>0</v>
      </c>
      <c r="I57" s="36">
        <f t="shared" si="42"/>
        <v>160</v>
      </c>
      <c r="J57" s="36">
        <f t="shared" si="42"/>
        <v>0</v>
      </c>
      <c r="K57" s="40">
        <f t="shared" si="42"/>
        <v>160</v>
      </c>
      <c r="L57" s="33">
        <v>0</v>
      </c>
      <c r="M57" s="36">
        <v>0</v>
      </c>
      <c r="N57" s="36">
        <v>0</v>
      </c>
      <c r="O57" s="36">
        <v>0</v>
      </c>
      <c r="P57" s="36">
        <v>26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25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75" x14ac:dyDescent="0.25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.75" thickBot="1" x14ac:dyDescent="0.3">
      <c r="A60" s="37" t="s">
        <v>88</v>
      </c>
      <c r="B60" s="38">
        <f>L42-SUM(L60:T60)</f>
        <v>146</v>
      </c>
      <c r="C60" s="38">
        <f t="shared" ref="C60:K60" si="43">M42-L60</f>
        <v>220</v>
      </c>
      <c r="D60" s="38">
        <f t="shared" si="43"/>
        <v>220</v>
      </c>
      <c r="E60" s="38">
        <f t="shared" si="43"/>
        <v>220</v>
      </c>
      <c r="F60" s="38">
        <f t="shared" si="43"/>
        <v>0</v>
      </c>
      <c r="G60" s="38">
        <f t="shared" si="43"/>
        <v>146</v>
      </c>
      <c r="H60" s="38">
        <f t="shared" si="43"/>
        <v>0</v>
      </c>
      <c r="I60" s="38">
        <f t="shared" si="43"/>
        <v>105</v>
      </c>
      <c r="J60" s="38">
        <f t="shared" si="43"/>
        <v>0</v>
      </c>
      <c r="K60" s="39">
        <f t="shared" si="43"/>
        <v>52.5</v>
      </c>
      <c r="L60" s="37">
        <v>0</v>
      </c>
      <c r="M60" s="38">
        <v>0</v>
      </c>
      <c r="N60" s="38">
        <v>0</v>
      </c>
      <c r="O60" s="38">
        <v>0</v>
      </c>
      <c r="P60" s="38">
        <v>74</v>
      </c>
      <c r="Q60" s="38">
        <v>0</v>
      </c>
      <c r="R60" s="38">
        <v>0</v>
      </c>
      <c r="S60" s="38">
        <v>0</v>
      </c>
      <c r="T60" s="38">
        <v>0</v>
      </c>
      <c r="U60" s="39">
        <v>-29</v>
      </c>
      <c r="V60" s="37">
        <f>H42-G42-U60*D2-L60*E2-N60*G2-P60*I2-R60*J2-T60*K2</f>
        <v>60</v>
      </c>
      <c r="W60" s="38">
        <f>F42-H42+U60*D2-M60*F2</f>
        <v>76</v>
      </c>
      <c r="X60" s="38">
        <f>H42-I42-U60*D3-L60*E3*E4+M60*F3*F4-N60*G3*G4-P60*I3*I4-R60*J3*J4-T60*K3*K4</f>
        <v>0</v>
      </c>
      <c r="Y60" s="38">
        <f>J42-U60</f>
        <v>139</v>
      </c>
      <c r="Z60" s="39">
        <f>U60-K42</f>
        <v>81</v>
      </c>
      <c r="AA60" s="36"/>
      <c r="AB60" s="40"/>
      <c r="AC60" s="6"/>
      <c r="AD60" s="6"/>
    </row>
    <row r="61" spans="1:30" ht="15.75" thickBot="1" x14ac:dyDescent="0.3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25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ignoredErrors>
    <ignoredError sqref="F4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8846D-A68A-438F-9CD4-577EE81CAFF9}">
  <dimension ref="A1:AL62"/>
  <sheetViews>
    <sheetView topLeftCell="A30" workbookViewId="0">
      <selection activeCell="N48" sqref="N48"/>
    </sheetView>
  </sheetViews>
  <sheetFormatPr defaultRowHeight="15" x14ac:dyDescent="0.25"/>
  <cols>
    <col min="2" max="2" width="18.7109375" customWidth="1"/>
    <col min="3" max="8" width="8.85546875" customWidth="1"/>
  </cols>
  <sheetData>
    <row r="1" spans="1:34" x14ac:dyDescent="0.25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25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25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25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60" x14ac:dyDescent="0.25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25">
      <c r="A7" t="s">
        <v>40</v>
      </c>
      <c r="D7" s="20">
        <v>100</v>
      </c>
      <c r="E7" s="20">
        <v>0</v>
      </c>
      <c r="F7" s="20">
        <v>0</v>
      </c>
      <c r="G7" s="20">
        <v>0</v>
      </c>
      <c r="H7" s="20">
        <v>100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25</v>
      </c>
    </row>
    <row r="8" spans="1:34" ht="15.75" thickBot="1" x14ac:dyDescent="0.3"/>
    <row r="9" spans="1:34" x14ac:dyDescent="0.25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.75" thickBot="1" x14ac:dyDescent="0.3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64.5" x14ac:dyDescent="0.25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25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25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25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.75" thickBot="1" x14ac:dyDescent="0.3">
      <c r="A15" t="s">
        <v>77</v>
      </c>
      <c r="B15" s="25">
        <v>1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100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100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100</v>
      </c>
      <c r="AG15" s="10">
        <f t="shared" si="6"/>
        <v>100</v>
      </c>
      <c r="AH15" s="6"/>
    </row>
    <row r="16" spans="1:34" s="66" customFormat="1" ht="35.25" thickBot="1" x14ac:dyDescent="0.3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100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100</v>
      </c>
      <c r="AH16" s="11"/>
    </row>
    <row r="17" spans="1:38" ht="75" x14ac:dyDescent="0.25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25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25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25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4.5" x14ac:dyDescent="0.25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25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25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25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.75" thickBot="1" x14ac:dyDescent="0.3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.75" thickBot="1" x14ac:dyDescent="0.3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90" x14ac:dyDescent="0.25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25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25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.75" thickBot="1" x14ac:dyDescent="0.3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25">
      <c r="B31" s="11"/>
      <c r="C31" s="11"/>
      <c r="D31" s="11"/>
      <c r="E31" s="11" t="s">
        <v>86</v>
      </c>
      <c r="F31" s="11">
        <f>SUM(IF(B28=1,F28,0),IF(B29=1,F29,0),IF(B30=1,F30,0))</f>
        <v>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0</v>
      </c>
      <c r="J31" s="66">
        <f>SUM(IF(B28=1,J28,0),IF(B29=1,J29,0),IF(B30=1,J30,0))</f>
        <v>0</v>
      </c>
      <c r="K31" s="66">
        <f>SUM(IF(B28=1,K28,0),IF(B29=1,K29,0),IF(B30=1,K30,0))</f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.75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.75" thickBot="1" x14ac:dyDescent="0.3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25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60" x14ac:dyDescent="0.25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25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100</v>
      </c>
      <c r="K36" s="11">
        <f>K16</f>
        <v>0</v>
      </c>
      <c r="L36" s="11">
        <f t="shared" ref="L36:U36" si="33">SUM(U13:U15)</f>
        <v>100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100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100</v>
      </c>
      <c r="X36" s="11">
        <f>SUM(AG13:AG15)</f>
        <v>100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25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5" x14ac:dyDescent="0.25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25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25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90" x14ac:dyDescent="0.25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.75" thickBot="1" x14ac:dyDescent="0.3">
      <c r="A42" s="79" t="s">
        <v>83</v>
      </c>
      <c r="B42" s="13"/>
      <c r="C42" s="13"/>
      <c r="D42" s="13"/>
      <c r="E42" s="13"/>
      <c r="F42" s="13">
        <f>F31</f>
        <v>0</v>
      </c>
      <c r="G42" s="13">
        <f t="shared" ref="G42:I42" si="35">G31</f>
        <v>0</v>
      </c>
      <c r="H42" s="13">
        <f t="shared" si="35"/>
        <v>0</v>
      </c>
      <c r="I42" s="13">
        <f t="shared" si="35"/>
        <v>0</v>
      </c>
      <c r="J42" s="13">
        <f>J31</f>
        <v>0</v>
      </c>
      <c r="K42" s="13">
        <f>K31</f>
        <v>0</v>
      </c>
      <c r="L42" s="13">
        <f>SUM(U28:U30)</f>
        <v>0</v>
      </c>
      <c r="M42" s="13">
        <f t="shared" ref="M42:AA42" si="36">SUM(V28:V30)</f>
        <v>0</v>
      </c>
      <c r="N42" s="13">
        <f t="shared" si="36"/>
        <v>0</v>
      </c>
      <c r="O42" s="13">
        <f t="shared" si="36"/>
        <v>0</v>
      </c>
      <c r="P42" s="13">
        <f t="shared" si="36"/>
        <v>0</v>
      </c>
      <c r="Q42" s="13">
        <f t="shared" si="36"/>
        <v>0</v>
      </c>
      <c r="R42" s="13">
        <f t="shared" si="36"/>
        <v>0</v>
      </c>
      <c r="S42" s="13">
        <f t="shared" si="36"/>
        <v>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0</v>
      </c>
      <c r="X42" s="13">
        <f t="shared" si="36"/>
        <v>0</v>
      </c>
      <c r="Y42" s="13">
        <f t="shared" si="36"/>
        <v>0</v>
      </c>
      <c r="Z42" s="13">
        <f t="shared" si="36"/>
        <v>0</v>
      </c>
      <c r="AA42" s="80">
        <f t="shared" si="36"/>
        <v>0</v>
      </c>
      <c r="AB42" s="11"/>
      <c r="AC42" s="11"/>
      <c r="AD42" s="11"/>
      <c r="AF42" s="11"/>
      <c r="AG42" s="11"/>
      <c r="AH42" s="11"/>
      <c r="AI42" s="11"/>
      <c r="AJ42" s="11"/>
    </row>
    <row r="43" spans="1:36" ht="15.75" thickBot="1" x14ac:dyDescent="0.3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.75" thickBot="1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.75" thickBot="1" x14ac:dyDescent="0.3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.75" thickBot="1" x14ac:dyDescent="0.3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0</v>
      </c>
      <c r="R46" s="29">
        <f>AG16+AH21</f>
        <v>100</v>
      </c>
      <c r="S46" s="29">
        <f>D7+Q46+R46+L46+O46</f>
        <v>200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.75" thickBot="1" x14ac:dyDescent="0.3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25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75" x14ac:dyDescent="0.25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.75" thickBot="1" x14ac:dyDescent="0.3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.75" thickBot="1" x14ac:dyDescent="0.3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.75" thickBot="1" x14ac:dyDescent="0.3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36.75" x14ac:dyDescent="0.25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75" x14ac:dyDescent="0.25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25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100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25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.75" thickBot="1" x14ac:dyDescent="0.3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25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75" x14ac:dyDescent="0.25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.75" thickBot="1" x14ac:dyDescent="0.3">
      <c r="A60" s="37" t="s">
        <v>88</v>
      </c>
      <c r="B60" s="38">
        <f>L42-SUM(L60:T60)</f>
        <v>0</v>
      </c>
      <c r="C60" s="38">
        <f t="shared" ref="C60:K60" si="39">M42-L60</f>
        <v>0</v>
      </c>
      <c r="D60" s="38">
        <f t="shared" si="39"/>
        <v>0</v>
      </c>
      <c r="E60" s="38">
        <f t="shared" si="39"/>
        <v>0</v>
      </c>
      <c r="F60" s="38">
        <f t="shared" si="39"/>
        <v>0</v>
      </c>
      <c r="G60" s="38">
        <f t="shared" si="39"/>
        <v>0</v>
      </c>
      <c r="H60" s="38">
        <f t="shared" si="39"/>
        <v>0</v>
      </c>
      <c r="I60" s="38">
        <f t="shared" si="39"/>
        <v>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0</v>
      </c>
      <c r="Z60" s="39">
        <f>U60-K42</f>
        <v>0</v>
      </c>
      <c r="AA60" s="36"/>
      <c r="AB60" s="40"/>
      <c r="AC60" s="6"/>
      <c r="AD60" s="6"/>
    </row>
    <row r="61" spans="1:30" ht="15.75" thickBot="1" x14ac:dyDescent="0.3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25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2086-B43C-43CE-A9DD-E57C5DBA99F7}">
  <dimension ref="A1:AL62"/>
  <sheetViews>
    <sheetView topLeftCell="A27" workbookViewId="0">
      <selection activeCell="H34" sqref="H34"/>
    </sheetView>
  </sheetViews>
  <sheetFormatPr defaultRowHeight="15" x14ac:dyDescent="0.25"/>
  <cols>
    <col min="2" max="2" width="18.7109375" customWidth="1"/>
    <col min="3" max="8" width="8.85546875" customWidth="1"/>
  </cols>
  <sheetData>
    <row r="1" spans="1:34" x14ac:dyDescent="0.25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25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25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25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60" x14ac:dyDescent="0.25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25">
      <c r="A7" t="s">
        <v>40</v>
      </c>
      <c r="D7" s="20">
        <v>100</v>
      </c>
      <c r="E7" s="20">
        <v>0</v>
      </c>
      <c r="F7" s="20">
        <v>0</v>
      </c>
      <c r="G7" s="20">
        <v>0</v>
      </c>
      <c r="H7" s="20">
        <v>0</v>
      </c>
      <c r="I7" s="20">
        <v>100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25</v>
      </c>
    </row>
    <row r="8" spans="1:34" ht="15.75" thickBot="1" x14ac:dyDescent="0.3"/>
    <row r="9" spans="1:34" x14ac:dyDescent="0.25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.75" thickBot="1" x14ac:dyDescent="0.3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64.5" x14ac:dyDescent="0.25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25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25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25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.75" thickBot="1" x14ac:dyDescent="0.3">
      <c r="A15" t="s">
        <v>77</v>
      </c>
      <c r="B15" s="25">
        <v>1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100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100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100</v>
      </c>
      <c r="AG15" s="10">
        <f t="shared" si="6"/>
        <v>100</v>
      </c>
      <c r="AH15" s="6"/>
    </row>
    <row r="16" spans="1:34" s="66" customFormat="1" ht="35.25" thickBot="1" x14ac:dyDescent="0.3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100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100</v>
      </c>
      <c r="AH16" s="11"/>
    </row>
    <row r="17" spans="1:38" ht="75" x14ac:dyDescent="0.25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25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25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25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4.5" x14ac:dyDescent="0.25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25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25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25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.75" thickBot="1" x14ac:dyDescent="0.3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.75" thickBot="1" x14ac:dyDescent="0.3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90" x14ac:dyDescent="0.25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25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25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.75" thickBot="1" x14ac:dyDescent="0.3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25">
      <c r="B31" s="11"/>
      <c r="C31" s="11"/>
      <c r="D31" s="11"/>
      <c r="E31" s="11" t="s">
        <v>86</v>
      </c>
      <c r="F31" s="11">
        <f>SUM(IF(B28=1,F28,0),IF(B29=1,F29,0),IF(B30=1,F30,0))</f>
        <v>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0</v>
      </c>
      <c r="J31" s="66">
        <f>SUM(IF(B28=1,J28,0),IF(B29=1,J29,0),IF(B30=1,J30,0))</f>
        <v>0</v>
      </c>
      <c r="K31" s="66">
        <f>SUM(IF(B28=1,K28,0),IF(B29=1,K29,0),IF(B30=1,K30,0))</f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.75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.75" thickBot="1" x14ac:dyDescent="0.3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25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60" x14ac:dyDescent="0.25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25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100</v>
      </c>
      <c r="K36" s="11">
        <f>K16</f>
        <v>0</v>
      </c>
      <c r="L36" s="11">
        <f t="shared" ref="L36:U36" si="33">SUM(U13:U15)</f>
        <v>100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100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100</v>
      </c>
      <c r="X36" s="11">
        <f>SUM(AG13:AG15)</f>
        <v>100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25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5" x14ac:dyDescent="0.25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25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25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90" x14ac:dyDescent="0.25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.75" thickBot="1" x14ac:dyDescent="0.3">
      <c r="A42" s="79" t="s">
        <v>83</v>
      </c>
      <c r="B42" s="13"/>
      <c r="C42" s="13"/>
      <c r="D42" s="13"/>
      <c r="E42" s="13"/>
      <c r="F42" s="13">
        <f>F31</f>
        <v>0</v>
      </c>
      <c r="G42" s="13">
        <f t="shared" ref="G42:I42" si="35">G31</f>
        <v>0</v>
      </c>
      <c r="H42" s="13">
        <f t="shared" si="35"/>
        <v>0</v>
      </c>
      <c r="I42" s="13">
        <f t="shared" si="35"/>
        <v>0</v>
      </c>
      <c r="J42" s="13">
        <f>J31</f>
        <v>0</v>
      </c>
      <c r="K42" s="13">
        <f>K31</f>
        <v>0</v>
      </c>
      <c r="L42" s="13">
        <f>SUM(U28:U30)</f>
        <v>0</v>
      </c>
      <c r="M42" s="13">
        <f t="shared" ref="M42:AA42" si="36">SUM(V28:V30)</f>
        <v>0</v>
      </c>
      <c r="N42" s="13">
        <f t="shared" si="36"/>
        <v>0</v>
      </c>
      <c r="O42" s="13">
        <f t="shared" si="36"/>
        <v>0</v>
      </c>
      <c r="P42" s="13">
        <f t="shared" si="36"/>
        <v>0</v>
      </c>
      <c r="Q42" s="13">
        <f t="shared" si="36"/>
        <v>0</v>
      </c>
      <c r="R42" s="13">
        <f t="shared" si="36"/>
        <v>0</v>
      </c>
      <c r="S42" s="13">
        <f t="shared" si="36"/>
        <v>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0</v>
      </c>
      <c r="X42" s="13">
        <f t="shared" si="36"/>
        <v>0</v>
      </c>
      <c r="Y42" s="13">
        <f t="shared" si="36"/>
        <v>0</v>
      </c>
      <c r="Z42" s="13">
        <f t="shared" si="36"/>
        <v>0</v>
      </c>
      <c r="AA42" s="80">
        <f t="shared" si="36"/>
        <v>0</v>
      </c>
      <c r="AB42" s="11"/>
      <c r="AC42" s="11"/>
      <c r="AD42" s="11"/>
      <c r="AF42" s="11"/>
      <c r="AG42" s="11"/>
      <c r="AH42" s="11"/>
      <c r="AI42" s="11"/>
      <c r="AJ42" s="11"/>
    </row>
    <row r="43" spans="1:36" ht="15.75" thickBot="1" x14ac:dyDescent="0.3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.75" thickBot="1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.75" thickBot="1" x14ac:dyDescent="0.3">
      <c r="A45" s="33"/>
      <c r="B45" s="34" t="s">
        <v>51</v>
      </c>
      <c r="C45" s="35"/>
      <c r="D45" s="35"/>
      <c r="E45" s="35"/>
      <c r="F45" s="58">
        <f>SUM(E7:M7) - SUM(L55:T55,L57:T57,L60:T60)</f>
        <v>100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.75" thickBot="1" x14ac:dyDescent="0.3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0</v>
      </c>
      <c r="R46" s="29">
        <f>AG16+AH21</f>
        <v>100</v>
      </c>
      <c r="S46" s="29">
        <f>D7+Q46+R46+L46+O46</f>
        <v>200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100</v>
      </c>
      <c r="Z46" s="29"/>
      <c r="AA46" s="29">
        <f>MAX(W46,Y46)</f>
        <v>100</v>
      </c>
      <c r="AB46" s="39"/>
      <c r="AC46" s="6"/>
      <c r="AD46" s="6"/>
    </row>
    <row r="47" spans="1:36" ht="15.75" thickBot="1" x14ac:dyDescent="0.3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25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75" x14ac:dyDescent="0.25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.75" thickBot="1" x14ac:dyDescent="0.3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100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.75" thickBot="1" x14ac:dyDescent="0.3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.75" thickBot="1" x14ac:dyDescent="0.3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36.75" x14ac:dyDescent="0.25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75" x14ac:dyDescent="0.25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25">
      <c r="A55" s="33" t="s">
        <v>75</v>
      </c>
      <c r="B55" s="36">
        <f>L36-SUM(L55:T55)</f>
        <v>100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100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25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.75" thickBot="1" x14ac:dyDescent="0.3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25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75" x14ac:dyDescent="0.25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.75" thickBot="1" x14ac:dyDescent="0.3">
      <c r="A60" s="37" t="s">
        <v>88</v>
      </c>
      <c r="B60" s="38">
        <f>L42-SUM(L60:T60)</f>
        <v>0</v>
      </c>
      <c r="C60" s="38">
        <f t="shared" ref="C60:K60" si="39">M42-L60</f>
        <v>0</v>
      </c>
      <c r="D60" s="38">
        <f t="shared" si="39"/>
        <v>0</v>
      </c>
      <c r="E60" s="38">
        <f t="shared" si="39"/>
        <v>0</v>
      </c>
      <c r="F60" s="38">
        <f t="shared" si="39"/>
        <v>0</v>
      </c>
      <c r="G60" s="38">
        <f t="shared" si="39"/>
        <v>0</v>
      </c>
      <c r="H60" s="38">
        <f t="shared" si="39"/>
        <v>0</v>
      </c>
      <c r="I60" s="38">
        <f t="shared" si="39"/>
        <v>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0</v>
      </c>
      <c r="Z60" s="39">
        <f>U60-K42</f>
        <v>0</v>
      </c>
      <c r="AA60" s="36"/>
      <c r="AB60" s="40"/>
      <c r="AC60" s="6"/>
      <c r="AD60" s="6"/>
    </row>
    <row r="61" spans="1:30" ht="15.75" thickBot="1" x14ac:dyDescent="0.3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25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393A-F276-4DE5-975A-39D9641ADB82}">
  <dimension ref="A1:AL62"/>
  <sheetViews>
    <sheetView topLeftCell="A33" workbookViewId="0">
      <selection activeCell="R49" sqref="R49"/>
    </sheetView>
  </sheetViews>
  <sheetFormatPr defaultRowHeight="15" x14ac:dyDescent="0.25"/>
  <cols>
    <col min="2" max="2" width="18.7109375" customWidth="1"/>
    <col min="3" max="8" width="8.85546875" customWidth="1"/>
  </cols>
  <sheetData>
    <row r="1" spans="1:34" x14ac:dyDescent="0.25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25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25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25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60" x14ac:dyDescent="0.25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25">
      <c r="A7" t="s">
        <v>40</v>
      </c>
      <c r="D7" s="20">
        <v>0</v>
      </c>
      <c r="E7" s="20">
        <v>0</v>
      </c>
      <c r="F7" s="20">
        <v>0</v>
      </c>
      <c r="G7" s="20">
        <v>0</v>
      </c>
      <c r="H7" s="20">
        <v>100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.75" thickBot="1" x14ac:dyDescent="0.3"/>
    <row r="9" spans="1:34" x14ac:dyDescent="0.25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.75" thickBot="1" x14ac:dyDescent="0.3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64.5" x14ac:dyDescent="0.25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25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25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25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.75" thickBot="1" x14ac:dyDescent="0.3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5.25" thickBot="1" x14ac:dyDescent="0.3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5" x14ac:dyDescent="0.25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25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25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25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4.5" x14ac:dyDescent="0.25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25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25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25">
      <c r="A24" t="s">
        <v>80</v>
      </c>
      <c r="B24" s="25">
        <v>1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100</v>
      </c>
      <c r="V24" s="5">
        <f>IF(B24=1,MIN((J24-K24),L24),0)</f>
        <v>100</v>
      </c>
      <c r="W24" s="6">
        <f>IF(B24=1,MIN((J24-K24),M24),0)</f>
        <v>100</v>
      </c>
      <c r="X24" s="6">
        <f>0</f>
        <v>0</v>
      </c>
      <c r="Y24" s="6">
        <f>0</f>
        <v>0</v>
      </c>
      <c r="Z24" s="6">
        <f>IF(B24=1,MIN((J24-K24),P24),0)</f>
        <v>100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100</v>
      </c>
      <c r="AG24" s="6">
        <f>MIN(U24,V24+Z24+AB24)</f>
        <v>100</v>
      </c>
      <c r="AH24" s="6">
        <f>MIN(U24,V24+Z24+AB24+AD24)</f>
        <v>100</v>
      </c>
      <c r="AI24" s="7">
        <f>MIN(U24,V24+Z24+AB24+AD24+W24)</f>
        <v>100</v>
      </c>
    </row>
    <row r="25" spans="1:38" ht="15.75" thickBot="1" x14ac:dyDescent="0.3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.75" thickBot="1" x14ac:dyDescent="0.3">
      <c r="B26" s="12"/>
      <c r="F26" s="90" t="s">
        <v>97</v>
      </c>
      <c r="H26" s="90">
        <f>SUM(IF(B23=1,J23,0),IF(B24=1,J24,0),IF(B25=1,J25,0))</f>
        <v>300</v>
      </c>
      <c r="I26" t="s">
        <v>86</v>
      </c>
      <c r="J26" s="66">
        <f>SUM(IF(OR(B23=1,B23=-1),J23,0),IF(OR(B24=1,B24=-1),J24,0),IF(OR(B25=1,B25=-1),J25,0))</f>
        <v>300</v>
      </c>
      <c r="K26" s="66">
        <f>SUM(IF(B23=1,K23,0),IF(B24=1,K24,0),IF(B25=1,K25,0))</f>
        <v>200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90" x14ac:dyDescent="0.25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25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25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.75" thickBot="1" x14ac:dyDescent="0.3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25">
      <c r="B31" s="11"/>
      <c r="C31" s="11"/>
      <c r="D31" s="11"/>
      <c r="E31" s="11" t="s">
        <v>86</v>
      </c>
      <c r="F31" s="11">
        <f>SUM(IF(B28=1,F28,0),IF(B29=1,F29,0),IF(B30=1,F30,0))</f>
        <v>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0</v>
      </c>
      <c r="J31" s="66">
        <f>SUM(IF(B28=1,J28,0),IF(B29=1,J29,0),IF(B30=1,J30,0))</f>
        <v>0</v>
      </c>
      <c r="K31" s="66">
        <f>SUM(IF(B28=1,K28,0),IF(B29=1,K29,0),IF(B30=1,K30,0))</f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.75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.75" thickBot="1" x14ac:dyDescent="0.3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25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60" x14ac:dyDescent="0.25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25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25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5" x14ac:dyDescent="0.25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25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300</v>
      </c>
      <c r="K39" s="11">
        <f>K21+K26</f>
        <v>200</v>
      </c>
      <c r="L39" s="11">
        <f t="shared" ref="L39:U39" si="34">SUM(U18:U20,U23:U25)</f>
        <v>100</v>
      </c>
      <c r="M39" s="11">
        <f t="shared" si="34"/>
        <v>100</v>
      </c>
      <c r="N39" s="11">
        <f t="shared" si="34"/>
        <v>100</v>
      </c>
      <c r="O39" s="11">
        <f t="shared" si="34"/>
        <v>0</v>
      </c>
      <c r="P39" s="11">
        <f t="shared" si="34"/>
        <v>0</v>
      </c>
      <c r="Q39" s="11">
        <f t="shared" si="34"/>
        <v>100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100</v>
      </c>
      <c r="X39" s="11">
        <f>SUM(AG18:AG20,AG23:AG25)</f>
        <v>100</v>
      </c>
      <c r="Y39" s="11">
        <f>SUM(AH18:AH20,AH23:AH25)</f>
        <v>100</v>
      </c>
      <c r="Z39" s="11">
        <f>SUM(AI18:AI20,AI23:AI25)</f>
        <v>100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25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90" x14ac:dyDescent="0.25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.75" thickBot="1" x14ac:dyDescent="0.3">
      <c r="A42" s="79" t="s">
        <v>83</v>
      </c>
      <c r="B42" s="13"/>
      <c r="C42" s="13"/>
      <c r="D42" s="13"/>
      <c r="E42" s="13"/>
      <c r="F42" s="13">
        <f>F31</f>
        <v>0</v>
      </c>
      <c r="G42" s="13">
        <f t="shared" ref="G42:I42" si="35">G31</f>
        <v>0</v>
      </c>
      <c r="H42" s="13">
        <f t="shared" si="35"/>
        <v>0</v>
      </c>
      <c r="I42" s="13">
        <f t="shared" si="35"/>
        <v>0</v>
      </c>
      <c r="J42" s="13">
        <f>J31</f>
        <v>0</v>
      </c>
      <c r="K42" s="13">
        <f>K31</f>
        <v>0</v>
      </c>
      <c r="L42" s="13">
        <f>SUM(U28:U30)</f>
        <v>0</v>
      </c>
      <c r="M42" s="13">
        <f t="shared" ref="M42:AA42" si="36">SUM(V28:V30)</f>
        <v>0</v>
      </c>
      <c r="N42" s="13">
        <f t="shared" si="36"/>
        <v>0</v>
      </c>
      <c r="O42" s="13">
        <f t="shared" si="36"/>
        <v>0</v>
      </c>
      <c r="P42" s="13">
        <f t="shared" si="36"/>
        <v>0</v>
      </c>
      <c r="Q42" s="13">
        <f t="shared" si="36"/>
        <v>0</v>
      </c>
      <c r="R42" s="13">
        <f t="shared" si="36"/>
        <v>0</v>
      </c>
      <c r="S42" s="13">
        <f t="shared" si="36"/>
        <v>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0</v>
      </c>
      <c r="X42" s="13">
        <f t="shared" si="36"/>
        <v>0</v>
      </c>
      <c r="Y42" s="13">
        <f t="shared" si="36"/>
        <v>0</v>
      </c>
      <c r="Z42" s="13">
        <f t="shared" si="36"/>
        <v>0</v>
      </c>
      <c r="AA42" s="80">
        <f t="shared" si="36"/>
        <v>0</v>
      </c>
      <c r="AB42" s="11"/>
      <c r="AC42" s="11"/>
      <c r="AD42" s="11"/>
      <c r="AF42" s="11"/>
      <c r="AG42" s="11"/>
      <c r="AH42" s="11"/>
      <c r="AI42" s="11"/>
      <c r="AJ42" s="11"/>
    </row>
    <row r="43" spans="1:36" ht="15.75" thickBot="1" x14ac:dyDescent="0.3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.75" thickBot="1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.75" thickBot="1" x14ac:dyDescent="0.3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.75" thickBot="1" x14ac:dyDescent="0.3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300</v>
      </c>
      <c r="R46" s="29">
        <f>AG16+AH21</f>
        <v>0</v>
      </c>
      <c r="S46" s="29">
        <f>D7+Q46+R46+L46+O46</f>
        <v>300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.75" thickBot="1" x14ac:dyDescent="0.3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25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75" x14ac:dyDescent="0.25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.75" thickBot="1" x14ac:dyDescent="0.3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100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.75" thickBot="1" x14ac:dyDescent="0.3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.75" thickBot="1" x14ac:dyDescent="0.3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36.75" x14ac:dyDescent="0.25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75" x14ac:dyDescent="0.25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25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25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.75" thickBot="1" x14ac:dyDescent="0.3">
      <c r="A57" s="89" t="s">
        <v>87</v>
      </c>
      <c r="B57" s="36">
        <f>L39-SUM(L57:T57)</f>
        <v>0</v>
      </c>
      <c r="C57" s="36">
        <f t="shared" ref="C57:K57" si="38">M39-L57</f>
        <v>100</v>
      </c>
      <c r="D57" s="36">
        <f t="shared" si="38"/>
        <v>100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100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25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75" x14ac:dyDescent="0.25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.75" thickBot="1" x14ac:dyDescent="0.3">
      <c r="A60" s="37" t="s">
        <v>88</v>
      </c>
      <c r="B60" s="38">
        <f>L42-SUM(L60:T60)</f>
        <v>0</v>
      </c>
      <c r="C60" s="38">
        <f t="shared" ref="C60:K60" si="39">M42-L60</f>
        <v>0</v>
      </c>
      <c r="D60" s="38">
        <f t="shared" si="39"/>
        <v>0</v>
      </c>
      <c r="E60" s="38">
        <f t="shared" si="39"/>
        <v>0</v>
      </c>
      <c r="F60" s="38">
        <f t="shared" si="39"/>
        <v>0</v>
      </c>
      <c r="G60" s="38">
        <f t="shared" si="39"/>
        <v>0</v>
      </c>
      <c r="H60" s="38">
        <f t="shared" si="39"/>
        <v>0</v>
      </c>
      <c r="I60" s="38">
        <f t="shared" si="39"/>
        <v>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0</v>
      </c>
      <c r="Z60" s="39">
        <f>U60-K42</f>
        <v>0</v>
      </c>
      <c r="AA60" s="36"/>
      <c r="AB60" s="40"/>
      <c r="AC60" s="6"/>
      <c r="AD60" s="6"/>
    </row>
    <row r="61" spans="1:30" ht="15.75" thickBot="1" x14ac:dyDescent="0.3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25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48661-306A-4AD9-82B7-6E98B711DCED}">
  <dimension ref="A1:AL62"/>
  <sheetViews>
    <sheetView topLeftCell="A17" workbookViewId="0">
      <selection activeCell="L49" sqref="L49"/>
    </sheetView>
  </sheetViews>
  <sheetFormatPr defaultRowHeight="15" x14ac:dyDescent="0.25"/>
  <cols>
    <col min="2" max="2" width="18.7109375" customWidth="1"/>
    <col min="3" max="8" width="8.85546875" customWidth="1"/>
  </cols>
  <sheetData>
    <row r="1" spans="1:34" x14ac:dyDescent="0.25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25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25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25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60" x14ac:dyDescent="0.25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25">
      <c r="A7" t="s">
        <v>40</v>
      </c>
      <c r="D7" s="20">
        <v>0</v>
      </c>
      <c r="E7" s="20">
        <v>0</v>
      </c>
      <c r="F7" s="20">
        <v>30</v>
      </c>
      <c r="G7" s="20">
        <v>0</v>
      </c>
      <c r="H7" s="20">
        <v>100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.75" thickBot="1" x14ac:dyDescent="0.3"/>
    <row r="9" spans="1:34" x14ac:dyDescent="0.25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.75" thickBot="1" x14ac:dyDescent="0.3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64.5" x14ac:dyDescent="0.25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25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25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25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.75" thickBot="1" x14ac:dyDescent="0.3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5.25" thickBot="1" x14ac:dyDescent="0.3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5" x14ac:dyDescent="0.25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25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25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25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4.5" x14ac:dyDescent="0.25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25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25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25">
      <c r="A24" t="s">
        <v>80</v>
      </c>
      <c r="B24" s="25">
        <v>1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100</v>
      </c>
      <c r="V24" s="5">
        <f>IF(B24=1,MIN((J24-K24),L24),0)</f>
        <v>100</v>
      </c>
      <c r="W24" s="6">
        <f>IF(B24=1,MIN((J24-K24),M24),0)</f>
        <v>100</v>
      </c>
      <c r="X24" s="6">
        <f>0</f>
        <v>0</v>
      </c>
      <c r="Y24" s="6">
        <f>0</f>
        <v>0</v>
      </c>
      <c r="Z24" s="6">
        <f>IF(B24=1,MIN((J24-K24),P24),0)</f>
        <v>100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100</v>
      </c>
      <c r="AG24" s="6">
        <f>MIN(U24,V24+Z24+AB24)</f>
        <v>100</v>
      </c>
      <c r="AH24" s="6">
        <f>MIN(U24,V24+Z24+AB24+AD24)</f>
        <v>100</v>
      </c>
      <c r="AI24" s="7">
        <f>MIN(U24,V24+Z24+AB24+AD24+W24)</f>
        <v>100</v>
      </c>
    </row>
    <row r="25" spans="1:38" ht="15.75" thickBot="1" x14ac:dyDescent="0.3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.75" thickBot="1" x14ac:dyDescent="0.3">
      <c r="B26" s="12"/>
      <c r="F26" s="90" t="s">
        <v>97</v>
      </c>
      <c r="H26" s="90">
        <f>SUM(IF(B23=1,J23,0),IF(B24=1,J24,0),IF(B25=1,J25,0))</f>
        <v>300</v>
      </c>
      <c r="I26" t="s">
        <v>86</v>
      </c>
      <c r="J26" s="66">
        <f>SUM(IF(OR(B23=1,B23=-1),J23,0),IF(OR(B24=1,B24=-1),J24,0),IF(OR(B25=1,B25=-1),J25,0))</f>
        <v>300</v>
      </c>
      <c r="K26" s="66">
        <f>SUM(IF(B23=1,K23,0),IF(B24=1,K24,0),IF(B25=1,K25,0))</f>
        <v>200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90" x14ac:dyDescent="0.25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25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25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.75" thickBot="1" x14ac:dyDescent="0.3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25">
      <c r="B31" s="11"/>
      <c r="C31" s="11"/>
      <c r="D31" s="11"/>
      <c r="E31" s="11" t="s">
        <v>86</v>
      </c>
      <c r="F31" s="11">
        <f>SUM(IF(B28=1,F28,0),IF(B29=1,F29,0),IF(B30=1,F30,0))</f>
        <v>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0</v>
      </c>
      <c r="J31" s="66">
        <f>SUM(IF(B28=1,J28,0),IF(B29=1,J29,0),IF(B30=1,J30,0))</f>
        <v>0</v>
      </c>
      <c r="K31" s="66">
        <f>SUM(IF(B28=1,K28,0),IF(B29=1,K29,0),IF(B30=1,K30,0))</f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.75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.75" thickBot="1" x14ac:dyDescent="0.3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25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60" x14ac:dyDescent="0.25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25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25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5" x14ac:dyDescent="0.25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25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300</v>
      </c>
      <c r="K39" s="11">
        <f>K21+K26</f>
        <v>200</v>
      </c>
      <c r="L39" s="11">
        <f t="shared" ref="L39:U39" si="34">SUM(U18:U20,U23:U25)</f>
        <v>100</v>
      </c>
      <c r="M39" s="11">
        <f t="shared" si="34"/>
        <v>100</v>
      </c>
      <c r="N39" s="11">
        <f t="shared" si="34"/>
        <v>100</v>
      </c>
      <c r="O39" s="11">
        <f t="shared" si="34"/>
        <v>0</v>
      </c>
      <c r="P39" s="11">
        <f t="shared" si="34"/>
        <v>0</v>
      </c>
      <c r="Q39" s="11">
        <f t="shared" si="34"/>
        <v>100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100</v>
      </c>
      <c r="X39" s="11">
        <f>SUM(AG18:AG20,AG23:AG25)</f>
        <v>100</v>
      </c>
      <c r="Y39" s="11">
        <f>SUM(AH18:AH20,AH23:AH25)</f>
        <v>100</v>
      </c>
      <c r="Z39" s="11">
        <f>SUM(AI18:AI20,AI23:AI25)</f>
        <v>100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25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90" x14ac:dyDescent="0.25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.75" thickBot="1" x14ac:dyDescent="0.3">
      <c r="A42" s="79" t="s">
        <v>83</v>
      </c>
      <c r="B42" s="13"/>
      <c r="C42" s="13"/>
      <c r="D42" s="13"/>
      <c r="E42" s="13"/>
      <c r="F42" s="13">
        <f>F31</f>
        <v>0</v>
      </c>
      <c r="G42" s="13">
        <f t="shared" ref="G42:I42" si="35">G31</f>
        <v>0</v>
      </c>
      <c r="H42" s="13">
        <f t="shared" si="35"/>
        <v>0</v>
      </c>
      <c r="I42" s="13">
        <f t="shared" si="35"/>
        <v>0</v>
      </c>
      <c r="J42" s="13">
        <f>J31</f>
        <v>0</v>
      </c>
      <c r="K42" s="13">
        <f>K31</f>
        <v>0</v>
      </c>
      <c r="L42" s="13">
        <f>SUM(U28:U30)</f>
        <v>0</v>
      </c>
      <c r="M42" s="13">
        <f t="shared" ref="M42:AA42" si="36">SUM(V28:V30)</f>
        <v>0</v>
      </c>
      <c r="N42" s="13">
        <f t="shared" si="36"/>
        <v>0</v>
      </c>
      <c r="O42" s="13">
        <f t="shared" si="36"/>
        <v>0</v>
      </c>
      <c r="P42" s="13">
        <f t="shared" si="36"/>
        <v>0</v>
      </c>
      <c r="Q42" s="13">
        <f t="shared" si="36"/>
        <v>0</v>
      </c>
      <c r="R42" s="13">
        <f t="shared" si="36"/>
        <v>0</v>
      </c>
      <c r="S42" s="13">
        <f t="shared" si="36"/>
        <v>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0</v>
      </c>
      <c r="X42" s="13">
        <f t="shared" si="36"/>
        <v>0</v>
      </c>
      <c r="Y42" s="13">
        <f t="shared" si="36"/>
        <v>0</v>
      </c>
      <c r="Z42" s="13">
        <f t="shared" si="36"/>
        <v>0</v>
      </c>
      <c r="AA42" s="80">
        <f t="shared" si="36"/>
        <v>0</v>
      </c>
      <c r="AB42" s="11"/>
      <c r="AC42" s="11"/>
      <c r="AD42" s="11"/>
      <c r="AF42" s="11"/>
      <c r="AG42" s="11"/>
      <c r="AH42" s="11"/>
      <c r="AI42" s="11"/>
      <c r="AJ42" s="11"/>
    </row>
    <row r="43" spans="1:36" ht="15.75" thickBot="1" x14ac:dyDescent="0.3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.75" thickBot="1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.75" thickBot="1" x14ac:dyDescent="0.3">
      <c r="A45" s="33"/>
      <c r="B45" s="34" t="s">
        <v>51</v>
      </c>
      <c r="C45" s="35"/>
      <c r="D45" s="35"/>
      <c r="E45" s="35"/>
      <c r="F45" s="58">
        <f>SUM(E7:M7) - SUM(L55:T55,L57:T57,L60:T60)</f>
        <v>30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.75" thickBot="1" x14ac:dyDescent="0.3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300</v>
      </c>
      <c r="R46" s="29">
        <f>AG16+AH21</f>
        <v>0</v>
      </c>
      <c r="S46" s="29">
        <f>D7+Q46+R46+L46+O46</f>
        <v>300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30</v>
      </c>
      <c r="Z46" s="29"/>
      <c r="AA46" s="29">
        <f>MAX(W46,Y46)</f>
        <v>30</v>
      </c>
      <c r="AB46" s="39"/>
      <c r="AC46" s="6"/>
      <c r="AD46" s="6"/>
    </row>
    <row r="47" spans="1:36" ht="15.75" thickBot="1" x14ac:dyDescent="0.3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25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75" x14ac:dyDescent="0.25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.75" thickBot="1" x14ac:dyDescent="0.3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100</v>
      </c>
      <c r="G50" s="38">
        <f>G7+H7+I7-SUM(N55:P55,N57:P57,N60:P60)</f>
        <v>30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.75" thickBot="1" x14ac:dyDescent="0.3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.75" thickBot="1" x14ac:dyDescent="0.3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36.75" x14ac:dyDescent="0.25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75" x14ac:dyDescent="0.25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25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25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.75" thickBot="1" x14ac:dyDescent="0.3">
      <c r="A57" s="89" t="s">
        <v>87</v>
      </c>
      <c r="B57" s="36">
        <f>L39-SUM(L57:T57)</f>
        <v>0</v>
      </c>
      <c r="C57" s="36">
        <f t="shared" ref="C57:K57" si="38">M39-L57</f>
        <v>100</v>
      </c>
      <c r="D57" s="36">
        <f t="shared" si="38"/>
        <v>70</v>
      </c>
      <c r="E57" s="36">
        <f t="shared" si="38"/>
        <v>0</v>
      </c>
      <c r="F57" s="36">
        <f t="shared" si="38"/>
        <v>0</v>
      </c>
      <c r="G57" s="36">
        <f t="shared" si="38"/>
        <v>30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30</v>
      </c>
      <c r="N57" s="36">
        <v>0</v>
      </c>
      <c r="O57" s="36">
        <v>0</v>
      </c>
      <c r="P57" s="36">
        <v>70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25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75" x14ac:dyDescent="0.25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.75" thickBot="1" x14ac:dyDescent="0.3">
      <c r="A60" s="37" t="s">
        <v>88</v>
      </c>
      <c r="B60" s="38">
        <f>L42-SUM(L60:T60)</f>
        <v>0</v>
      </c>
      <c r="C60" s="38">
        <f t="shared" ref="C60:K60" si="39">M42-L60</f>
        <v>0</v>
      </c>
      <c r="D60" s="38">
        <f t="shared" si="39"/>
        <v>0</v>
      </c>
      <c r="E60" s="38">
        <f t="shared" si="39"/>
        <v>0</v>
      </c>
      <c r="F60" s="38">
        <f t="shared" si="39"/>
        <v>0</v>
      </c>
      <c r="G60" s="38">
        <f t="shared" si="39"/>
        <v>0</v>
      </c>
      <c r="H60" s="38">
        <f t="shared" si="39"/>
        <v>0</v>
      </c>
      <c r="I60" s="38">
        <f t="shared" si="39"/>
        <v>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0</v>
      </c>
      <c r="Z60" s="39">
        <f>U60-K42</f>
        <v>0</v>
      </c>
      <c r="AA60" s="36"/>
      <c r="AB60" s="40"/>
      <c r="AC60" s="6"/>
      <c r="AD60" s="6"/>
    </row>
    <row r="61" spans="1:30" ht="15.75" thickBot="1" x14ac:dyDescent="0.3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25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5A4E-2BBD-4BE5-A265-484186E0D298}">
  <dimension ref="A1:AL62"/>
  <sheetViews>
    <sheetView topLeftCell="A27" workbookViewId="0">
      <selection activeCell="Y48" sqref="Y48"/>
    </sheetView>
  </sheetViews>
  <sheetFormatPr defaultRowHeight="15" x14ac:dyDescent="0.25"/>
  <cols>
    <col min="2" max="2" width="18.7109375" customWidth="1"/>
    <col min="3" max="8" width="8.85546875" customWidth="1"/>
  </cols>
  <sheetData>
    <row r="1" spans="1:34" x14ac:dyDescent="0.25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25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25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25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0</v>
      </c>
      <c r="J4" s="20">
        <v>1</v>
      </c>
      <c r="K4" s="20">
        <v>1</v>
      </c>
    </row>
    <row r="6" spans="1:34" ht="60" x14ac:dyDescent="0.25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25">
      <c r="A7" t="s">
        <v>40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100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.75" thickBot="1" x14ac:dyDescent="0.3"/>
    <row r="9" spans="1:34" x14ac:dyDescent="0.25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.75" thickBot="1" x14ac:dyDescent="0.3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64.5" x14ac:dyDescent="0.25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25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25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25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.75" thickBot="1" x14ac:dyDescent="0.3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5.25" thickBot="1" x14ac:dyDescent="0.3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5" x14ac:dyDescent="0.25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25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25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25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4.5" x14ac:dyDescent="0.25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25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25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25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.75" thickBot="1" x14ac:dyDescent="0.3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.75" thickBot="1" x14ac:dyDescent="0.3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90" x14ac:dyDescent="0.25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25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25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.75" thickBot="1" x14ac:dyDescent="0.3">
      <c r="A30" t="s">
        <v>22</v>
      </c>
      <c r="B30" s="60">
        <v>1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200</v>
      </c>
      <c r="V30" s="8">
        <f t="shared" si="22"/>
        <v>200</v>
      </c>
      <c r="W30" s="9">
        <f t="shared" si="23"/>
        <v>200</v>
      </c>
      <c r="X30" s="9">
        <f t="shared" si="24"/>
        <v>200</v>
      </c>
      <c r="Y30" s="9">
        <f>0</f>
        <v>0</v>
      </c>
      <c r="Z30" s="9">
        <f t="shared" si="25"/>
        <v>200</v>
      </c>
      <c r="AA30" s="9">
        <f>0</f>
        <v>0</v>
      </c>
      <c r="AB30" s="9">
        <f t="shared" si="26"/>
        <v>100</v>
      </c>
      <c r="AC30" s="9">
        <f>0</f>
        <v>0</v>
      </c>
      <c r="AD30" s="10">
        <f t="shared" si="27"/>
        <v>0</v>
      </c>
      <c r="AF30" s="8">
        <f t="shared" si="28"/>
        <v>200</v>
      </c>
      <c r="AG30" s="9">
        <f t="shared" si="29"/>
        <v>200</v>
      </c>
      <c r="AH30" s="9">
        <f t="shared" si="30"/>
        <v>200</v>
      </c>
      <c r="AI30" s="9">
        <f t="shared" si="31"/>
        <v>200</v>
      </c>
      <c r="AJ30" s="10">
        <f t="shared" si="32"/>
        <v>200</v>
      </c>
    </row>
    <row r="31" spans="1:38" s="66" customFormat="1" x14ac:dyDescent="0.25">
      <c r="B31" s="11"/>
      <c r="C31" s="11"/>
      <c r="D31" s="11"/>
      <c r="E31" s="11" t="s">
        <v>86</v>
      </c>
      <c r="F31" s="11">
        <f>SUM(IF(B28=1,F28,0),IF(B29=1,F29,0),IF(B30=1,F30,0))</f>
        <v>100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100</v>
      </c>
      <c r="J31" s="66">
        <f>SUM(IF(B28=1,J28,0),IF(B29=1,J29,0),IF(B30=1,J30,0))</f>
        <v>100</v>
      </c>
      <c r="K31" s="66">
        <f>SUM(IF(B28=1,K28,0),IF(B29=1,K29,0),IF(B30=1,K30,0))</f>
        <v>-100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.75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.75" thickBot="1" x14ac:dyDescent="0.3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25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60" x14ac:dyDescent="0.25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25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25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5" x14ac:dyDescent="0.25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25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25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90" x14ac:dyDescent="0.25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.75" thickBot="1" x14ac:dyDescent="0.3">
      <c r="A42" s="79" t="s">
        <v>83</v>
      </c>
      <c r="B42" s="13"/>
      <c r="C42" s="13"/>
      <c r="D42" s="13"/>
      <c r="E42" s="13"/>
      <c r="F42" s="13">
        <f>F31</f>
        <v>100</v>
      </c>
      <c r="G42" s="13">
        <f t="shared" ref="G42:I42" si="35">G31</f>
        <v>0</v>
      </c>
      <c r="H42" s="13">
        <f t="shared" si="35"/>
        <v>0</v>
      </c>
      <c r="I42" s="13">
        <f t="shared" si="35"/>
        <v>100</v>
      </c>
      <c r="J42" s="13">
        <f>J31</f>
        <v>100</v>
      </c>
      <c r="K42" s="13">
        <f>K31</f>
        <v>-100</v>
      </c>
      <c r="L42" s="13">
        <f>SUM(U28:U30)</f>
        <v>200</v>
      </c>
      <c r="M42" s="13">
        <f t="shared" ref="M42:AA42" si="36">SUM(V28:V30)</f>
        <v>200</v>
      </c>
      <c r="N42" s="13">
        <f t="shared" si="36"/>
        <v>200</v>
      </c>
      <c r="O42" s="13">
        <f t="shared" si="36"/>
        <v>200</v>
      </c>
      <c r="P42" s="13">
        <f t="shared" si="36"/>
        <v>0</v>
      </c>
      <c r="Q42" s="13">
        <f t="shared" si="36"/>
        <v>200</v>
      </c>
      <c r="R42" s="13">
        <f t="shared" si="36"/>
        <v>0</v>
      </c>
      <c r="S42" s="13">
        <f t="shared" si="36"/>
        <v>100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200</v>
      </c>
      <c r="X42" s="13">
        <f t="shared" si="36"/>
        <v>200</v>
      </c>
      <c r="Y42" s="13">
        <f t="shared" si="36"/>
        <v>200</v>
      </c>
      <c r="Z42" s="13">
        <f t="shared" si="36"/>
        <v>200</v>
      </c>
      <c r="AA42" s="80">
        <f t="shared" si="36"/>
        <v>200</v>
      </c>
      <c r="AB42" s="11"/>
      <c r="AC42" s="11"/>
      <c r="AD42" s="11"/>
      <c r="AF42" s="11"/>
      <c r="AG42" s="11"/>
      <c r="AH42" s="11"/>
      <c r="AI42" s="11"/>
      <c r="AJ42" s="11"/>
    </row>
    <row r="43" spans="1:36" ht="15.75" thickBot="1" x14ac:dyDescent="0.3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.75" thickBot="1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.75" thickBot="1" x14ac:dyDescent="0.3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.75" thickBot="1" x14ac:dyDescent="0.3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-100</v>
      </c>
      <c r="M46" s="29"/>
      <c r="N46" s="29"/>
      <c r="O46" s="29">
        <f>SUM(L60,N60:T60)</f>
        <v>100</v>
      </c>
      <c r="P46" s="29"/>
      <c r="Q46" s="29">
        <f>H26</f>
        <v>0</v>
      </c>
      <c r="R46" s="29">
        <f>AG16+AH21</f>
        <v>0</v>
      </c>
      <c r="S46" s="29">
        <f>D7+Q46+R46+L46+O46</f>
        <v>0</v>
      </c>
      <c r="T46" s="29"/>
      <c r="U46" s="29">
        <f>SUM(E7,G7:M7)-AD26</f>
        <v>100</v>
      </c>
      <c r="V46" s="29"/>
      <c r="W46" s="29">
        <f>MAX(0,(O7*4+U46-S46))</f>
        <v>100</v>
      </c>
      <c r="X46" s="29"/>
      <c r="Y46" s="29">
        <f>SUM(E7:M7)-SUM(L55:T55,L57:T57,L60:T60)</f>
        <v>0</v>
      </c>
      <c r="Z46" s="29"/>
      <c r="AA46" s="29">
        <f>MAX(W46,Y46)</f>
        <v>100</v>
      </c>
      <c r="AB46" s="39"/>
      <c r="AC46" s="6"/>
      <c r="AD46" s="6"/>
    </row>
    <row r="47" spans="1:36" ht="15.75" thickBot="1" x14ac:dyDescent="0.3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25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75" x14ac:dyDescent="0.25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.75" thickBot="1" x14ac:dyDescent="0.3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.75" thickBot="1" x14ac:dyDescent="0.3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.75" thickBot="1" x14ac:dyDescent="0.3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36.75" x14ac:dyDescent="0.25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75" x14ac:dyDescent="0.25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25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25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.75" thickBot="1" x14ac:dyDescent="0.3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25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75" x14ac:dyDescent="0.25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.75" thickBot="1" x14ac:dyDescent="0.3">
      <c r="A60" s="37" t="s">
        <v>88</v>
      </c>
      <c r="B60" s="38">
        <f>L42-SUM(L60:T60)</f>
        <v>100</v>
      </c>
      <c r="C60" s="38">
        <f t="shared" ref="C60:K60" si="39">M42-L60</f>
        <v>200</v>
      </c>
      <c r="D60" s="38">
        <f t="shared" si="39"/>
        <v>200</v>
      </c>
      <c r="E60" s="38">
        <f t="shared" si="39"/>
        <v>200</v>
      </c>
      <c r="F60" s="38">
        <f t="shared" si="39"/>
        <v>0</v>
      </c>
      <c r="G60" s="38">
        <f t="shared" si="39"/>
        <v>100</v>
      </c>
      <c r="H60" s="38">
        <f t="shared" si="39"/>
        <v>0</v>
      </c>
      <c r="I60" s="38">
        <f t="shared" si="39"/>
        <v>100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100</v>
      </c>
      <c r="Q60" s="38">
        <v>0</v>
      </c>
      <c r="R60" s="38">
        <v>0</v>
      </c>
      <c r="S60" s="38">
        <v>0</v>
      </c>
      <c r="T60" s="38">
        <v>0</v>
      </c>
      <c r="U60" s="39">
        <v>-100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200</v>
      </c>
      <c r="Z60" s="39">
        <f>U60-K42</f>
        <v>0</v>
      </c>
      <c r="AA60" s="36"/>
      <c r="AB60" s="40"/>
      <c r="AC60" s="6"/>
      <c r="AD60" s="6"/>
    </row>
    <row r="61" spans="1:30" ht="15.75" thickBot="1" x14ac:dyDescent="0.3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25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0CA8-DCE0-46A4-9A43-6A6E9A537878}">
  <dimension ref="A1:AL62"/>
  <sheetViews>
    <sheetView topLeftCell="A4" workbookViewId="0">
      <selection activeCell="R48" sqref="R48"/>
    </sheetView>
  </sheetViews>
  <sheetFormatPr defaultRowHeight="15" x14ac:dyDescent="0.25"/>
  <cols>
    <col min="2" max="2" width="18.7109375" customWidth="1"/>
    <col min="3" max="8" width="8.85546875" customWidth="1"/>
  </cols>
  <sheetData>
    <row r="1" spans="1:34" x14ac:dyDescent="0.25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25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25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25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60" x14ac:dyDescent="0.25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25">
      <c r="A7" t="s">
        <v>40</v>
      </c>
      <c r="D7" s="20">
        <v>0</v>
      </c>
      <c r="E7" s="20">
        <v>0</v>
      </c>
      <c r="F7" s="20">
        <v>0</v>
      </c>
      <c r="G7" s="20">
        <v>30</v>
      </c>
      <c r="H7" s="20">
        <v>0</v>
      </c>
      <c r="I7" s="20">
        <v>20</v>
      </c>
      <c r="J7" s="20">
        <v>0</v>
      </c>
      <c r="K7" s="20">
        <v>10</v>
      </c>
      <c r="L7" s="20">
        <v>0</v>
      </c>
      <c r="M7" s="20">
        <v>0</v>
      </c>
      <c r="N7" s="20"/>
      <c r="O7" s="20">
        <v>0</v>
      </c>
    </row>
    <row r="8" spans="1:34" ht="15.75" thickBot="1" x14ac:dyDescent="0.3"/>
    <row r="9" spans="1:34" x14ac:dyDescent="0.25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.75" thickBot="1" x14ac:dyDescent="0.3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64.5" x14ac:dyDescent="0.25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25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25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25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.75" thickBot="1" x14ac:dyDescent="0.3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5.25" thickBot="1" x14ac:dyDescent="0.3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5" x14ac:dyDescent="0.25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25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25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25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4.5" x14ac:dyDescent="0.25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25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25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25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.75" thickBot="1" x14ac:dyDescent="0.3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.75" thickBot="1" x14ac:dyDescent="0.3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90" x14ac:dyDescent="0.25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25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25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.75" thickBot="1" x14ac:dyDescent="0.3">
      <c r="A30" t="s">
        <v>22</v>
      </c>
      <c r="B30" s="60">
        <v>1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50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200</v>
      </c>
      <c r="V30" s="8">
        <f t="shared" si="22"/>
        <v>200</v>
      </c>
      <c r="W30" s="9">
        <f t="shared" si="23"/>
        <v>200</v>
      </c>
      <c r="X30" s="9">
        <f t="shared" si="24"/>
        <v>200</v>
      </c>
      <c r="Y30" s="9">
        <f>0</f>
        <v>0</v>
      </c>
      <c r="Z30" s="9">
        <f t="shared" si="25"/>
        <v>200</v>
      </c>
      <c r="AA30" s="9">
        <f>0</f>
        <v>0</v>
      </c>
      <c r="AB30" s="9">
        <f t="shared" si="26"/>
        <v>100</v>
      </c>
      <c r="AC30" s="9">
        <f>0</f>
        <v>0</v>
      </c>
      <c r="AD30" s="10">
        <f t="shared" si="27"/>
        <v>0</v>
      </c>
      <c r="AF30" s="8">
        <f t="shared" si="28"/>
        <v>200</v>
      </c>
      <c r="AG30" s="9">
        <f t="shared" si="29"/>
        <v>200</v>
      </c>
      <c r="AH30" s="9">
        <f t="shared" si="30"/>
        <v>200</v>
      </c>
      <c r="AI30" s="9">
        <f t="shared" si="31"/>
        <v>200</v>
      </c>
      <c r="AJ30" s="10">
        <f t="shared" si="32"/>
        <v>200</v>
      </c>
    </row>
    <row r="31" spans="1:38" s="66" customFormat="1" x14ac:dyDescent="0.25">
      <c r="B31" s="11"/>
      <c r="C31" s="11"/>
      <c r="D31" s="11"/>
      <c r="E31" s="11" t="s">
        <v>86</v>
      </c>
      <c r="F31" s="11">
        <f>SUM(IF(B28=1,F28,0),IF(B29=1,F29,0),IF(B30=1,F30,0))</f>
        <v>100</v>
      </c>
      <c r="G31" s="11">
        <f>SUM(IF(B28=1,G28,0),IF(B29=1,G29,0),IF(B30=1,G30,0))</f>
        <v>0</v>
      </c>
      <c r="H31" s="11">
        <f>SUM(IF(B28=1,H28,0),IF(B29=1,H29,0),IF(B30=1,H30,0))</f>
        <v>100</v>
      </c>
      <c r="I31" s="11">
        <f>SUM(IF(B28=1,I28,0),IF(B29=1,I29,0),IF(B30=1,I30,0))</f>
        <v>50</v>
      </c>
      <c r="J31" s="66">
        <f>SUM(IF(B28=1,J28,0),IF(B29=1,J29,0),IF(B30=1,J30,0))</f>
        <v>100</v>
      </c>
      <c r="K31" s="66">
        <f>SUM(IF(B28=1,K28,0),IF(B29=1,K29,0),IF(B30=1,K30,0))</f>
        <v>-100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.75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.75" thickBot="1" x14ac:dyDescent="0.3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25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60" x14ac:dyDescent="0.25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25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25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5" x14ac:dyDescent="0.25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25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25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90" x14ac:dyDescent="0.25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.75" thickBot="1" x14ac:dyDescent="0.3">
      <c r="A42" s="79" t="s">
        <v>83</v>
      </c>
      <c r="B42" s="13"/>
      <c r="C42" s="13"/>
      <c r="D42" s="13"/>
      <c r="E42" s="13"/>
      <c r="F42" s="13">
        <f>F31</f>
        <v>100</v>
      </c>
      <c r="G42" s="13">
        <f t="shared" ref="G42:I42" si="35">G31</f>
        <v>0</v>
      </c>
      <c r="H42" s="13">
        <f t="shared" si="35"/>
        <v>100</v>
      </c>
      <c r="I42" s="13">
        <f t="shared" si="35"/>
        <v>50</v>
      </c>
      <c r="J42" s="13">
        <f>J31</f>
        <v>100</v>
      </c>
      <c r="K42" s="13">
        <f>K31</f>
        <v>-100</v>
      </c>
      <c r="L42" s="13">
        <f>SUM(U28:U30)</f>
        <v>200</v>
      </c>
      <c r="M42" s="13">
        <f t="shared" ref="M42:AA42" si="36">SUM(V28:V30)</f>
        <v>200</v>
      </c>
      <c r="N42" s="13">
        <f t="shared" si="36"/>
        <v>200</v>
      </c>
      <c r="O42" s="13">
        <f t="shared" si="36"/>
        <v>200</v>
      </c>
      <c r="P42" s="13">
        <f t="shared" si="36"/>
        <v>0</v>
      </c>
      <c r="Q42" s="13">
        <f t="shared" si="36"/>
        <v>200</v>
      </c>
      <c r="R42" s="13">
        <f t="shared" si="36"/>
        <v>0</v>
      </c>
      <c r="S42" s="13">
        <f t="shared" si="36"/>
        <v>100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200</v>
      </c>
      <c r="X42" s="13">
        <f t="shared" si="36"/>
        <v>200</v>
      </c>
      <c r="Y42" s="13">
        <f t="shared" si="36"/>
        <v>200</v>
      </c>
      <c r="Z42" s="13">
        <f t="shared" si="36"/>
        <v>200</v>
      </c>
      <c r="AA42" s="80">
        <f t="shared" si="36"/>
        <v>200</v>
      </c>
      <c r="AB42" s="11"/>
      <c r="AC42" s="11"/>
      <c r="AD42" s="11"/>
      <c r="AF42" s="11"/>
      <c r="AG42" s="11"/>
      <c r="AH42" s="11"/>
      <c r="AI42" s="11"/>
      <c r="AJ42" s="11"/>
    </row>
    <row r="43" spans="1:36" ht="15.75" thickBot="1" x14ac:dyDescent="0.3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.75" thickBot="1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.75" thickBot="1" x14ac:dyDescent="0.3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.75" thickBot="1" x14ac:dyDescent="0.3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12.5</v>
      </c>
      <c r="M46" s="29"/>
      <c r="N46" s="29"/>
      <c r="O46" s="29">
        <f>SUM(L60,N60:T60)</f>
        <v>60</v>
      </c>
      <c r="P46" s="29"/>
      <c r="Q46" s="29">
        <f>H26</f>
        <v>0</v>
      </c>
      <c r="R46" s="29">
        <f>AG16+AH21</f>
        <v>0</v>
      </c>
      <c r="S46" s="29">
        <f>D7+Q46+R46+L46+O46</f>
        <v>72.5</v>
      </c>
      <c r="T46" s="29"/>
      <c r="U46" s="29">
        <f>SUM(E7,G7:M7)-AD26</f>
        <v>60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.75" thickBot="1" x14ac:dyDescent="0.3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25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75" x14ac:dyDescent="0.25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.75" thickBot="1" x14ac:dyDescent="0.3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.75" thickBot="1" x14ac:dyDescent="0.3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.75" thickBot="1" x14ac:dyDescent="0.3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36.75" x14ac:dyDescent="0.25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75" x14ac:dyDescent="0.25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25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25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.75" thickBot="1" x14ac:dyDescent="0.3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25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75" x14ac:dyDescent="0.25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.75" thickBot="1" x14ac:dyDescent="0.3">
      <c r="A60" s="37" t="s">
        <v>88</v>
      </c>
      <c r="B60" s="38">
        <f>L42-SUM(L60:T60)</f>
        <v>140</v>
      </c>
      <c r="C60" s="38">
        <f t="shared" ref="C60:K60" si="39">M42-L60</f>
        <v>200</v>
      </c>
      <c r="D60" s="38">
        <f t="shared" si="39"/>
        <v>200</v>
      </c>
      <c r="E60" s="38">
        <f t="shared" si="39"/>
        <v>170</v>
      </c>
      <c r="F60" s="38">
        <f t="shared" si="39"/>
        <v>0</v>
      </c>
      <c r="G60" s="38">
        <f t="shared" si="39"/>
        <v>180</v>
      </c>
      <c r="H60" s="38">
        <f t="shared" si="39"/>
        <v>0</v>
      </c>
      <c r="I60" s="38">
        <f t="shared" si="39"/>
        <v>90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30</v>
      </c>
      <c r="O60" s="38">
        <v>0</v>
      </c>
      <c r="P60" s="38">
        <v>20</v>
      </c>
      <c r="Q60" s="38">
        <v>0</v>
      </c>
      <c r="R60" s="38">
        <v>10</v>
      </c>
      <c r="S60" s="38">
        <v>0</v>
      </c>
      <c r="T60" s="38">
        <v>0</v>
      </c>
      <c r="U60" s="39">
        <v>12.5</v>
      </c>
      <c r="V60" s="37">
        <f>H42-G42-U60*D2-L60*E2-N60*G2-P60*I2-R60*J2-T60*K2</f>
        <v>50</v>
      </c>
      <c r="W60" s="38">
        <f>F42-H42+U60*D2-M60*F2</f>
        <v>12.5</v>
      </c>
      <c r="X60" s="38">
        <f>H42-I42-U60*D3-L60*E3*E4+M60*F3*F4-N60*G3*G4-P60*I3*I4-R60*J3*J4-T60*K3*K4</f>
        <v>0</v>
      </c>
      <c r="Y60" s="38">
        <f>J42-U60</f>
        <v>87.5</v>
      </c>
      <c r="Z60" s="39">
        <f>U60-K42</f>
        <v>112.5</v>
      </c>
      <c r="AA60" s="36"/>
      <c r="AB60" s="40"/>
      <c r="AC60" s="6"/>
      <c r="AD60" s="6"/>
    </row>
    <row r="61" spans="1:30" ht="15.75" thickBot="1" x14ac:dyDescent="0.3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25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CED0-2455-4AA4-8F5B-281A4B077D29}">
  <dimension ref="A1:AL62"/>
  <sheetViews>
    <sheetView topLeftCell="A36" workbookViewId="0">
      <selection activeCell="F45" sqref="F45"/>
    </sheetView>
  </sheetViews>
  <sheetFormatPr defaultRowHeight="15" x14ac:dyDescent="0.25"/>
  <cols>
    <col min="2" max="2" width="18.7109375" customWidth="1"/>
    <col min="3" max="8" width="8.85546875" customWidth="1"/>
  </cols>
  <sheetData>
    <row r="1" spans="1:34" x14ac:dyDescent="0.25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25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25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25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60" x14ac:dyDescent="0.25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25">
      <c r="A7" t="s">
        <v>40</v>
      </c>
      <c r="D7" s="20">
        <v>0</v>
      </c>
      <c r="E7" s="20">
        <v>0</v>
      </c>
      <c r="F7" s="20">
        <v>0</v>
      </c>
      <c r="G7" s="20">
        <v>30</v>
      </c>
      <c r="H7" s="20">
        <v>0</v>
      </c>
      <c r="I7" s="20">
        <v>20</v>
      </c>
      <c r="J7" s="20">
        <v>0</v>
      </c>
      <c r="K7" s="20">
        <v>10</v>
      </c>
      <c r="L7" s="20">
        <v>0</v>
      </c>
      <c r="M7" s="20">
        <v>0</v>
      </c>
      <c r="N7" s="20"/>
      <c r="O7" s="20">
        <v>0</v>
      </c>
    </row>
    <row r="8" spans="1:34" ht="15.75" thickBot="1" x14ac:dyDescent="0.3"/>
    <row r="9" spans="1:34" x14ac:dyDescent="0.25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.75" thickBot="1" x14ac:dyDescent="0.3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64.5" x14ac:dyDescent="0.25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25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25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25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.75" thickBot="1" x14ac:dyDescent="0.3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5.25" thickBot="1" x14ac:dyDescent="0.3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5" x14ac:dyDescent="0.25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25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25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25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4.5" x14ac:dyDescent="0.25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25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25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25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.75" thickBot="1" x14ac:dyDescent="0.3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.75" thickBot="1" x14ac:dyDescent="0.3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90" x14ac:dyDescent="0.25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25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25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.75" thickBot="1" x14ac:dyDescent="0.3">
      <c r="A30" t="s">
        <v>22</v>
      </c>
      <c r="B30" s="60">
        <v>1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70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200</v>
      </c>
      <c r="V30" s="8">
        <f t="shared" si="22"/>
        <v>200</v>
      </c>
      <c r="W30" s="9">
        <f t="shared" si="23"/>
        <v>200</v>
      </c>
      <c r="X30" s="9">
        <f t="shared" si="24"/>
        <v>200</v>
      </c>
      <c r="Y30" s="9">
        <f>0</f>
        <v>0</v>
      </c>
      <c r="Z30" s="9">
        <f t="shared" si="25"/>
        <v>200</v>
      </c>
      <c r="AA30" s="9">
        <f>0</f>
        <v>0</v>
      </c>
      <c r="AB30" s="9">
        <f t="shared" si="26"/>
        <v>100</v>
      </c>
      <c r="AC30" s="9">
        <f>0</f>
        <v>0</v>
      </c>
      <c r="AD30" s="10">
        <f t="shared" si="27"/>
        <v>0</v>
      </c>
      <c r="AF30" s="8">
        <f t="shared" si="28"/>
        <v>200</v>
      </c>
      <c r="AG30" s="9">
        <f t="shared" si="29"/>
        <v>200</v>
      </c>
      <c r="AH30" s="9">
        <f t="shared" si="30"/>
        <v>200</v>
      </c>
      <c r="AI30" s="9">
        <f t="shared" si="31"/>
        <v>200</v>
      </c>
      <c r="AJ30" s="10">
        <f t="shared" si="32"/>
        <v>200</v>
      </c>
    </row>
    <row r="31" spans="1:38" s="66" customFormat="1" x14ac:dyDescent="0.25">
      <c r="B31" s="11"/>
      <c r="C31" s="11"/>
      <c r="D31" s="11"/>
      <c r="E31" s="11" t="s">
        <v>86</v>
      </c>
      <c r="F31" s="11">
        <f>SUM(IF(B28=1,F28,0),IF(B29=1,F29,0),IF(B30=1,F30,0))</f>
        <v>100</v>
      </c>
      <c r="G31" s="11">
        <f>SUM(IF(B28=1,G28,0),IF(B29=1,G29,0),IF(B30=1,G30,0))</f>
        <v>0</v>
      </c>
      <c r="H31" s="11">
        <f>SUM(IF(B28=1,H28,0),IF(B29=1,H29,0),IF(B30=1,H30,0))</f>
        <v>100</v>
      </c>
      <c r="I31" s="11">
        <f>SUM(IF(B28=1,I28,0),IF(B29=1,I29,0),IF(B30=1,I30,0))</f>
        <v>70</v>
      </c>
      <c r="J31" s="66">
        <f>SUM(IF(B28=1,J28,0),IF(B29=1,J29,0),IF(B30=1,J30,0))</f>
        <v>100</v>
      </c>
      <c r="K31" s="66">
        <f>SUM(IF(B28=1,K28,0),IF(B29=1,K29,0),IF(B30=1,K30,0))</f>
        <v>-100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.75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.75" thickBot="1" x14ac:dyDescent="0.3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25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60" x14ac:dyDescent="0.25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25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25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5" x14ac:dyDescent="0.25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25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25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90" x14ac:dyDescent="0.25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.75" thickBot="1" x14ac:dyDescent="0.3">
      <c r="A42" s="79" t="s">
        <v>83</v>
      </c>
      <c r="B42" s="13"/>
      <c r="C42" s="13"/>
      <c r="D42" s="13"/>
      <c r="E42" s="13"/>
      <c r="F42" s="13">
        <f>F31</f>
        <v>100</v>
      </c>
      <c r="G42" s="13">
        <f t="shared" ref="G42:I42" si="35">G31</f>
        <v>0</v>
      </c>
      <c r="H42" s="13">
        <f t="shared" si="35"/>
        <v>100</v>
      </c>
      <c r="I42" s="13">
        <f t="shared" si="35"/>
        <v>70</v>
      </c>
      <c r="J42" s="13">
        <f>J31</f>
        <v>100</v>
      </c>
      <c r="K42" s="13">
        <f>K31</f>
        <v>-100</v>
      </c>
      <c r="L42" s="13">
        <f>SUM(U28:U30)</f>
        <v>200</v>
      </c>
      <c r="M42" s="13">
        <f t="shared" ref="M42:AA42" si="36">SUM(V28:V30)</f>
        <v>200</v>
      </c>
      <c r="N42" s="13">
        <f t="shared" si="36"/>
        <v>200</v>
      </c>
      <c r="O42" s="13">
        <f t="shared" si="36"/>
        <v>200</v>
      </c>
      <c r="P42" s="13">
        <f t="shared" si="36"/>
        <v>0</v>
      </c>
      <c r="Q42" s="13">
        <f t="shared" si="36"/>
        <v>200</v>
      </c>
      <c r="R42" s="13">
        <f t="shared" si="36"/>
        <v>0</v>
      </c>
      <c r="S42" s="13">
        <f t="shared" si="36"/>
        <v>100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200</v>
      </c>
      <c r="X42" s="13">
        <f t="shared" si="36"/>
        <v>200</v>
      </c>
      <c r="Y42" s="13">
        <f t="shared" si="36"/>
        <v>200</v>
      </c>
      <c r="Z42" s="13">
        <f t="shared" si="36"/>
        <v>200</v>
      </c>
      <c r="AA42" s="80">
        <f t="shared" si="36"/>
        <v>200</v>
      </c>
      <c r="AB42" s="11"/>
      <c r="AC42" s="11"/>
      <c r="AD42" s="11"/>
      <c r="AF42" s="11"/>
      <c r="AG42" s="11"/>
      <c r="AH42" s="11"/>
      <c r="AI42" s="11"/>
      <c r="AJ42" s="11"/>
    </row>
    <row r="43" spans="1:36" ht="15.75" thickBot="1" x14ac:dyDescent="0.3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.75" thickBot="1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.75" thickBot="1" x14ac:dyDescent="0.3">
      <c r="A45" s="33"/>
      <c r="B45" s="34" t="s">
        <v>51</v>
      </c>
      <c r="C45" s="35"/>
      <c r="D45" s="35"/>
      <c r="E45" s="35"/>
      <c r="F45" s="58">
        <f>SUM(E7:M7) - SUM(L55:T55,L57:T57,L60:T60)</f>
        <v>7.5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.75" thickBot="1" x14ac:dyDescent="0.3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52.5</v>
      </c>
      <c r="P46" s="29"/>
      <c r="Q46" s="29">
        <f>H26</f>
        <v>0</v>
      </c>
      <c r="R46" s="29">
        <f>AG16+AH21</f>
        <v>0</v>
      </c>
      <c r="S46" s="29">
        <f>D7+Q46+R46+L46+O46</f>
        <v>52.5</v>
      </c>
      <c r="T46" s="29"/>
      <c r="U46" s="29">
        <f>SUM(E7,G7:M7)-AD26</f>
        <v>60</v>
      </c>
      <c r="V46" s="29"/>
      <c r="W46" s="29">
        <f>MAX(0,(O7*4+U46-S46))</f>
        <v>7.5</v>
      </c>
      <c r="X46" s="29"/>
      <c r="Y46" s="29">
        <f>SUM(E7:M7)-SUM(L55:T55,L57:T57,L60:T60)</f>
        <v>7.5</v>
      </c>
      <c r="Z46" s="29"/>
      <c r="AA46" s="29">
        <f>MAX(W46,Y46)</f>
        <v>7.5</v>
      </c>
      <c r="AB46" s="39"/>
      <c r="AC46" s="6"/>
      <c r="AD46" s="6"/>
    </row>
    <row r="47" spans="1:36" ht="15.75" thickBot="1" x14ac:dyDescent="0.3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25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75" x14ac:dyDescent="0.25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.75" thickBot="1" x14ac:dyDescent="0.3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7.5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.75" thickBot="1" x14ac:dyDescent="0.3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.75" thickBot="1" x14ac:dyDescent="0.3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36.75" x14ac:dyDescent="0.25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75" x14ac:dyDescent="0.25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25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25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.75" thickBot="1" x14ac:dyDescent="0.3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25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75" x14ac:dyDescent="0.25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.75" thickBot="1" x14ac:dyDescent="0.3">
      <c r="A60" s="37" t="s">
        <v>88</v>
      </c>
      <c r="B60" s="38">
        <f>L42-SUM(L60:T60)</f>
        <v>147.5</v>
      </c>
      <c r="C60" s="38">
        <f t="shared" ref="C60:K60" si="39">M42-L60</f>
        <v>200</v>
      </c>
      <c r="D60" s="38">
        <f t="shared" si="39"/>
        <v>200</v>
      </c>
      <c r="E60" s="38">
        <f t="shared" si="39"/>
        <v>170</v>
      </c>
      <c r="F60" s="38">
        <f t="shared" si="39"/>
        <v>0</v>
      </c>
      <c r="G60" s="38">
        <f t="shared" si="39"/>
        <v>180</v>
      </c>
      <c r="H60" s="38">
        <f t="shared" si="39"/>
        <v>0</v>
      </c>
      <c r="I60" s="38">
        <f t="shared" si="39"/>
        <v>97.5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30</v>
      </c>
      <c r="O60" s="38">
        <v>0</v>
      </c>
      <c r="P60" s="38">
        <v>20</v>
      </c>
      <c r="Q60" s="38">
        <v>0</v>
      </c>
      <c r="R60" s="38">
        <v>2.5</v>
      </c>
      <c r="S60" s="38">
        <v>0</v>
      </c>
      <c r="T60" s="38">
        <v>0</v>
      </c>
      <c r="U60" s="39">
        <v>0</v>
      </c>
      <c r="V60" s="37">
        <f>H42-G42-U60*D2-L60*E2-N60*G2-P60*I2-R60*J2-T60*K2</f>
        <v>70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100</v>
      </c>
      <c r="Z60" s="39">
        <f>U60-K42</f>
        <v>100</v>
      </c>
      <c r="AA60" s="36"/>
      <c r="AB60" s="40"/>
      <c r="AC60" s="6"/>
      <c r="AD60" s="6"/>
    </row>
    <row r="61" spans="1:30" ht="15.75" thickBot="1" x14ac:dyDescent="0.3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25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RUC CAP Short Calc</vt:lpstr>
      <vt:lpstr>Example 1</vt:lpstr>
      <vt:lpstr>Example 2</vt:lpstr>
      <vt:lpstr>Example 3</vt:lpstr>
      <vt:lpstr>Example 4</vt:lpstr>
      <vt:lpstr>Example 5</vt:lpstr>
      <vt:lpstr>Example 6</vt:lpstr>
      <vt:lpstr>Example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 SM</dc:creator>
  <cp:lastModifiedBy>ERCOT SM</cp:lastModifiedBy>
  <dcterms:created xsi:type="dcterms:W3CDTF">2024-02-04T15:24:09Z</dcterms:created>
  <dcterms:modified xsi:type="dcterms:W3CDTF">2024-02-12T17:40:45Z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2024-02-05T00:55:56Z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d69deb9c-08bf-4f14-9d4d-e3c8fc2c3ab3</vt:lpwstr>
  </property>
  <property fmtid="{D5CDD505-2E9C-101B-9397-08002B2CF9AE}" pid="8" name="MSIP_Label_7084cbda-52b8-46fb-a7b7-cb5bd465ed85_ContentBits">
    <vt:lpwstr>0</vt:lpwstr>
  </property>
</Properties>
</file>