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'Vote'!$E$46:$I$49</definedName>
    <definedName name="clearMuniVote">'Vote'!$G$46:$I$49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'Vote'!$F$50</definedName>
    <definedName name="countMuniAbstain">'Vote'!$I$50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'Vote'!$G$15:$H$53</definedName>
    <definedName name="VotingStructure">'Vote'!$F$4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<sst xmlns="http://schemas.openxmlformats.org/spreadsheetml/2006/main" count="115" uniqueCount="79">
  <si>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</si>
  <si>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</si>
  <si>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</si>
  <si>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</si>
  <si>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</si>
  <si>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</si>
  <si>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</si>
  <si>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</si>
  <si>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</si>
  <si>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</si>
  <si>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</si>
  <si>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</si>
  <si>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</si>
  <si>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</si>
  <si>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</si>
  <si>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</si>
  <si>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</si>
  <si>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</si>
  <si>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</si>
  <si>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</si>
  <si>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</si>
  <si>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</si>
  <si>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</si>
  <si>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</si>
  <si>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</si>
  <si>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</si>
  <si>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</si>
  <si>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</si>
  <si>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</si>
  <si>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</si>
  <si>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</si>
  <si>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</si>
  <si>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</si>
  <si>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</si>
  <si>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</si>
  <si>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</si>
  <si>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</si>
  <si>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</si>
  <si>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</si>
  <si>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</si>
  <si>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</si>
  <si>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</si>
  <si>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</si>
  <si>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</si>
  <si>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</si>
  <si>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</si>
  <si>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</si>
  <si>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</si>
  <si>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</si>
  <si>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</si>
  <si>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</si>
  <si>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</si>
  <si>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</si>
  <si>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</si>
  <si>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</si>
  <si>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</si>
  <si>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</si>
  <si>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</si>
  <si>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</si>
  <si>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</si>
  <si>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 xml:space="preserve">Kristin Abbott </t>
  </si>
  <si>
    <t>Eric Blakey</t>
  </si>
  <si>
    <t>Date:  February 8, 2024</t>
  </si>
  <si>
    <t>Brazos Electric Cooperative (Brazos)</t>
  </si>
  <si>
    <t>Lower Colorado River Authority (LCRA)</t>
  </si>
  <si>
    <t>Pedernales Electric Cooperative (PEC)</t>
  </si>
  <si>
    <t>Shari Heino</t>
  </si>
  <si>
    <t>Blake Holt</t>
  </si>
  <si>
    <t>Jupiter Power</t>
  </si>
  <si>
    <t>ENGIE North America (ENGIE)</t>
  </si>
  <si>
    <t>Caitlin Smith</t>
  </si>
  <si>
    <t>Bob Helton</t>
  </si>
  <si>
    <t>AEP Service Corporation (AEPSC)</t>
  </si>
  <si>
    <t>Constance McDaniel Wyman</t>
  </si>
  <si>
    <t>GEUS</t>
  </si>
  <si>
    <t>Ashley Cotton</t>
  </si>
  <si>
    <t>Need &gt;50% to Pass</t>
  </si>
  <si>
    <t>PRS Motion:  To recommend approval of NPRR1197 as amended by the 2/7/24 Oncor comments as revised by PRS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</si>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</sst>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77</v>
      </c>
      <c r="C3" s="67"/>
      <c r="D3" s="67"/>
      <c r="E3" s="6"/>
      <c r="F3" s="55" t="s">
        <v>21</v>
      </c>
      <c r="G3" s="63" t="s">
        <v>78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51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IF((G53+H53)=0,"",G53)</f>
        <v>6.666666666666666</v>
      </c>
      <c r="H5" s="58">
        <f>IF((G53+H53)=0,"",H53)</f>
        <v>0.3333333333333333</v>
      </c>
      <c r="I5" s="59">
        <f>I53</f>
        <v>3</v>
      </c>
    </row>
    <row r="6" spans="2:9" ht="22.5" customHeight="1">
      <c r="B6" s="6" t="s">
        <v>39</v>
      </c>
      <c r="C6" s="14"/>
      <c r="D6" s="15"/>
      <c r="E6" s="16"/>
      <c r="F6" s="61" t="s">
        <v>76</v>
      </c>
      <c r="G6" s="60">
        <f>G54</f>
        <v>0.9523809523809524</v>
      </c>
      <c r="H6" s="60">
        <f>H54</f>
        <v>0.04761904761904762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/>
      <c r="H11" s="32"/>
      <c r="I11" s="20" t="s">
        <v>20</v>
      </c>
    </row>
    <row r="12" spans="2:9" ht="9.75">
      <c r="B12" s="31" t="s">
        <v>43</v>
      </c>
      <c r="C12" s="33"/>
      <c r="D12" s="36" t="s">
        <v>18</v>
      </c>
      <c r="E12" s="24" t="s">
        <v>58</v>
      </c>
      <c r="F12" s="50" t="s">
        <v>14</v>
      </c>
      <c r="G12" s="50">
        <v>1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1</v>
      </c>
    </row>
    <row r="15" spans="2:9" ht="9.7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44</v>
      </c>
      <c r="C16" s="23"/>
      <c r="D16" s="23"/>
      <c r="E16" s="24" t="s">
        <v>35</v>
      </c>
      <c r="F16" s="25" t="s">
        <v>14</v>
      </c>
      <c r="G16" s="49"/>
      <c r="H16" s="49">
        <v>0.3333333333333333</v>
      </c>
      <c r="I16" s="20"/>
    </row>
    <row r="17" spans="2:9" s="22" customFormat="1" ht="9.75">
      <c r="B17" s="23" t="s">
        <v>63</v>
      </c>
      <c r="C17" s="23"/>
      <c r="D17" s="23"/>
      <c r="E17" s="24" t="s">
        <v>66</v>
      </c>
      <c r="F17" s="25" t="s">
        <v>14</v>
      </c>
      <c r="G17" s="49"/>
      <c r="H17" s="49"/>
      <c r="I17" s="20" t="s">
        <v>20</v>
      </c>
    </row>
    <row r="18" spans="2:9" s="22" customFormat="1" ht="9.75">
      <c r="B18" s="23" t="s">
        <v>64</v>
      </c>
      <c r="C18" s="23"/>
      <c r="D18" s="23"/>
      <c r="E18" s="24" t="s">
        <v>67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65</v>
      </c>
      <c r="C19" s="23"/>
      <c r="D19" s="23"/>
      <c r="E19" s="24" t="s">
        <v>61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0.6666666666666666</v>
      </c>
      <c r="H21" s="29">
        <f>SUM(H15:H20)</f>
        <v>0.3333333333333333</v>
      </c>
      <c r="I21" s="27">
        <f>COUNTA(I15:I20)</f>
        <v>1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55</v>
      </c>
      <c r="C23" s="31"/>
      <c r="D23" s="31"/>
      <c r="E23" s="51" t="s">
        <v>54</v>
      </c>
      <c r="F23" s="25" t="s">
        <v>14</v>
      </c>
      <c r="G23" s="50"/>
      <c r="H23" s="50"/>
      <c r="I23" s="20" t="s">
        <v>20</v>
      </c>
    </row>
    <row r="24" spans="2:9" ht="9.75">
      <c r="B24" s="31" t="s">
        <v>68</v>
      </c>
      <c r="C24" s="31"/>
      <c r="D24" s="31"/>
      <c r="E24" s="51" t="s">
        <v>70</v>
      </c>
      <c r="F24" s="25"/>
      <c r="G24" s="50"/>
      <c r="H24" s="50"/>
      <c r="I24" s="20"/>
    </row>
    <row r="25" spans="2:9" ht="9.75">
      <c r="B25" s="31" t="s">
        <v>69</v>
      </c>
      <c r="C25" s="31"/>
      <c r="D25" s="31"/>
      <c r="E25" s="51" t="s">
        <v>71</v>
      </c>
      <c r="F25" s="25" t="s">
        <v>14</v>
      </c>
      <c r="G25" s="50">
        <v>0.5</v>
      </c>
      <c r="H25" s="50"/>
      <c r="I25" s="20"/>
    </row>
    <row r="26" spans="2:9" ht="9.75">
      <c r="B26" s="31" t="s">
        <v>45</v>
      </c>
      <c r="C26" s="31"/>
      <c r="D26" s="31"/>
      <c r="E26" s="51" t="s">
        <v>37</v>
      </c>
      <c r="F26" s="25" t="s">
        <v>14</v>
      </c>
      <c r="G26" s="50">
        <v>0.5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COUNTA(F22:F27)</f>
        <v>3</v>
      </c>
      <c r="G28" s="28">
        <f>SUM(G22:G27)</f>
        <v>1</v>
      </c>
      <c r="H28" s="29">
        <f>SUM(H22:H27)</f>
        <v>0</v>
      </c>
      <c r="I28" s="27">
        <f>COUNTA(I22:I27)</f>
        <v>1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46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52</v>
      </c>
      <c r="C31" s="31"/>
      <c r="D31" s="31"/>
      <c r="E31" s="51" t="s">
        <v>53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47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49</v>
      </c>
      <c r="C36" s="31"/>
      <c r="D36" s="31"/>
      <c r="E36" s="51" t="s">
        <v>59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48</v>
      </c>
      <c r="C40" s="31"/>
      <c r="D40" s="31"/>
      <c r="E40" s="51" t="s">
        <v>34</v>
      </c>
      <c r="F40" s="25" t="s">
        <v>14</v>
      </c>
      <c r="G40" s="50">
        <v>0.3333333333333333</v>
      </c>
      <c r="H40" s="50"/>
      <c r="I40" s="20"/>
    </row>
    <row r="41" spans="2:9" ht="9.75">
      <c r="B41" s="31" t="s">
        <v>72</v>
      </c>
      <c r="C41" s="31"/>
      <c r="D41" s="31"/>
      <c r="E41" s="51" t="s">
        <v>73</v>
      </c>
      <c r="F41" s="25" t="s">
        <v>14</v>
      </c>
      <c r="G41" s="50">
        <v>0.3333333333333333</v>
      </c>
      <c r="H41" s="50"/>
      <c r="I41" s="20"/>
    </row>
    <row r="42" spans="2:9" ht="9.75">
      <c r="B42" s="31" t="s">
        <v>56</v>
      </c>
      <c r="C42" s="31"/>
      <c r="D42" s="31"/>
      <c r="E42" s="51" t="s">
        <v>57</v>
      </c>
      <c r="F42" s="25" t="s">
        <v>14</v>
      </c>
      <c r="G42" s="50">
        <v>0.3333333333333333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COUNTA(F39:F43)</f>
        <v>3</v>
      </c>
      <c r="G44" s="28">
        <f>SUM(G39:G43)</f>
        <v>1</v>
      </c>
      <c r="H44" s="29">
        <f>SUM(H39:H43)</f>
        <v>0</v>
      </c>
      <c r="I44" s="27">
        <f>COUNTA(I39:I43)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74</v>
      </c>
      <c r="C47" s="31"/>
      <c r="D47" s="31"/>
      <c r="E47" s="51" t="s">
        <v>75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50</v>
      </c>
      <c r="C48" s="31"/>
      <c r="D48" s="31"/>
      <c r="E48" s="51" t="s">
        <v>60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F14+F21+F50+F44+F28+F38+F33</f>
        <v>19</v>
      </c>
      <c r="G53" s="42">
        <f>G14+G21+G50+G44+G28+G38+G33</f>
        <v>6.666666666666666</v>
      </c>
      <c r="H53" s="42">
        <f>H14+H21+H50+H44+H28+H38+H33</f>
        <v>0.3333333333333333</v>
      </c>
      <c r="I53" s="27">
        <f>I14+I21+I50+I44+I28+I38+I33</f>
        <v>3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0.9523809523809524</v>
      </c>
      <c r="H54" s="44">
        <f>IF((G53+H53)=0,"",H53/(G53+H53))</f>
        <v>0.04761904761904762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51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9:I39 F29:I29 F27:I27 F20:I20 F22:I22 F34:I34 F32:I32 F43:I43 I45 I10 F13:I13 F15:I15">
      <formula1>#REF!</formula1>
    </dataValidation>
    <dataValidation type="list" showInputMessage="1" showErrorMessage="1" sqref="F30:F31 F46:F48 F16:F19 F23:F26 F35:F37 F40:F42">
      <formula1>$B$71:$B$72</formula1>
    </dataValidation>
    <dataValidation type="list" showInputMessage="1" showErrorMessage="1" sqref="I30:I31 I46:I48 I16:I19 I23:I26 I11:I12 I35:I37 I40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2">
      <formula1>$B$58:$B$60</formula1>
    </dataValidation>
    <dataValidation type="list" allowBlank="1" showInputMessage="1" showErrorMessage="1" sqref="F11:F12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2024-02-08T19:21:33Z</dcterms:modified>
  <cp:category/>
  <cp:version/>
  <cp:contentType/>
  <cp:contentStatus/>
</cp:coreProperties>
</file>