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'Vote'!$E$23:$I$27</definedName>
    <definedName name="clearIndGenVote">'Vote'!$G$23:$I$27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'Vote'!$E$46:$I$49</definedName>
    <definedName name="clearMuniVote">'Vote'!$G$46:$I$49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'Vote'!$F$50</definedName>
    <definedName name="countMuniAbstain">'Vote'!$I$50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'Vote'!$G$45:$I$50</definedName>
    <definedName name="Output_Area">'Vote'!$G$3:$H$4</definedName>
    <definedName name="PercentageVote">'Vote'!$F$6</definedName>
    <definedName name="_xlnm.Print_Area" localSheetId="0">'Vote'!$A$1:$J$57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'Vote'!$F$53</definedName>
    <definedName name="VoteNumberFormat">'Vote'!$G$15:$H$53</definedName>
    <definedName name="VotingStructure">'Vote'!$F$4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<sst xmlns="http://schemas.openxmlformats.org/spreadsheetml/2006/main" count="114" uniqueCount="79">
  <si>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</si>
  <si>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</si>
  <si>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</si>
  <si>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</si>
  <si>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</si>
  <si>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</si>
  <si>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</si>
  <si>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</si>
  <si>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</si>
  <si>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</si>
  <si>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</si>
  <si>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</si>
  <si>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</si>
  <si>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</si>
  <si>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</si>
  <si>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</si>
  <si>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</si>
  <si>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</si>
  <si>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</si>
  <si>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</si>
  <si>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</si>
  <si>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</si>
  <si>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</si>
  <si>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</si>
  <si>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</si>
  <si>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</si>
  <si>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</si>
  <si>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</si>
  <si>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</si>
  <si>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</si>
  <si>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</si>
  <si>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</si>
  <si>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</si>
  <si>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</si>
  <si>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</si>
  <si>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</si>
  <si>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</si>
  <si>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</si>
  <si>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</si>
  <si>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</si>
  <si>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</si>
  <si>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</si>
  <si>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</si>
  <si>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</si>
  <si>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</si>
  <si>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</si>
  <si>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</si>
  <si>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</si>
  <si>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</si>
  <si>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</si>
  <si>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</si>
  <si>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</si>
  <si>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</si>
  <si>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</si>
  <si>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</si>
  <si>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</si>
  <si>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</si>
  <si>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</si>
  <si>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</si>
  <si>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</si>
  <si>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 xml:space="preserve">Kristin Abbott </t>
  </si>
  <si>
    <t>Eric Blakey</t>
  </si>
  <si>
    <t>Date:  February 8, 2024</t>
  </si>
  <si>
    <t>Brazos Electric Cooperative (Brazos)</t>
  </si>
  <si>
    <t>Lower Colorado River Authority (LCRA)</t>
  </si>
  <si>
    <t>Pedernales Electric Cooperative (PEC)</t>
  </si>
  <si>
    <t>Shari Heino</t>
  </si>
  <si>
    <t>Blake Holt</t>
  </si>
  <si>
    <t>Jupiter Power</t>
  </si>
  <si>
    <t>ENGIE North America (ENGIE)</t>
  </si>
  <si>
    <t>Caitlin Smith</t>
  </si>
  <si>
    <t>Bob Helton</t>
  </si>
  <si>
    <t>AEP Service Corporation (AEPSC)</t>
  </si>
  <si>
    <t>Constance McDaniel Wyman</t>
  </si>
  <si>
    <t>GEUS</t>
  </si>
  <si>
    <t>Ashley Cotton</t>
  </si>
  <si>
    <t>Need &gt;50% to Pass</t>
  </si>
  <si>
    <t>Motion Carries</t>
  </si>
  <si>
    <t>PRS Motion:  To grant NPRR1199 Urgent status; to recommend approval of NPRR1199 as amended by the 2/7/24 LCRA comments as revised by PRS; and to forward to TAC NPRR1199 and the 9/6/23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</si>
</sst>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78</v>
      </c>
      <c r="C3" s="68"/>
      <c r="D3" s="68"/>
      <c r="E3" s="6"/>
      <c r="F3" s="55" t="s">
        <v>21</v>
      </c>
      <c r="G3" s="63" t="s">
        <v>77</v>
      </c>
      <c r="H3" s="64"/>
      <c r="I3" s="11"/>
    </row>
    <row r="4" spans="1:9" ht="23.25" customHeight="1">
      <c r="A4" s="12"/>
      <c r="B4" s="68"/>
      <c r="C4" s="68"/>
      <c r="D4" s="68"/>
      <c r="E4" s="6"/>
      <c r="F4" s="13" t="s">
        <v>51</v>
      </c>
      <c r="G4" s="65"/>
      <c r="H4" s="64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IF((G53+H53)=0,"",G53)</f>
        <v>6.5</v>
      </c>
      <c r="H5" s="58">
        <f>IF((G53+H53)=0,"",H53)</f>
        <v>0.5</v>
      </c>
      <c r="I5" s="59">
        <f>I53</f>
        <v>1</v>
      </c>
    </row>
    <row r="6" spans="2:9" ht="22.5" customHeight="1">
      <c r="B6" s="6" t="s">
        <v>39</v>
      </c>
      <c r="C6" s="14"/>
      <c r="D6" s="15"/>
      <c r="E6" s="16"/>
      <c r="F6" s="61" t="s">
        <v>76</v>
      </c>
      <c r="G6" s="60">
        <f>G54</f>
        <v>0.9285714285714286</v>
      </c>
      <c r="H6" s="60">
        <f>H54</f>
        <v>0.07142857142857142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0.5</v>
      </c>
      <c r="H11" s="32"/>
      <c r="I11" s="20"/>
    </row>
    <row r="12" spans="2:9" ht="9.75">
      <c r="B12" s="31" t="s">
        <v>43</v>
      </c>
      <c r="C12" s="33"/>
      <c r="D12" s="36" t="s">
        <v>18</v>
      </c>
      <c r="E12" s="24" t="s">
        <v>58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9.7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44</v>
      </c>
      <c r="C16" s="23"/>
      <c r="D16" s="23"/>
      <c r="E16" s="24" t="s">
        <v>35</v>
      </c>
      <c r="F16" s="25" t="s">
        <v>14</v>
      </c>
      <c r="G16" s="49">
        <v>0.25</v>
      </c>
      <c r="H16" s="49"/>
      <c r="I16" s="20"/>
    </row>
    <row r="17" spans="2:9" s="22" customFormat="1" ht="9.75">
      <c r="B17" s="23" t="s">
        <v>63</v>
      </c>
      <c r="C17" s="23"/>
      <c r="D17" s="23"/>
      <c r="E17" s="24" t="s">
        <v>66</v>
      </c>
      <c r="F17" s="25" t="s">
        <v>14</v>
      </c>
      <c r="G17" s="49">
        <v>0.25</v>
      </c>
      <c r="H17" s="49"/>
      <c r="I17" s="20"/>
    </row>
    <row r="18" spans="2:9" s="22" customFormat="1" ht="9.75">
      <c r="B18" s="23" t="s">
        <v>64</v>
      </c>
      <c r="C18" s="23"/>
      <c r="D18" s="23"/>
      <c r="E18" s="24" t="s">
        <v>67</v>
      </c>
      <c r="F18" s="25" t="s">
        <v>14</v>
      </c>
      <c r="G18" s="49">
        <v>0.25</v>
      </c>
      <c r="H18" s="49"/>
      <c r="I18" s="20"/>
    </row>
    <row r="19" spans="2:9" s="22" customFormat="1" ht="9.75">
      <c r="B19" s="23" t="s">
        <v>65</v>
      </c>
      <c r="C19" s="23"/>
      <c r="D19" s="23"/>
      <c r="E19" s="24" t="s">
        <v>61</v>
      </c>
      <c r="F19" s="25" t="s">
        <v>14</v>
      </c>
      <c r="G19" s="49">
        <v>0.25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1</v>
      </c>
      <c r="H21" s="29">
        <f>SUM(H15:H20)</f>
        <v>0</v>
      </c>
      <c r="I21" s="27">
        <f>COUNTA(I15:I20)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55</v>
      </c>
      <c r="C23" s="31"/>
      <c r="D23" s="31"/>
      <c r="E23" s="51" t="s">
        <v>54</v>
      </c>
      <c r="F23" s="25" t="s">
        <v>14</v>
      </c>
      <c r="G23" s="50">
        <v>0.3333333333333333</v>
      </c>
      <c r="H23" s="50"/>
      <c r="I23" s="20"/>
    </row>
    <row r="24" spans="2:9" ht="9.75">
      <c r="B24" s="31" t="s">
        <v>68</v>
      </c>
      <c r="C24" s="31"/>
      <c r="D24" s="31"/>
      <c r="E24" s="51" t="s">
        <v>70</v>
      </c>
      <c r="F24" s="66" t="s">
        <v>14</v>
      </c>
      <c r="G24" s="50"/>
      <c r="H24" s="50"/>
      <c r="I24" s="20" t="s">
        <v>20</v>
      </c>
    </row>
    <row r="25" spans="2:9" ht="9.75">
      <c r="B25" s="31" t="s">
        <v>69</v>
      </c>
      <c r="C25" s="31"/>
      <c r="D25" s="31"/>
      <c r="E25" s="51" t="s">
        <v>71</v>
      </c>
      <c r="F25" s="25" t="s">
        <v>14</v>
      </c>
      <c r="G25" s="50">
        <v>0.3333333333333333</v>
      </c>
      <c r="H25" s="50"/>
      <c r="I25" s="20"/>
    </row>
    <row r="26" spans="2:9" ht="9.75">
      <c r="B26" s="31" t="s">
        <v>45</v>
      </c>
      <c r="C26" s="31"/>
      <c r="D26" s="31"/>
      <c r="E26" s="51" t="s">
        <v>37</v>
      </c>
      <c r="F26" s="25" t="s">
        <v>14</v>
      </c>
      <c r="G26" s="50">
        <v>0.3333333333333333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9.75">
      <c r="B28" s="14"/>
      <c r="C28" s="14"/>
      <c r="D28" s="14"/>
      <c r="E28" s="1" t="s">
        <v>19</v>
      </c>
      <c r="F28" s="27">
        <f>COUNTA(F22:F27)</f>
        <v>4</v>
      </c>
      <c r="G28" s="28">
        <f>SUM(G22:G27)</f>
        <v>1</v>
      </c>
      <c r="H28" s="29">
        <f>SUM(H22:H27)</f>
        <v>0</v>
      </c>
      <c r="I28" s="27">
        <f>COUNTA(I22:I27)</f>
        <v>1</v>
      </c>
    </row>
    <row r="29" spans="2:9" ht="9.7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9.75">
      <c r="B30" s="31" t="s">
        <v>46</v>
      </c>
      <c r="C30" s="31"/>
      <c r="D30" s="31"/>
      <c r="E30" s="51" t="s">
        <v>33</v>
      </c>
      <c r="F30" s="25" t="s">
        <v>14</v>
      </c>
      <c r="G30" s="50"/>
      <c r="H30" s="50">
        <v>0.5</v>
      </c>
      <c r="I30" s="20"/>
    </row>
    <row r="31" spans="2:9" ht="9.75">
      <c r="B31" s="31" t="s">
        <v>52</v>
      </c>
      <c r="C31" s="31"/>
      <c r="D31" s="31"/>
      <c r="E31" s="51" t="s">
        <v>53</v>
      </c>
      <c r="F31" s="25" t="s">
        <v>14</v>
      </c>
      <c r="G31" s="50">
        <v>0.5</v>
      </c>
      <c r="H31" s="50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9.75">
      <c r="B33" s="14"/>
      <c r="C33" s="14"/>
      <c r="D33" s="14"/>
      <c r="E33" s="1" t="s">
        <v>19</v>
      </c>
      <c r="F33" s="27">
        <f>COUNTA(F29:F32)</f>
        <v>2</v>
      </c>
      <c r="G33" s="28">
        <f>SUM(G29:G32)</f>
        <v>0.5</v>
      </c>
      <c r="H33" s="29">
        <f>SUM(H29:H32)</f>
        <v>0.5</v>
      </c>
      <c r="I33" s="27">
        <f>COUNTA(I29:I32)</f>
        <v>0</v>
      </c>
    </row>
    <row r="34" spans="2:9" ht="9.7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9.75">
      <c r="B35" s="31" t="s">
        <v>47</v>
      </c>
      <c r="C35" s="31"/>
      <c r="D35" s="31"/>
      <c r="E35" s="51" t="s">
        <v>36</v>
      </c>
      <c r="F35" s="25" t="s">
        <v>14</v>
      </c>
      <c r="G35" s="50">
        <v>0.5</v>
      </c>
      <c r="H35" s="32"/>
      <c r="I35" s="20"/>
    </row>
    <row r="36" spans="2:9" ht="9.75">
      <c r="B36" s="31" t="s">
        <v>49</v>
      </c>
      <c r="C36" s="31"/>
      <c r="D36" s="31"/>
      <c r="E36" s="51" t="s">
        <v>59</v>
      </c>
      <c r="F36" s="25" t="s">
        <v>14</v>
      </c>
      <c r="G36" s="50">
        <v>0.5</v>
      </c>
      <c r="H36" s="32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9.75">
      <c r="B38" s="16"/>
      <c r="C38" s="14"/>
      <c r="D38" s="14"/>
      <c r="E38" s="1" t="s">
        <v>19</v>
      </c>
      <c r="F38" s="27">
        <f>COUNTA(F34:F36)</f>
        <v>2</v>
      </c>
      <c r="G38" s="28">
        <f>SUM(G34:G36)</f>
        <v>1</v>
      </c>
      <c r="H38" s="29">
        <f>SUM(H34:H36)</f>
        <v>0</v>
      </c>
      <c r="I38" s="27">
        <f>COUNTA(I34:I36)</f>
        <v>0</v>
      </c>
    </row>
    <row r="39" spans="2:9" ht="9.7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9.75">
      <c r="B40" s="31" t="s">
        <v>48</v>
      </c>
      <c r="C40" s="31"/>
      <c r="D40" s="31"/>
      <c r="E40" s="51" t="s">
        <v>34</v>
      </c>
      <c r="F40" s="25" t="s">
        <v>14</v>
      </c>
      <c r="G40" s="50">
        <v>0.3333333333333333</v>
      </c>
      <c r="H40" s="50"/>
      <c r="I40" s="20"/>
    </row>
    <row r="41" spans="2:9" ht="9.75">
      <c r="B41" s="31" t="s">
        <v>72</v>
      </c>
      <c r="C41" s="31"/>
      <c r="D41" s="31"/>
      <c r="E41" s="51" t="s">
        <v>73</v>
      </c>
      <c r="F41" s="25" t="s">
        <v>14</v>
      </c>
      <c r="G41" s="50">
        <v>0.3333333333333333</v>
      </c>
      <c r="H41" s="50"/>
      <c r="I41" s="20"/>
    </row>
    <row r="42" spans="2:9" ht="9.75">
      <c r="B42" s="31" t="s">
        <v>56</v>
      </c>
      <c r="C42" s="31"/>
      <c r="D42" s="31"/>
      <c r="E42" s="51" t="s">
        <v>57</v>
      </c>
      <c r="F42" s="25" t="s">
        <v>14</v>
      </c>
      <c r="G42" s="50">
        <v>0.3333333333333333</v>
      </c>
      <c r="H42" s="50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4"/>
      <c r="C44" s="14"/>
      <c r="D44" s="14"/>
      <c r="E44" s="1" t="s">
        <v>19</v>
      </c>
      <c r="F44" s="27">
        <f>COUNTA(F39:F43)</f>
        <v>3</v>
      </c>
      <c r="G44" s="28">
        <f>SUM(G39:G43)</f>
        <v>1</v>
      </c>
      <c r="H44" s="29">
        <f>SUM(H39:H43)</f>
        <v>0</v>
      </c>
      <c r="I44" s="27">
        <f>COUNTA(I39:I43)</f>
        <v>0</v>
      </c>
    </row>
    <row r="45" spans="2:9" ht="9.75">
      <c r="B45" s="6" t="s">
        <v>10</v>
      </c>
      <c r="C45" s="6"/>
      <c r="D45" s="6"/>
      <c r="E45" s="6"/>
      <c r="F45" s="6"/>
      <c r="G45" s="30"/>
      <c r="H45" s="30"/>
      <c r="I45" s="20"/>
    </row>
    <row r="46" spans="2:9" ht="9.75">
      <c r="B46" s="31" t="s">
        <v>32</v>
      </c>
      <c r="C46" s="31"/>
      <c r="D46" s="31"/>
      <c r="E46" s="51" t="s">
        <v>38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74</v>
      </c>
      <c r="C47" s="31"/>
      <c r="D47" s="31"/>
      <c r="E47" s="51" t="s">
        <v>75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50</v>
      </c>
      <c r="C48" s="31"/>
      <c r="D48" s="31"/>
      <c r="E48" s="51" t="s">
        <v>60</v>
      </c>
      <c r="F48" s="25" t="s">
        <v>14</v>
      </c>
      <c r="G48" s="50">
        <v>0.3333333333333333</v>
      </c>
      <c r="H48" s="50"/>
      <c r="I48" s="20"/>
    </row>
    <row r="49" spans="2:9" ht="7.5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8</v>
      </c>
      <c r="C51" s="14"/>
      <c r="D51" s="14"/>
      <c r="E51" s="37"/>
      <c r="F51" s="8"/>
      <c r="G51" s="38"/>
      <c r="H51" s="39"/>
      <c r="I51" s="11"/>
    </row>
    <row r="52" spans="2:9" ht="9.75">
      <c r="B52" s="16"/>
      <c r="C52" s="14"/>
      <c r="D52" s="14"/>
      <c r="E52" s="16"/>
      <c r="F52" s="8"/>
      <c r="G52" s="40"/>
      <c r="H52" s="40"/>
      <c r="I52" s="41" t="s">
        <v>7</v>
      </c>
    </row>
    <row r="53" spans="2:9" ht="10.5" thickBot="1">
      <c r="B53" s="16"/>
      <c r="C53" s="6"/>
      <c r="D53" s="6"/>
      <c r="E53" s="1" t="s">
        <v>19</v>
      </c>
      <c r="F53" s="27">
        <f>F14+F21+F50+F44+F28+F38+F33</f>
        <v>20</v>
      </c>
      <c r="G53" s="42">
        <f>G14+G21+G50+G44+G28+G38+G33</f>
        <v>6.5</v>
      </c>
      <c r="H53" s="42">
        <f>H14+H21+H50+H44+H28+H38+H33</f>
        <v>0.5</v>
      </c>
      <c r="I53" s="27">
        <f>I14+I21+I50+I44+I28+I38+I33</f>
        <v>1</v>
      </c>
    </row>
    <row r="54" spans="2:9" ht="11.25" thickBot="1" thickTop="1">
      <c r="B54" s="43"/>
      <c r="C54" s="16"/>
      <c r="D54" s="16"/>
      <c r="E54" s="16"/>
      <c r="F54" s="1" t="s">
        <v>5</v>
      </c>
      <c r="G54" s="44">
        <f>IF((G53+H53)=0,"",G53/(G53+H53))</f>
        <v>0.9285714285714286</v>
      </c>
      <c r="H54" s="44">
        <f>IF((G53+H53)=0,"",H53/(G53+H53))</f>
        <v>0.07142857142857142</v>
      </c>
      <c r="I54" s="19"/>
    </row>
    <row r="55" spans="2:9" ht="10.5" thickTop="1">
      <c r="B55" s="43"/>
      <c r="C55" s="16"/>
      <c r="D55" s="16"/>
      <c r="E55" s="16"/>
      <c r="F55" s="8"/>
      <c r="G55" s="8"/>
      <c r="H55" s="8"/>
      <c r="I55" s="11"/>
    </row>
    <row r="57" ht="10.5" hidden="1" thickBot="1">
      <c r="B57" s="46" t="s">
        <v>23</v>
      </c>
    </row>
    <row r="58" ht="10.5" hidden="1" thickTop="1">
      <c r="B58" s="47" t="s">
        <v>17</v>
      </c>
    </row>
    <row r="59" ht="9.75" hidden="1">
      <c r="B59" s="47" t="s">
        <v>16</v>
      </c>
    </row>
    <row r="60" ht="9.75" hidden="1">
      <c r="B60" s="48" t="s">
        <v>18</v>
      </c>
    </row>
    <row r="61" ht="9.75" hidden="1"/>
    <row r="62" ht="10.5" hidden="1" thickBot="1">
      <c r="B62" s="46" t="s">
        <v>24</v>
      </c>
    </row>
    <row r="63" ht="10.5" hidden="1" thickTop="1">
      <c r="B63" s="47" t="s">
        <v>22</v>
      </c>
    </row>
    <row r="64" ht="9.75" hidden="1">
      <c r="B64" s="62" t="s">
        <v>51</v>
      </c>
    </row>
    <row r="65" ht="9.75" hidden="1"/>
    <row r="66" ht="10.5" hidden="1" thickBot="1">
      <c r="B66" s="46" t="s">
        <v>25</v>
      </c>
    </row>
    <row r="67" ht="10.5" hidden="1" thickTop="1">
      <c r="B67" s="47" t="s">
        <v>20</v>
      </c>
    </row>
    <row r="68" ht="9.75" hidden="1">
      <c r="B68" s="48"/>
    </row>
    <row r="69" ht="9.75" hidden="1"/>
    <row r="70" ht="10.5" hidden="1" thickBot="1">
      <c r="B70" s="46" t="s">
        <v>26</v>
      </c>
    </row>
    <row r="71" ht="10.5" hidden="1" thickTop="1">
      <c r="B71" s="47" t="s">
        <v>14</v>
      </c>
    </row>
    <row r="72" ht="9.75" hidden="1">
      <c r="B72" s="48"/>
    </row>
    <row r="73" ht="9.75" hidden="1"/>
    <row r="74" ht="10.5" hidden="1" thickBot="1">
      <c r="B74" s="46" t="s">
        <v>27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28</v>
      </c>
    </row>
    <row r="79" ht="10.5" hidden="1" thickTop="1">
      <c r="B79" s="47">
        <v>1</v>
      </c>
    </row>
    <row r="80" ht="9.75" hidden="1">
      <c r="B80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9:I49 F39:I39 F29:I29 F27:I27 F20:I20 F22:I22 F34:I34 F32:I32 F43:I43 I45 I10 F13:I13 F15:I15">
      <formula1>#REF!</formula1>
    </dataValidation>
    <dataValidation type="list" showInputMessage="1" showErrorMessage="1" sqref="F30:F31 F46:F48 F16:F19 F23:F26 F35:F37 F40:F42">
      <formula1>$B$71:$B$72</formula1>
    </dataValidation>
    <dataValidation type="list" showInputMessage="1" showErrorMessage="1" sqref="I30:I31 I46:I48 I16:I19 I23:I26 I11:I12 I35:I37 I40:I42">
      <formula1>$B$67:$B$68</formula1>
    </dataValidation>
    <dataValidation type="list" showInputMessage="1" showErrorMessage="1" sqref="F10">
      <formula1>$B$79:$B$80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$B$63:$B$64</formula1>
    </dataValidation>
    <dataValidation type="list" showInputMessage="1" showErrorMessage="1" sqref="D11:D12">
      <formula1>$B$58:$B$60</formula1>
    </dataValidation>
    <dataValidation type="list" allowBlank="1" showInputMessage="1" showErrorMessage="1" sqref="F11:F12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2024-02-08T19:21:18Z</dcterms:modified>
  <cp:category/>
  <cp:version/>
  <cp:contentType/>
  <cp:contentStatus/>
</cp:coreProperties>
</file>