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<sst xmlns="http://schemas.openxmlformats.org/spreadsheetml/2006/main" count="145" uniqueCount="95">
  <si>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</si>
  <si>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</si>
  <si>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</si>
  <si>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</si>
  <si>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</si>
  <si>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</si>
  <si>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</si>
  <si>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</si>
  <si>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</si>
  <si>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</si>
  <si>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</si>
  <si>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</si>
  <si>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</si>
  <si>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</si>
  <si>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</si>
  <si>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</si>
  <si>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</si>
  <si>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</si>
  <si>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</si>
  <si>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</si>
  <si>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</si>
  <si>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</si>
  <si>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</si>
  <si>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</si>
  <si>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</si>
  <si>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</si>
  <si>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</si>
  <si>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</si>
  <si>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</si>
  <si>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</si>
  <si>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</si>
  <si>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</si>
  <si>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</si>
  <si>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</si>
  <si>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</si>
  <si>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</si>
  <si>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</si>
  <si>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</si>
  <si>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</si>
  <si>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</si>
  <si>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</si>
  <si>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</si>
  <si>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</si>
  <si>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</si>
  <si>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</si>
  <si>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</si>
  <si>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</si>
  <si>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</si>
  <si>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</si>
  <si>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</si>
  <si>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</si>
  <si>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</si>
  <si>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</si>
  <si>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</si>
  <si>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</si>
  <si>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</si>
  <si>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</si>
  <si>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</si>
  <si>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</si>
  <si>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</si>
  <si>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</si>
  <si>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</si>
  <si>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</si>
  <si>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</si>
  <si>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</si>
  <si>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</si>
  <si>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</si>
  <si>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</si>
  <si>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</si>
  <si>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</si>
  <si>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</si>
  <si>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</si>
  <si>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</si>
  <si>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</si>
  <si>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</si>
  <si>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</si>
  <si>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</si>
  <si>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</si>
  <si>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</si>
  <si>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</si>
  <si>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</si>
  <si>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</si>
  <si>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</si>
  <si>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</si>
  <si>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</si>
  <si>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</si>
  <si>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</si>
  <si>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</si>
  <si>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OPEN</t>
  </si>
  <si>
    <t>David Withrow</t>
  </si>
  <si>
    <t>Date:  January 10, 2024</t>
  </si>
  <si>
    <t>Need &gt;50% to Pass</t>
  </si>
  <si>
    <t>WMS Motion:  To endorse NPRR1197 as amended by the 10/10/23 ERCOT comments</t>
  </si>
  <si>
    <t>Rick Arnett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</si>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</sst>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6</v>
      </c>
      <c r="H5" s="55">
        <f>IF((G61+H61)=0,"",H61)</f>
        <v>0.5</v>
      </c>
      <c r="I5" s="56">
        <f>I61</f>
        <v>9</v>
      </c>
    </row>
    <row r="6" spans="2:9" ht="22.5" customHeight="1">
      <c r="B6" s="6" t="s">
        <v>46</v>
      </c>
      <c r="C6" s="14"/>
      <c r="D6" s="15"/>
      <c r="E6" s="16"/>
      <c r="F6" s="59" t="s">
        <v>91</v>
      </c>
      <c r="G6" s="57">
        <f>G62</f>
        <v>0.9230769230769231</v>
      </c>
      <c r="H6" s="57">
        <f>H62</f>
        <v>0.07692307692307693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53</v>
      </c>
      <c r="C13" s="27"/>
      <c r="D13" s="28" t="s">
        <v>19</v>
      </c>
      <c r="E13" s="48" t="s">
        <v>84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93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0.5</v>
      </c>
      <c r="H16" s="39">
        <f>SUM(H10:H15)</f>
        <v>0</v>
      </c>
      <c r="I16" s="25">
        <f>COUNTA(I10:I15)</f>
        <v>2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85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54</v>
      </c>
      <c r="C19" s="22"/>
      <c r="D19" s="22"/>
      <c r="E19" s="63" t="s">
        <v>70</v>
      </c>
      <c r="F19" s="23" t="s">
        <v>14</v>
      </c>
      <c r="G19" s="54"/>
      <c r="H19" s="54">
        <v>0.5</v>
      </c>
      <c r="I19" s="20"/>
    </row>
    <row r="20" spans="2:9" s="21" customFormat="1" ht="11.25">
      <c r="B20" s="22" t="s">
        <v>56</v>
      </c>
      <c r="C20" s="22"/>
      <c r="D20" s="22"/>
      <c r="E20" s="63" t="s">
        <v>78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55</v>
      </c>
      <c r="C21" s="22"/>
      <c r="D21" s="22"/>
      <c r="E21" s="63" t="s">
        <v>77</v>
      </c>
      <c r="F21" s="23" t="s">
        <v>14</v>
      </c>
      <c r="G21" s="54">
        <v>0.5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0.5</v>
      </c>
      <c r="H23" s="39">
        <f>SUM(H17:H22)</f>
        <v>0.5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0.5</v>
      </c>
      <c r="H25" s="53"/>
      <c r="I25" s="20"/>
    </row>
    <row r="26" spans="2:9" ht="11.25">
      <c r="B26" s="26" t="s">
        <v>59</v>
      </c>
      <c r="C26" s="26"/>
      <c r="D26" s="26"/>
      <c r="E26" s="48" t="s">
        <v>40</v>
      </c>
      <c r="F26" s="23" t="s">
        <v>14</v>
      </c>
      <c r="G26" s="53">
        <v>0.5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48" t="s">
        <v>80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42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87</v>
      </c>
      <c r="C35" s="26"/>
      <c r="D35" s="26"/>
      <c r="E35" s="48" t="s">
        <v>86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43</v>
      </c>
      <c r="C40" s="26"/>
      <c r="D40" s="26"/>
      <c r="E40" s="48" t="s">
        <v>44</v>
      </c>
      <c r="F40" s="49"/>
      <c r="G40" s="53"/>
      <c r="H40" s="53"/>
      <c r="I40" s="20"/>
    </row>
    <row r="41" spans="2:9" ht="11.25">
      <c r="B41" s="26" t="s">
        <v>88</v>
      </c>
      <c r="C41" s="26"/>
      <c r="D41" s="26"/>
      <c r="E41" s="48" t="s">
        <v>88</v>
      </c>
      <c r="F41" s="49"/>
      <c r="G41" s="53"/>
      <c r="H41" s="53"/>
      <c r="I41" s="20"/>
    </row>
    <row r="42" spans="2:9" ht="11.25">
      <c r="B42" s="26" t="s">
        <v>81</v>
      </c>
      <c r="C42" s="26"/>
      <c r="D42" s="26"/>
      <c r="E42" s="48" t="s">
        <v>82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89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6"/>
      <c r="D48" s="26"/>
      <c r="E48" s="48" t="s">
        <v>74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45</v>
      </c>
      <c r="F53" s="49" t="s">
        <v>14</v>
      </c>
      <c r="G53" s="53">
        <v>1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/>
      <c r="H54" s="53"/>
      <c r="I54" s="20" t="s">
        <v>21</v>
      </c>
    </row>
    <row r="55" spans="2:9" ht="11.25">
      <c r="B55" s="26" t="s">
        <v>67</v>
      </c>
      <c r="C55" s="26"/>
      <c r="D55" s="26"/>
      <c r="E55" s="48" t="s">
        <v>76</v>
      </c>
      <c r="F55" s="23" t="s">
        <v>14</v>
      </c>
      <c r="G55" s="53"/>
      <c r="H55" s="53"/>
      <c r="I55" s="20" t="s">
        <v>21</v>
      </c>
    </row>
    <row r="56" spans="2:9" ht="11.25">
      <c r="B56" s="26" t="s">
        <v>32</v>
      </c>
      <c r="C56" s="26"/>
      <c r="D56" s="26"/>
      <c r="E56" s="48" t="s">
        <v>83</v>
      </c>
      <c r="F56" s="23" t="s">
        <v>14</v>
      </c>
      <c r="G56" s="53"/>
      <c r="H56" s="53"/>
      <c r="I56" s="20" t="s">
        <v>21</v>
      </c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3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6</v>
      </c>
      <c r="H61" s="47">
        <f>H16+H23+H30+H37+H44+H51+H58</f>
        <v>0.5</v>
      </c>
      <c r="I61" s="25">
        <f>I16+countCoopAbstain+countIndGenAbstain+I37+countIndREPAbstain+I51+I58</f>
        <v>9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0.9230769230769231</v>
      </c>
      <c r="H62" s="32">
        <f>IF((G61+H61)=0,"",H61/(G61+H61))</f>
        <v>0.07692307692307693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Desktop 011024</cp:lastModifiedBy>
  <cp:lastPrinted>2001-05-29T14:33:52Z</cp:lastPrinted>
  <dcterms:created xsi:type="dcterms:W3CDTF">2000-03-13T15:50:20Z</dcterms:created>
  <dcterms:modified xsi:type="dcterms:W3CDTF">2024-01-10T22:56:53Z</dcterms:modified>
  <cp:category/>
  <cp:version/>
  <cp:contentType/>
  <cp:contentStatus/>
</cp:coreProperties>
</file>