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<sst xmlns="http://schemas.openxmlformats.org/spreadsheetml/2006/main" count="151" uniqueCount="97">
  <si>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</si>
  <si>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</si>
  <si>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</si>
  <si>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</si>
  <si>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</si>
  <si>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</si>
  <si>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</si>
  <si>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</si>
  <si>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</si>
  <si>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</si>
  <si>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</si>
  <si>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</si>
  <si>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</si>
  <si>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</si>
  <si>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</si>
  <si>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</si>
  <si>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</si>
  <si>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</si>
  <si>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</si>
  <si>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</si>
  <si>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</si>
  <si>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</si>
  <si>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</si>
  <si>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</si>
  <si>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</si>
  <si>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</si>
  <si>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</si>
  <si>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</si>
  <si>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</si>
  <si>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</si>
  <si>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</si>
  <si>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</si>
  <si>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</si>
  <si>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</si>
  <si>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</si>
  <si>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</si>
  <si>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</si>
  <si>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</si>
  <si>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</si>
  <si>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</si>
  <si>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</si>
  <si>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</si>
  <si>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</si>
  <si>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</si>
  <si>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</si>
  <si>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</si>
  <si>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</si>
  <si>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</si>
  <si>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</si>
  <si>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</si>
  <si>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</si>
  <si>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</si>
  <si>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</si>
  <si>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</si>
  <si>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</si>
  <si>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</si>
  <si>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</si>
  <si>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</si>
  <si>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</si>
  <si>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</si>
  <si>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</si>
  <si>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</si>
  <si>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</si>
  <si>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</si>
  <si>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</si>
  <si>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</si>
  <si>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</si>
  <si>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</si>
  <si>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</si>
  <si>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</si>
  <si>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</si>
  <si>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</si>
  <si>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</si>
  <si>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</si>
  <si>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</si>
  <si>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</si>
  <si>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</si>
  <si>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</si>
  <si>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</si>
  <si>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</si>
  <si>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</si>
  <si>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</si>
  <si>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</si>
  <si>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Demand Control 2</t>
  </si>
  <si>
    <t>Chris Hendrix</t>
  </si>
  <si>
    <t>Resmi Surendran (James Okenfuss)</t>
  </si>
  <si>
    <t>APG&amp;E</t>
  </si>
  <si>
    <t>Jay Harpole</t>
  </si>
  <si>
    <t>Kevin Hanson</t>
  </si>
  <si>
    <t>Date:  November 2, 2023</t>
  </si>
  <si>
    <t>Prepared by:  Erin Wasik-Gutierrez</t>
  </si>
  <si>
    <t>Need &gt;50% to Pass</t>
  </si>
  <si>
    <t>Ned Bonskowski (Marty Downey)</t>
  </si>
  <si>
    <t>Reza Ebrahimian (Danny Ee)</t>
  </si>
  <si>
    <t>Ron Hall (Brett Burkhead)</t>
  </si>
  <si>
    <t>ROS Motion:  To endorse NPRR1180 as amended by the 8/15/23 AEP and ETT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</si>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</sst>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266700</xdr:colOff>
      <xdr:row>2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762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3</xdr:col>
      <xdr:colOff>447675</xdr:colOff>
      <xdr:row>4</xdr:row>
      <xdr:rowOff>257175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95</v>
      </c>
      <c r="C3" s="65"/>
      <c r="D3" s="65"/>
      <c r="E3" s="6"/>
      <c r="F3" s="58" t="s">
        <v>22</v>
      </c>
      <c r="G3" s="66" t="s">
        <v>96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IF((G61+H61)=0,"",G61)</f>
        <v>3.1666666666666665</v>
      </c>
      <c r="H5" s="55">
        <f>IF((G61+H61)=0,"",H61)</f>
        <v>2.5833333333333335</v>
      </c>
      <c r="I5" s="56">
        <f>I61</f>
        <v>11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G62</f>
        <v>0.5507246376811594</v>
      </c>
      <c r="H6" s="57">
        <f>H62</f>
        <v>0.44927536231884063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/>
      <c r="H11" s="53">
        <v>0.25</v>
      </c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/>
      <c r="H12" s="41"/>
      <c r="I12" s="20" t="s">
        <v>21</v>
      </c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/>
      <c r="H13" s="41"/>
      <c r="I13" s="20" t="s">
        <v>21</v>
      </c>
    </row>
    <row r="14" spans="2:9" ht="11.25">
      <c r="B14" s="26" t="s">
        <v>59</v>
      </c>
      <c r="C14" s="27"/>
      <c r="D14" s="28" t="s">
        <v>17</v>
      </c>
      <c r="E14" s="48" t="s">
        <v>79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0.5</v>
      </c>
      <c r="H16" s="39">
        <f>SUM(H10:H15)</f>
        <v>0.25</v>
      </c>
      <c r="I16" s="25">
        <f>COUNTA(I10:I15)</f>
        <v>2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46</v>
      </c>
      <c r="F18" s="23" t="s">
        <v>14</v>
      </c>
      <c r="G18" s="54"/>
      <c r="H18" s="54">
        <v>0.5</v>
      </c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/>
      <c r="H20" s="54"/>
      <c r="I20" s="20" t="s">
        <v>21</v>
      </c>
    </row>
    <row r="21" spans="2:9" s="21" customFormat="1" ht="11.25">
      <c r="B21" s="22" t="s">
        <v>62</v>
      </c>
      <c r="C21" s="22"/>
      <c r="D21" s="22"/>
      <c r="E21" s="63" t="s">
        <v>78</v>
      </c>
      <c r="F21" s="23" t="s">
        <v>14</v>
      </c>
      <c r="G21" s="54"/>
      <c r="H21" s="54">
        <v>0.5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</v>
      </c>
      <c r="H23" s="39">
        <f>SUM(H17:H22)</f>
        <v>1</v>
      </c>
      <c r="I23" s="25">
        <f>COUNTA(I17:I22)</f>
        <v>2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/>
      <c r="H25" s="53">
        <v>1</v>
      </c>
      <c r="I25" s="20"/>
    </row>
    <row r="26" spans="2:9" ht="11.25">
      <c r="B26" s="22" t="s">
        <v>64</v>
      </c>
      <c r="C26" s="26"/>
      <c r="D26" s="26"/>
      <c r="E26" s="63" t="s">
        <v>94</v>
      </c>
      <c r="F26" s="23" t="s">
        <v>14</v>
      </c>
      <c r="G26" s="53"/>
      <c r="H26" s="53"/>
      <c r="I26" s="20" t="s">
        <v>21</v>
      </c>
    </row>
    <row r="27" spans="2:9" ht="11.25">
      <c r="B27" s="22" t="s">
        <v>80</v>
      </c>
      <c r="C27" s="26"/>
      <c r="D27" s="26"/>
      <c r="E27" s="63" t="s">
        <v>81</v>
      </c>
      <c r="F27" s="23" t="s">
        <v>14</v>
      </c>
      <c r="G27" s="53"/>
      <c r="H27" s="53"/>
      <c r="I27" s="20" t="s">
        <v>21</v>
      </c>
    </row>
    <row r="28" spans="2:9" ht="11.25">
      <c r="B28" s="22" t="s">
        <v>65</v>
      </c>
      <c r="C28" s="26"/>
      <c r="D28" s="26"/>
      <c r="E28" s="63" t="s">
        <v>92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</v>
      </c>
      <c r="H30" s="39">
        <f>SUM(H24:H29)</f>
        <v>1</v>
      </c>
      <c r="I30" s="25">
        <f>COUNTA(I24:I29)</f>
        <v>3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/>
      <c r="G32" s="53"/>
      <c r="H32" s="53"/>
      <c r="I32" s="20"/>
    </row>
    <row r="33" spans="2:9" ht="11.25">
      <c r="B33" s="22" t="s">
        <v>66</v>
      </c>
      <c r="C33" s="26"/>
      <c r="D33" s="26"/>
      <c r="E33" s="63" t="s">
        <v>55</v>
      </c>
      <c r="F33" s="23" t="s">
        <v>14</v>
      </c>
      <c r="G33" s="53"/>
      <c r="H33" s="53">
        <v>0.3333333333333333</v>
      </c>
      <c r="I33" s="20"/>
    </row>
    <row r="34" spans="2:9" ht="11.25">
      <c r="B34" s="22" t="s">
        <v>82</v>
      </c>
      <c r="C34" s="26"/>
      <c r="D34" s="26"/>
      <c r="E34" s="63" t="s">
        <v>88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0.6666666666666666</v>
      </c>
      <c r="H37" s="39">
        <f>SUM(H31:H36)</f>
        <v>0.3333333333333333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45</v>
      </c>
      <c r="F39" s="49" t="s">
        <v>14</v>
      </c>
      <c r="G39" s="53"/>
      <c r="H39" s="41"/>
      <c r="I39" s="20" t="s">
        <v>21</v>
      </c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/>
      <c r="H40" s="53"/>
      <c r="I40" s="20" t="s">
        <v>21</v>
      </c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/>
      <c r="H41" s="53"/>
      <c r="I41" s="20" t="s">
        <v>21</v>
      </c>
    </row>
    <row r="42" spans="2:9" ht="11.25">
      <c r="B42" s="26" t="s">
        <v>86</v>
      </c>
      <c r="C42" s="26"/>
      <c r="D42" s="26"/>
      <c r="E42" s="48" t="s">
        <v>87</v>
      </c>
      <c r="F42" s="49" t="s">
        <v>14</v>
      </c>
      <c r="G42" s="53"/>
      <c r="H42" s="53"/>
      <c r="I42" s="20" t="s">
        <v>21</v>
      </c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0</v>
      </c>
      <c r="H44" s="39">
        <f>SUM(H38:H43)</f>
        <v>0</v>
      </c>
      <c r="I44" s="25">
        <f>COUNTA(I38:I43)</f>
        <v>4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70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71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69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68</v>
      </c>
      <c r="C49" s="27"/>
      <c r="D49" s="27"/>
      <c r="E49" s="48" t="s">
        <v>75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73</v>
      </c>
      <c r="C55" s="26"/>
      <c r="D55" s="26"/>
      <c r="E55" s="48" t="s">
        <v>56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93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3.1666666666666665</v>
      </c>
      <c r="H61" s="47">
        <f>H16+H23+H30+H37+H44+H51+H58</f>
        <v>2.5833333333333335</v>
      </c>
      <c r="I61" s="25">
        <f>I16+countCoopAbstain+countIndGenAbstain+I37+countIndREPAbstain+I51+I58</f>
        <v>11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0.5507246376811594</v>
      </c>
      <c r="H62" s="32">
        <f>IF((G61+H61)=0,"",H61/(G61+H61))</f>
        <v>0.44927536231884063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51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2023-11-03T15:12:35Z</dcterms:modified>
  <cp:category/>
  <cp:version/>
  <cp:contentType/>
  <cp:contentStatus/>
</cp:coreProperties>
</file>