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3_28_2024_AS_Methodology/07_WMS_ROS/Sheets/"/>
    </mc:Choice>
  </mc:AlternateContent>
  <xr:revisionPtr revIDLastSave="351" documentId="8_{4578C333-099A-468A-88A2-46F041571C70}" xr6:coauthVersionLast="47" xr6:coauthVersionMax="47" xr10:uidLastSave="{344DE3A9-8879-4A30-9256-E3F1F3A110DB}"/>
  <bookViews>
    <workbookView xWindow="17460" yWindow="-14295" windowWidth="21600" windowHeight="12675" firstSheet="1" activeTab="2" xr2:uid="{00000000-000D-0000-FFFF-FFFF00000000}"/>
  </bookViews>
  <sheets>
    <sheet name="20XX ECRS" sheetId="7" state="hidden" r:id="rId1"/>
    <sheet name="2023 ECRS" sheetId="4" r:id="rId2"/>
    <sheet name="2024 ECRS" sheetId="9" r:id="rId3"/>
    <sheet name="Charts" sheetId="6" r:id="rId4"/>
  </sheets>
  <definedNames>
    <definedName name="_xlnm._FilterDatabase" localSheetId="3" hidden="1">Charts!$A$1:$E$289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5" i="6" l="1"/>
  <c r="AC36" i="6"/>
  <c r="AC37" i="6"/>
  <c r="AC38" i="6"/>
  <c r="AC39" i="6"/>
  <c r="AC40" i="6"/>
  <c r="AC41" i="6"/>
  <c r="AC42" i="6"/>
  <c r="AC43" i="6"/>
  <c r="AC44" i="6"/>
  <c r="AC45" i="6"/>
  <c r="AC34" i="6"/>
  <c r="AD6" i="6"/>
  <c r="AD5" i="6"/>
  <c r="AD4" i="6"/>
  <c r="AH35" i="6" l="1"/>
  <c r="AH33" i="6"/>
  <c r="AI33" i="6" s="1"/>
  <c r="AH34" i="6"/>
  <c r="AI34" i="6" s="1"/>
  <c r="AA31" i="6" s="1"/>
  <c r="B22" i="6" l="1"/>
  <c r="B23" i="6"/>
  <c r="B24" i="6"/>
  <c r="B25" i="6"/>
  <c r="B264" i="6"/>
  <c r="B265" i="6"/>
  <c r="B240" i="6"/>
  <c r="B241" i="6"/>
  <c r="B216" i="6"/>
  <c r="B217" i="6"/>
  <c r="B192" i="6"/>
  <c r="B193" i="6"/>
  <c r="B168" i="6"/>
  <c r="B169" i="6"/>
  <c r="B144" i="6"/>
  <c r="B145" i="6"/>
  <c r="B120" i="6"/>
  <c r="B121" i="6"/>
  <c r="B96" i="6"/>
  <c r="B97" i="6"/>
  <c r="B72" i="6"/>
  <c r="B73" i="6"/>
  <c r="B48" i="6"/>
  <c r="B49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" i="6"/>
  <c r="AA30" i="6"/>
  <c r="AD7" i="6" l="1"/>
  <c r="AA2" i="6" s="1"/>
  <c r="AA1" i="6"/>
  <c r="B4" i="7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  <c r="C289" i="6"/>
  <c r="A289" i="6"/>
  <c r="C288" i="6"/>
  <c r="A288" i="6"/>
  <c r="C287" i="6"/>
  <c r="A287" i="6"/>
  <c r="C286" i="6"/>
  <c r="A286" i="6"/>
  <c r="C285" i="6"/>
  <c r="A285" i="6"/>
  <c r="C284" i="6"/>
  <c r="A284" i="6"/>
  <c r="C283" i="6"/>
  <c r="A283" i="6"/>
  <c r="C282" i="6"/>
  <c r="A282" i="6"/>
  <c r="C281" i="6"/>
  <c r="A281" i="6"/>
  <c r="C280" i="6"/>
  <c r="A280" i="6"/>
  <c r="C279" i="6"/>
  <c r="A279" i="6"/>
  <c r="C278" i="6"/>
  <c r="A278" i="6"/>
  <c r="C277" i="6"/>
  <c r="A277" i="6"/>
  <c r="C276" i="6"/>
  <c r="A276" i="6"/>
  <c r="C275" i="6"/>
  <c r="A275" i="6"/>
  <c r="C274" i="6"/>
  <c r="A274" i="6"/>
  <c r="C273" i="6"/>
  <c r="A273" i="6"/>
  <c r="C272" i="6"/>
  <c r="A272" i="6"/>
  <c r="C271" i="6"/>
  <c r="A271" i="6"/>
  <c r="C270" i="6"/>
  <c r="A270" i="6"/>
  <c r="C269" i="6"/>
  <c r="A269" i="6"/>
  <c r="C268" i="6"/>
  <c r="A268" i="6"/>
  <c r="C267" i="6"/>
  <c r="A267" i="6"/>
  <c r="C266" i="6"/>
  <c r="A266" i="6"/>
  <c r="C265" i="6"/>
  <c r="A265" i="6"/>
  <c r="C264" i="6"/>
  <c r="A264" i="6"/>
  <c r="C263" i="6"/>
  <c r="A263" i="6"/>
  <c r="C262" i="6"/>
  <c r="A262" i="6"/>
  <c r="C261" i="6"/>
  <c r="A261" i="6"/>
  <c r="C260" i="6"/>
  <c r="A260" i="6"/>
  <c r="C259" i="6"/>
  <c r="A259" i="6"/>
  <c r="C258" i="6"/>
  <c r="A258" i="6"/>
  <c r="C257" i="6"/>
  <c r="A257" i="6"/>
  <c r="C256" i="6"/>
  <c r="A256" i="6"/>
  <c r="C255" i="6"/>
  <c r="A255" i="6"/>
  <c r="C254" i="6"/>
  <c r="A254" i="6"/>
  <c r="C253" i="6"/>
  <c r="A253" i="6"/>
  <c r="C252" i="6"/>
  <c r="A252" i="6"/>
  <c r="C251" i="6"/>
  <c r="A251" i="6"/>
  <c r="C250" i="6"/>
  <c r="A250" i="6"/>
  <c r="C249" i="6"/>
  <c r="A249" i="6"/>
  <c r="C248" i="6"/>
  <c r="A248" i="6"/>
  <c r="C247" i="6"/>
  <c r="A247" i="6"/>
  <c r="C246" i="6"/>
  <c r="A246" i="6"/>
  <c r="C245" i="6"/>
  <c r="A245" i="6"/>
  <c r="C244" i="6"/>
  <c r="A244" i="6"/>
  <c r="C243" i="6"/>
  <c r="A243" i="6"/>
  <c r="C242" i="6"/>
  <c r="A242" i="6"/>
  <c r="C241" i="6"/>
  <c r="A241" i="6"/>
  <c r="C240" i="6"/>
  <c r="A240" i="6"/>
  <c r="C239" i="6"/>
  <c r="A239" i="6"/>
  <c r="C238" i="6"/>
  <c r="A238" i="6"/>
  <c r="C237" i="6"/>
  <c r="A237" i="6"/>
  <c r="C236" i="6"/>
  <c r="A236" i="6"/>
  <c r="C235" i="6"/>
  <c r="A235" i="6"/>
  <c r="C234" i="6"/>
  <c r="A234" i="6"/>
  <c r="C233" i="6"/>
  <c r="A233" i="6"/>
  <c r="C232" i="6"/>
  <c r="A232" i="6"/>
  <c r="C231" i="6"/>
  <c r="A231" i="6"/>
  <c r="C230" i="6"/>
  <c r="A230" i="6"/>
  <c r="C229" i="6"/>
  <c r="A229" i="6"/>
  <c r="C228" i="6"/>
  <c r="A228" i="6"/>
  <c r="C227" i="6"/>
  <c r="A227" i="6"/>
  <c r="C226" i="6"/>
  <c r="A226" i="6"/>
  <c r="C225" i="6"/>
  <c r="A225" i="6"/>
  <c r="C224" i="6"/>
  <c r="A224" i="6"/>
  <c r="C223" i="6"/>
  <c r="A223" i="6"/>
  <c r="C222" i="6"/>
  <c r="A222" i="6"/>
  <c r="C221" i="6"/>
  <c r="A221" i="6"/>
  <c r="C220" i="6"/>
  <c r="A220" i="6"/>
  <c r="C219" i="6"/>
  <c r="A219" i="6"/>
  <c r="C218" i="6"/>
  <c r="A218" i="6"/>
  <c r="C217" i="6"/>
  <c r="A217" i="6"/>
  <c r="C216" i="6"/>
  <c r="A216" i="6"/>
  <c r="C215" i="6"/>
  <c r="A215" i="6"/>
  <c r="C214" i="6"/>
  <c r="A214" i="6"/>
  <c r="C213" i="6"/>
  <c r="A213" i="6"/>
  <c r="C212" i="6"/>
  <c r="A212" i="6"/>
  <c r="C211" i="6"/>
  <c r="A211" i="6"/>
  <c r="C210" i="6"/>
  <c r="A210" i="6"/>
  <c r="C209" i="6"/>
  <c r="A209" i="6"/>
  <c r="C208" i="6"/>
  <c r="A208" i="6"/>
  <c r="C207" i="6"/>
  <c r="A207" i="6"/>
  <c r="C206" i="6"/>
  <c r="A206" i="6"/>
  <c r="C205" i="6"/>
  <c r="A205" i="6"/>
  <c r="C204" i="6"/>
  <c r="A204" i="6"/>
  <c r="C203" i="6"/>
  <c r="A203" i="6"/>
  <c r="C202" i="6"/>
  <c r="A202" i="6"/>
  <c r="C201" i="6"/>
  <c r="A201" i="6"/>
  <c r="C200" i="6"/>
  <c r="A200" i="6"/>
  <c r="C199" i="6"/>
  <c r="A199" i="6"/>
  <c r="C198" i="6"/>
  <c r="A198" i="6"/>
  <c r="C197" i="6"/>
  <c r="A197" i="6"/>
  <c r="C196" i="6"/>
  <c r="A196" i="6"/>
  <c r="C195" i="6"/>
  <c r="A195" i="6"/>
  <c r="C194" i="6"/>
  <c r="A194" i="6"/>
  <c r="C193" i="6"/>
  <c r="A193" i="6"/>
  <c r="C192" i="6"/>
  <c r="A192" i="6"/>
  <c r="C191" i="6"/>
  <c r="A191" i="6"/>
  <c r="C190" i="6"/>
  <c r="A190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C183" i="6"/>
  <c r="A183" i="6"/>
  <c r="C182" i="6"/>
  <c r="A182" i="6"/>
  <c r="C181" i="6"/>
  <c r="A181" i="6"/>
  <c r="C180" i="6"/>
  <c r="A180" i="6"/>
  <c r="C179" i="6"/>
  <c r="A179" i="6"/>
  <c r="C178" i="6"/>
  <c r="A178" i="6"/>
  <c r="C177" i="6"/>
  <c r="A177" i="6"/>
  <c r="C176" i="6"/>
  <c r="A176" i="6"/>
  <c r="C175" i="6"/>
  <c r="A175" i="6"/>
  <c r="C174" i="6"/>
  <c r="A174" i="6"/>
  <c r="C173" i="6"/>
  <c r="A173" i="6"/>
  <c r="C172" i="6"/>
  <c r="A172" i="6"/>
  <c r="C171" i="6"/>
  <c r="A171" i="6"/>
  <c r="C170" i="6"/>
  <c r="A170" i="6"/>
  <c r="C169" i="6"/>
  <c r="A169" i="6"/>
  <c r="C168" i="6"/>
  <c r="A168" i="6"/>
  <c r="C167" i="6"/>
  <c r="A167" i="6"/>
  <c r="C166" i="6"/>
  <c r="A166" i="6"/>
  <c r="C165" i="6"/>
  <c r="A165" i="6"/>
  <c r="C164" i="6"/>
  <c r="A164" i="6"/>
  <c r="C163" i="6"/>
  <c r="A163" i="6"/>
  <c r="C162" i="6"/>
  <c r="A162" i="6"/>
  <c r="C161" i="6"/>
  <c r="A161" i="6"/>
  <c r="C160" i="6"/>
  <c r="A160" i="6"/>
  <c r="C159" i="6"/>
  <c r="A159" i="6"/>
  <c r="C158" i="6"/>
  <c r="A158" i="6"/>
  <c r="C157" i="6"/>
  <c r="A157" i="6"/>
  <c r="C156" i="6"/>
  <c r="A156" i="6"/>
  <c r="C155" i="6"/>
  <c r="A155" i="6"/>
  <c r="C154" i="6"/>
  <c r="A154" i="6"/>
  <c r="C153" i="6"/>
  <c r="A153" i="6"/>
  <c r="C152" i="6"/>
  <c r="A152" i="6"/>
  <c r="C151" i="6"/>
  <c r="A151" i="6"/>
  <c r="C150" i="6"/>
  <c r="A150" i="6"/>
  <c r="C149" i="6"/>
  <c r="A149" i="6"/>
  <c r="C148" i="6"/>
  <c r="A148" i="6"/>
  <c r="C147" i="6"/>
  <c r="A147" i="6"/>
  <c r="C146" i="6"/>
  <c r="A146" i="6"/>
  <c r="C145" i="6"/>
  <c r="A145" i="6"/>
  <c r="C144" i="6"/>
  <c r="A144" i="6"/>
  <c r="C143" i="6"/>
  <c r="A143" i="6"/>
  <c r="C142" i="6"/>
  <c r="A142" i="6"/>
  <c r="C141" i="6"/>
  <c r="A141" i="6"/>
  <c r="C140" i="6"/>
  <c r="A140" i="6"/>
  <c r="C139" i="6"/>
  <c r="A139" i="6"/>
  <c r="C138" i="6"/>
  <c r="A138" i="6"/>
  <c r="C137" i="6"/>
  <c r="A137" i="6"/>
  <c r="C136" i="6"/>
  <c r="A136" i="6"/>
  <c r="C135" i="6"/>
  <c r="A135" i="6"/>
  <c r="C134" i="6"/>
  <c r="A134" i="6"/>
  <c r="C133" i="6"/>
  <c r="A133" i="6"/>
  <c r="C132" i="6"/>
  <c r="A132" i="6"/>
  <c r="C131" i="6"/>
  <c r="A131" i="6"/>
  <c r="C130" i="6"/>
  <c r="A130" i="6"/>
  <c r="C129" i="6"/>
  <c r="A129" i="6"/>
  <c r="C128" i="6"/>
  <c r="A128" i="6"/>
  <c r="C127" i="6"/>
  <c r="A127" i="6"/>
  <c r="C126" i="6"/>
  <c r="A126" i="6"/>
  <c r="C125" i="6"/>
  <c r="A125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C115" i="6"/>
  <c r="A115" i="6"/>
  <c r="C114" i="6"/>
  <c r="A114" i="6"/>
  <c r="C113" i="6"/>
  <c r="A113" i="6"/>
  <c r="C112" i="6"/>
  <c r="A112" i="6"/>
  <c r="C111" i="6"/>
  <c r="A111" i="6"/>
  <c r="C110" i="6"/>
  <c r="A110" i="6"/>
  <c r="C109" i="6"/>
  <c r="A109" i="6"/>
  <c r="C108" i="6"/>
  <c r="A108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C100" i="6"/>
  <c r="A100" i="6"/>
  <c r="C99" i="6"/>
  <c r="A99" i="6"/>
  <c r="C98" i="6"/>
  <c r="A98" i="6"/>
  <c r="C97" i="6"/>
  <c r="A97" i="6"/>
  <c r="C96" i="6"/>
  <c r="A96" i="6"/>
  <c r="C95" i="6"/>
  <c r="A95" i="6"/>
  <c r="C94" i="6"/>
  <c r="A94" i="6"/>
  <c r="C93" i="6"/>
  <c r="A93" i="6"/>
  <c r="C92" i="6"/>
  <c r="A92" i="6"/>
  <c r="C91" i="6"/>
  <c r="A91" i="6"/>
  <c r="C90" i="6"/>
  <c r="A90" i="6"/>
  <c r="C89" i="6"/>
  <c r="A89" i="6"/>
  <c r="C88" i="6"/>
  <c r="A88" i="6"/>
  <c r="C87" i="6"/>
  <c r="A87" i="6"/>
  <c r="C86" i="6"/>
  <c r="A86" i="6"/>
  <c r="C85" i="6"/>
  <c r="A85" i="6"/>
  <c r="C84" i="6"/>
  <c r="A84" i="6"/>
  <c r="C83" i="6"/>
  <c r="A83" i="6"/>
  <c r="C82" i="6"/>
  <c r="A82" i="6"/>
  <c r="C81" i="6"/>
  <c r="A81" i="6"/>
  <c r="C80" i="6"/>
  <c r="A80" i="6"/>
  <c r="C79" i="6"/>
  <c r="A79" i="6"/>
  <c r="C78" i="6"/>
  <c r="A78" i="6"/>
  <c r="C77" i="6"/>
  <c r="A77" i="6"/>
  <c r="C76" i="6"/>
  <c r="A76" i="6"/>
  <c r="C75" i="6"/>
  <c r="A75" i="6"/>
  <c r="C74" i="6"/>
  <c r="A74" i="6"/>
  <c r="C73" i="6"/>
  <c r="A73" i="6"/>
  <c r="C72" i="6"/>
  <c r="A72" i="6"/>
  <c r="C71" i="6"/>
  <c r="A71" i="6"/>
  <c r="C70" i="6"/>
  <c r="A70" i="6"/>
  <c r="C69" i="6"/>
  <c r="A69" i="6"/>
  <c r="C68" i="6"/>
  <c r="A68" i="6"/>
  <c r="C67" i="6"/>
  <c r="A67" i="6"/>
  <c r="C66" i="6"/>
  <c r="A66" i="6"/>
  <c r="C65" i="6"/>
  <c r="A65" i="6"/>
  <c r="C64" i="6"/>
  <c r="A64" i="6"/>
  <c r="C63" i="6"/>
  <c r="A63" i="6"/>
  <c r="C62" i="6"/>
  <c r="A62" i="6"/>
  <c r="C61" i="6"/>
  <c r="A61" i="6"/>
  <c r="C60" i="6"/>
  <c r="A60" i="6"/>
  <c r="C59" i="6"/>
  <c r="A59" i="6"/>
  <c r="C58" i="6"/>
  <c r="A58" i="6"/>
  <c r="C57" i="6"/>
  <c r="A57" i="6"/>
  <c r="C56" i="6"/>
  <c r="A56" i="6"/>
  <c r="C55" i="6"/>
  <c r="A55" i="6"/>
  <c r="C54" i="6"/>
  <c r="A54" i="6"/>
  <c r="C53" i="6"/>
  <c r="A53" i="6"/>
  <c r="C52" i="6"/>
  <c r="A52" i="6"/>
  <c r="C51" i="6"/>
  <c r="A51" i="6"/>
  <c r="C50" i="6"/>
  <c r="A50" i="6"/>
  <c r="C49" i="6"/>
  <c r="A49" i="6"/>
  <c r="C48" i="6"/>
  <c r="A48" i="6"/>
  <c r="C47" i="6"/>
  <c r="A47" i="6"/>
  <c r="C46" i="6"/>
  <c r="A46" i="6"/>
  <c r="C45" i="6"/>
  <c r="A45" i="6"/>
  <c r="C44" i="6"/>
  <c r="A44" i="6"/>
  <c r="C43" i="6"/>
  <c r="A43" i="6"/>
  <c r="C42" i="6"/>
  <c r="A42" i="6"/>
  <c r="C41" i="6"/>
  <c r="A41" i="6"/>
  <c r="C40" i="6"/>
  <c r="A40" i="6"/>
  <c r="C39" i="6"/>
  <c r="A39" i="6"/>
  <c r="C38" i="6"/>
  <c r="A38" i="6"/>
  <c r="C37" i="6"/>
  <c r="A37" i="6"/>
  <c r="C36" i="6"/>
  <c r="A36" i="6"/>
  <c r="C35" i="6"/>
  <c r="A35" i="6"/>
  <c r="C34" i="6"/>
  <c r="A34" i="6"/>
  <c r="C33" i="6"/>
  <c r="A33" i="6"/>
  <c r="C32" i="6"/>
  <c r="A32" i="6"/>
  <c r="C31" i="6"/>
  <c r="A31" i="6"/>
  <c r="C30" i="6"/>
  <c r="A30" i="6"/>
  <c r="C29" i="6"/>
  <c r="A29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C13" i="6"/>
  <c r="A13" i="6"/>
  <c r="C12" i="6"/>
  <c r="A12" i="6"/>
  <c r="C11" i="6"/>
  <c r="A11" i="6"/>
  <c r="C10" i="6"/>
  <c r="A10" i="6"/>
  <c r="C9" i="6"/>
  <c r="A9" i="6"/>
  <c r="C8" i="6"/>
  <c r="A8" i="6"/>
  <c r="C7" i="6"/>
  <c r="A7" i="6"/>
  <c r="C6" i="6"/>
  <c r="A6" i="6"/>
  <c r="C5" i="6"/>
  <c r="A5" i="6"/>
  <c r="C4" i="6"/>
  <c r="A4" i="6"/>
  <c r="C3" i="6"/>
  <c r="A3" i="6"/>
  <c r="C2" i="6"/>
  <c r="A2" i="6"/>
</calcChain>
</file>

<file path=xl/sharedStrings.xml><?xml version="1.0" encoding="utf-8"?>
<sst xmlns="http://schemas.openxmlformats.org/spreadsheetml/2006/main" count="385" uniqueCount="53">
  <si>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</si>
  <si>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</si>
  <si>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</si>
  <si>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</si>
  <si>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</si>
  <si>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</si>
  <si>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</si>
  <si>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</si>
  <si>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</si>
  <si>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</si>
  <si>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</si>
  <si>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</si>
  <si>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</si>
  <si>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2023 ECRS</t>
  </si>
  <si>
    <t>Month</t>
  </si>
  <si>
    <t>Date</t>
  </si>
  <si>
    <t>Group</t>
  </si>
  <si>
    <t>Type</t>
  </si>
  <si>
    <t>Row Labels</t>
  </si>
  <si>
    <t>min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</si>
  <si>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</si>
  <si>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</si>
  <si>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</si>
  <si>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</si>
  <si>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</si>
  <si>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</si>
  <si>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</si>
  <si>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</si>
  <si>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</si>
  <si>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20XX ECRS</t>
  </si>
  <si>
    <t>ECRS</t>
  </si>
  <si>
    <t>(All)</t>
  </si>
  <si>
    <t>2023</t>
  </si>
  <si>
    <t>AVG</t>
  </si>
  <si>
    <t>2024 ECRS (30MA)</t>
  </si>
  <si>
    <t>2024 ECRS (20MA)</t>
  </si>
  <si>
    <t>2024 ECRS (15MA)</t>
  </si>
  <si>
    <t>30MA</t>
  </si>
  <si>
    <t>req</t>
  </si>
  <si>
    <t>remove</t>
  </si>
  <si>
    <t>2024 ECRS</t>
  </si>
  <si>
    <t>2024 (2023 Method)</t>
  </si>
  <si>
    <t>2024 from Sept Meeting</t>
  </si>
  <si>
    <t>2024 ECRS Sunset risk adjusted</t>
  </si>
  <si>
    <t>2024 Proposed</t>
  </si>
  <si>
    <t>2024 ECRS (15MA) Sunset risk adjusted</t>
  </si>
  <si>
    <t>2024 ECRS (20MA) Sunset risk adjusted</t>
  </si>
  <si>
    <t>2024 ECRS (25MA) Sunset risk adjusted</t>
  </si>
  <si>
    <t>2024 ECRS (10MA) Sunset risk adjusted</t>
  </si>
  <si>
    <t>2024 10MA NLFE</t>
  </si>
  <si>
    <t>2024 15MA NLFE</t>
  </si>
  <si>
    <t>2024 20MA NLFE</t>
  </si>
  <si>
    <t>2024 25MA NLFE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</si>
</sst>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85BC7"/>
      <color rgb="FFFF8200"/>
      <color rgb="FF26D07C"/>
      <color rgb="FFFFD100"/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[2024_ECRS_Charts_Final_wSept.xlsx]Charts!PivotTable1</c:name>
    <c:fmtId val="263"/>
  </c:pivotSource>
  <c:chart>
    <c:title>
      <c:tx>
        <c:strRef>
          <c:f>Charts!$AA$1</c:f>
          <c:strCache>
            <c:ptCount val="1"/>
            <c:pt idx="0">
              <c:v>ECRS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rgbClr val="FFD1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Charts!$AA$1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Charts!$AA$1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Charts!$AA$1</c:f>
              <c:numCache>
                <c:formatCode>General</c:formatCode>
                <c:ptCount val="24"/>
                <c:pt idx="0">
                  <c:v>1630.404313689975</c:v>
                </c:pt>
                <c:pt idx="1">
                  <c:v>1622.24933726003</c:v>
                </c:pt>
                <c:pt idx="2">
                  <c:v>1718.810306228374</c:v>
                </c:pt>
                <c:pt idx="3">
                  <c:v>1624.9473715462341</c:v>
                </c:pt>
                <c:pt idx="4">
                  <c:v>1595.080956009145</c:v>
                </c:pt>
                <c:pt idx="5">
                  <c:v>1478.7758395538469</c:v>
                </c:pt>
                <c:pt idx="6">
                  <c:v>1595.6519519749741</c:v>
                </c:pt>
                <c:pt idx="7">
                  <c:v>1797.6561846505269</c:v>
                </c:pt>
                <c:pt idx="8">
                  <c:v>2262.7383270874161</c:v>
                </c:pt>
                <c:pt idx="9">
                  <c:v>2429.743661162127</c:v>
                </c:pt>
                <c:pt idx="10">
                  <c:v>2443.2369094157302</c:v>
                </c:pt>
                <c:pt idx="11">
                  <c:v>2380.3041833757707</c:v>
                </c:pt>
                <c:pt idx="12">
                  <c:v>2489.2392919623999</c:v>
                </c:pt>
                <c:pt idx="13">
                  <c:v>2433.4206400810035</c:v>
                </c:pt>
                <c:pt idx="14">
                  <c:v>2487.849168804818</c:v>
                </c:pt>
                <c:pt idx="15">
                  <c:v>2568.524283427173</c:v>
                </c:pt>
                <c:pt idx="16">
                  <c:v>2643.0078424938119</c:v>
                </c:pt>
                <c:pt idx="17">
                  <c:v>2808.7695790019511</c:v>
                </c:pt>
                <c:pt idx="18">
                  <c:v>2679.4332795697924</c:v>
                </c:pt>
                <c:pt idx="19">
                  <c:v>2534.4308473707683</c:v>
                </c:pt>
                <c:pt idx="20">
                  <c:v>2262.353867103111</c:v>
                </c:pt>
                <c:pt idx="21">
                  <c:v>1972.1338367374753</c:v>
                </c:pt>
                <c:pt idx="22">
                  <c:v>1897.3166486035179</c:v>
                </c:pt>
                <c:pt idx="23">
                  <c:v>1694.7470192600258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Charts!$AA$1</c:f>
              <c:strCache>
                <c:ptCount val="1"/>
                <c:pt idx="0">
                  <c:v>2024 Proposed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Charts!$AA$1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Charts!$AA$1</c:f>
              <c:numCache>
                <c:formatCode>General</c:formatCode>
                <c:ptCount val="24"/>
                <c:pt idx="0">
                  <c:v>1606</c:v>
                </c:pt>
                <c:pt idx="1">
                  <c:v>1590</c:v>
                </c:pt>
                <c:pt idx="2">
                  <c:v>1491</c:v>
                </c:pt>
                <c:pt idx="3">
                  <c:v>1441</c:v>
                </c:pt>
                <c:pt idx="4">
                  <c:v>1408</c:v>
                </c:pt>
                <c:pt idx="5">
                  <c:v>1390</c:v>
                </c:pt>
                <c:pt idx="6">
                  <c:v>1328</c:v>
                </c:pt>
                <c:pt idx="7">
                  <c:v>1729</c:v>
                </c:pt>
                <c:pt idx="8">
                  <c:v>2055</c:v>
                </c:pt>
                <c:pt idx="9">
                  <c:v>2127</c:v>
                </c:pt>
                <c:pt idx="10">
                  <c:v>2644</c:v>
                </c:pt>
                <c:pt idx="11">
                  <c:v>2529</c:v>
                </c:pt>
                <c:pt idx="12">
                  <c:v>2673</c:v>
                </c:pt>
                <c:pt idx="13">
                  <c:v>2749</c:v>
                </c:pt>
                <c:pt idx="14">
                  <c:v>2677</c:v>
                </c:pt>
                <c:pt idx="15">
                  <c:v>2793</c:v>
                </c:pt>
                <c:pt idx="16">
                  <c:v>2958</c:v>
                </c:pt>
                <c:pt idx="17">
                  <c:v>2906</c:v>
                </c:pt>
                <c:pt idx="18">
                  <c:v>2761</c:v>
                </c:pt>
                <c:pt idx="19">
                  <c:v>2559</c:v>
                </c:pt>
                <c:pt idx="20">
                  <c:v>2448</c:v>
                </c:pt>
                <c:pt idx="21">
                  <c:v>2354</c:v>
                </c:pt>
                <c:pt idx="22">
                  <c:v>2079</c:v>
                </c:pt>
                <c:pt idx="23">
                  <c:v>1833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A3-4AE3-A45E-20B7725D00D6}"/>
            </c:ext>
          </c:extLst>
        </c:ser>
        <c:ser>
          <c:idx val="2"/>
          <c:order val="2"/>
          <c:tx>
            <c:strRef>
              <c:f>Charts!$AA$1</c:f>
              <c:strCache>
                <c:ptCount val="1"/>
                <c:pt idx="0">
                  <c:v>2024 10MA NLFE</c:v>
                </c:pt>
              </c:strCache>
            </c:strRef>
          </c:tx>
          <c:spPr>
            <a:solidFill>
              <a:srgbClr val="26D07C"/>
            </a:solidFill>
            <a:ln>
              <a:noFill/>
            </a:ln>
            <a:effectLst/>
          </c:spPr>
          <c:invertIfNegative val="0"/>
          <c:cat>
            <c:strRef>
              <c:f>Charts!$AA$1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Charts!$AA$1</c:f>
              <c:numCache>
                <c:formatCode>General</c:formatCode>
                <c:ptCount val="24"/>
                <c:pt idx="0">
                  <c:v>1231</c:v>
                </c:pt>
                <c:pt idx="1">
                  <c:v>1234</c:v>
                </c:pt>
                <c:pt idx="2">
                  <c:v>1193</c:v>
                </c:pt>
                <c:pt idx="3">
                  <c:v>1154</c:v>
                </c:pt>
                <c:pt idx="4">
                  <c:v>1121</c:v>
                </c:pt>
                <c:pt idx="5">
                  <c:v>1048</c:v>
                </c:pt>
                <c:pt idx="6">
                  <c:v>1084</c:v>
                </c:pt>
                <c:pt idx="7">
                  <c:v>1317</c:v>
                </c:pt>
                <c:pt idx="8">
                  <c:v>1561</c:v>
                </c:pt>
                <c:pt idx="9">
                  <c:v>1705</c:v>
                </c:pt>
                <c:pt idx="10">
                  <c:v>2065</c:v>
                </c:pt>
                <c:pt idx="11">
                  <c:v>2081</c:v>
                </c:pt>
                <c:pt idx="12">
                  <c:v>2379</c:v>
                </c:pt>
                <c:pt idx="13">
                  <c:v>2397</c:v>
                </c:pt>
                <c:pt idx="14">
                  <c:v>2444</c:v>
                </c:pt>
                <c:pt idx="15">
                  <c:v>2488</c:v>
                </c:pt>
                <c:pt idx="16">
                  <c:v>2604</c:v>
                </c:pt>
                <c:pt idx="17">
                  <c:v>2463</c:v>
                </c:pt>
                <c:pt idx="18">
                  <c:v>2192</c:v>
                </c:pt>
                <c:pt idx="19">
                  <c:v>1996</c:v>
                </c:pt>
                <c:pt idx="20">
                  <c:v>2070</c:v>
                </c:pt>
                <c:pt idx="21">
                  <c:v>2007</c:v>
                </c:pt>
                <c:pt idx="22">
                  <c:v>1715</c:v>
                </c:pt>
                <c:pt idx="23">
                  <c:v>1452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68-4630-A049-DF4E529DD336}"/>
            </c:ext>
          </c:extLst>
        </c:ser>
        <c:ser>
          <c:idx val="3"/>
          <c:order val="3"/>
          <c:tx>
            <c:strRef>
              <c:f>Charts!$AA$1</c:f>
              <c:strCache>
                <c:ptCount val="1"/>
                <c:pt idx="0">
                  <c:v>2024 15MA NLFE</c:v>
                </c:pt>
              </c:strCache>
            </c:strRef>
          </c:tx>
          <c:spPr>
            <a:solidFill>
              <a:srgbClr val="FFD100"/>
            </a:solidFill>
            <a:ln>
              <a:noFill/>
            </a:ln>
            <a:effectLst/>
          </c:spPr>
          <c:invertIfNegative val="0"/>
          <c:cat>
            <c:strRef>
              <c:f>Charts!$AA$1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Charts!$AA$1</c:f>
              <c:numCache>
                <c:formatCode>General</c:formatCode>
                <c:ptCount val="24"/>
                <c:pt idx="0">
                  <c:v>1340</c:v>
                </c:pt>
                <c:pt idx="1">
                  <c:v>1318</c:v>
                </c:pt>
                <c:pt idx="2">
                  <c:v>1263</c:v>
                </c:pt>
                <c:pt idx="3">
                  <c:v>1224</c:v>
                </c:pt>
                <c:pt idx="4">
                  <c:v>1194</c:v>
                </c:pt>
                <c:pt idx="5">
                  <c:v>1128</c:v>
                </c:pt>
                <c:pt idx="6">
                  <c:v>1148</c:v>
                </c:pt>
                <c:pt idx="7">
                  <c:v>1375</c:v>
                </c:pt>
                <c:pt idx="8">
                  <c:v>1690</c:v>
                </c:pt>
                <c:pt idx="9">
                  <c:v>1812</c:v>
                </c:pt>
                <c:pt idx="10">
                  <c:v>2168</c:v>
                </c:pt>
                <c:pt idx="11">
                  <c:v>2174</c:v>
                </c:pt>
                <c:pt idx="12">
                  <c:v>2461</c:v>
                </c:pt>
                <c:pt idx="13">
                  <c:v>2466</c:v>
                </c:pt>
                <c:pt idx="14">
                  <c:v>2485</c:v>
                </c:pt>
                <c:pt idx="15">
                  <c:v>2550</c:v>
                </c:pt>
                <c:pt idx="16">
                  <c:v>2730</c:v>
                </c:pt>
                <c:pt idx="17">
                  <c:v>2613</c:v>
                </c:pt>
                <c:pt idx="18">
                  <c:v>2362</c:v>
                </c:pt>
                <c:pt idx="19">
                  <c:v>2131</c:v>
                </c:pt>
                <c:pt idx="20">
                  <c:v>2102</c:v>
                </c:pt>
                <c:pt idx="21">
                  <c:v>2136</c:v>
                </c:pt>
                <c:pt idx="22">
                  <c:v>1797</c:v>
                </c:pt>
                <c:pt idx="23">
                  <c:v>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4-4245-A627-78A2FCC92706}"/>
            </c:ext>
          </c:extLst>
        </c:ser>
        <c:ser>
          <c:idx val="4"/>
          <c:order val="4"/>
          <c:tx>
            <c:strRef>
              <c:f>Charts!$AA$1</c:f>
              <c:strCache>
                <c:ptCount val="1"/>
                <c:pt idx="0">
                  <c:v>2024 20MA NLFE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Charts!$AA$1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Charts!$AA$1</c:f>
              <c:numCache>
                <c:formatCode>General</c:formatCode>
                <c:ptCount val="24"/>
                <c:pt idx="0">
                  <c:v>1418</c:v>
                </c:pt>
                <c:pt idx="1">
                  <c:v>1414</c:v>
                </c:pt>
                <c:pt idx="2">
                  <c:v>1340</c:v>
                </c:pt>
                <c:pt idx="3">
                  <c:v>1280</c:v>
                </c:pt>
                <c:pt idx="4">
                  <c:v>1272</c:v>
                </c:pt>
                <c:pt idx="5">
                  <c:v>1223</c:v>
                </c:pt>
                <c:pt idx="6">
                  <c:v>1199</c:v>
                </c:pt>
                <c:pt idx="7">
                  <c:v>1486</c:v>
                </c:pt>
                <c:pt idx="8">
                  <c:v>1762</c:v>
                </c:pt>
                <c:pt idx="9">
                  <c:v>1908</c:v>
                </c:pt>
                <c:pt idx="10">
                  <c:v>2365</c:v>
                </c:pt>
                <c:pt idx="11">
                  <c:v>2285</c:v>
                </c:pt>
                <c:pt idx="12">
                  <c:v>2535</c:v>
                </c:pt>
                <c:pt idx="13">
                  <c:v>2534</c:v>
                </c:pt>
                <c:pt idx="14">
                  <c:v>2534</c:v>
                </c:pt>
                <c:pt idx="15">
                  <c:v>2637</c:v>
                </c:pt>
                <c:pt idx="16">
                  <c:v>2836</c:v>
                </c:pt>
                <c:pt idx="17">
                  <c:v>2702</c:v>
                </c:pt>
                <c:pt idx="18">
                  <c:v>2511</c:v>
                </c:pt>
                <c:pt idx="19">
                  <c:v>2302</c:v>
                </c:pt>
                <c:pt idx="20">
                  <c:v>2206</c:v>
                </c:pt>
                <c:pt idx="21">
                  <c:v>2251</c:v>
                </c:pt>
                <c:pt idx="22">
                  <c:v>1897</c:v>
                </c:pt>
                <c:pt idx="23">
                  <c:v>1653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B6-4EAF-9BCE-4116331789B3}"/>
            </c:ext>
          </c:extLst>
        </c:ser>
        <c:ser>
          <c:idx val="5"/>
          <c:order val="5"/>
          <c:tx>
            <c:strRef>
              <c:f>Charts!$AA$1</c:f>
              <c:strCache>
                <c:ptCount val="1"/>
                <c:pt idx="0">
                  <c:v>2024 25MA NLFE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Charts!$AA$1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Charts!$AA$1</c:f>
              <c:numCache>
                <c:formatCode>General</c:formatCode>
                <c:ptCount val="24"/>
                <c:pt idx="0">
                  <c:v>1510</c:v>
                </c:pt>
                <c:pt idx="1">
                  <c:v>1501</c:v>
                </c:pt>
                <c:pt idx="2">
                  <c:v>1412</c:v>
                </c:pt>
                <c:pt idx="3">
                  <c:v>1368</c:v>
                </c:pt>
                <c:pt idx="4">
                  <c:v>1344</c:v>
                </c:pt>
                <c:pt idx="5">
                  <c:v>1303</c:v>
                </c:pt>
                <c:pt idx="6">
                  <c:v>1249</c:v>
                </c:pt>
                <c:pt idx="7">
                  <c:v>1644</c:v>
                </c:pt>
                <c:pt idx="8">
                  <c:v>1888</c:v>
                </c:pt>
                <c:pt idx="9">
                  <c:v>1997</c:v>
                </c:pt>
                <c:pt idx="10">
                  <c:v>2510</c:v>
                </c:pt>
                <c:pt idx="11">
                  <c:v>2401</c:v>
                </c:pt>
                <c:pt idx="12">
                  <c:v>2599</c:v>
                </c:pt>
                <c:pt idx="13">
                  <c:v>2664</c:v>
                </c:pt>
                <c:pt idx="14">
                  <c:v>2602</c:v>
                </c:pt>
                <c:pt idx="15">
                  <c:v>2751</c:v>
                </c:pt>
                <c:pt idx="16">
                  <c:v>2863</c:v>
                </c:pt>
                <c:pt idx="17">
                  <c:v>2803</c:v>
                </c:pt>
                <c:pt idx="18">
                  <c:v>2651</c:v>
                </c:pt>
                <c:pt idx="19">
                  <c:v>2392</c:v>
                </c:pt>
                <c:pt idx="20">
                  <c:v>2343</c:v>
                </c:pt>
                <c:pt idx="21">
                  <c:v>2311</c:v>
                </c:pt>
                <c:pt idx="22">
                  <c:v>1981</c:v>
                </c:pt>
                <c:pt idx="23">
                  <c:v>1744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B6-4EAF-9BCE-411633178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[2024_ECRS_Charts_Final_wSept.xlsx]Charts!PivotTable2</c:name>
    <c:fmtId val="5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rgbClr val="00AEC7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Hourly Average ECRS Requirement Comparison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7"/>
        <c:spPr>
          <a:solidFill>
            <a:srgbClr val="26D07C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8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9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0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Charts!$O$34:$O$45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Charts!$P$34:$P$45</c:f>
              <c:numCache>
                <c:formatCode>General</c:formatCode>
                <c:ptCount val="12"/>
                <c:pt idx="0">
                  <c:v>1731.0208056449608</c:v>
                </c:pt>
                <c:pt idx="1">
                  <c:v>1929.4586176005241</c:v>
                </c:pt>
                <c:pt idx="2">
                  <c:v>1834.3678142798478</c:v>
                </c:pt>
                <c:pt idx="3">
                  <c:v>1898.060895724353</c:v>
                </c:pt>
                <c:pt idx="4">
                  <c:v>2115.2755446017459</c:v>
                </c:pt>
                <c:pt idx="5">
                  <c:v>2072.5860650838222</c:v>
                </c:pt>
                <c:pt idx="6">
                  <c:v>2040.7610193550217</c:v>
                </c:pt>
                <c:pt idx="7">
                  <c:v>2127.1177352654167</c:v>
                </c:pt>
                <c:pt idx="8">
                  <c:v>2040.8796995258938</c:v>
                </c:pt>
                <c:pt idx="9">
                  <c:v>1784.3250675057725</c:v>
                </c:pt>
                <c:pt idx="10">
                  <c:v>1607.4080933561281</c:v>
                </c:pt>
                <c:pt idx="11">
                  <c:v>1846.7421065650344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C9-4350-B9C0-3730A79E49EF}"/>
            </c:ext>
          </c:extLst>
        </c:ser>
        <c:ser>
          <c:idx val="1"/>
          <c:order val="1"/>
          <c:tx>
            <c:strRef>
              <c:f>Charts!$Q$33</c:f>
              <c:strCache>
                <c:ptCount val="1"/>
                <c:pt idx="0">
                  <c:v>2024 Proposed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Charts!$O$34:$O$45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Charts!$Q$34:$Q$45</c:f>
              <c:numCache>
                <c:formatCode>General</c:formatCode>
                <c:ptCount val="12"/>
                <c:pt idx="0">
                  <c:v>1553.75</c:v>
                </c:pt>
                <c:pt idx="1">
                  <c:v>1667.5</c:v>
                </c:pt>
                <c:pt idx="2">
                  <c:v>1560.8333333333333</c:v>
                </c:pt>
                <c:pt idx="3">
                  <c:v>1463.625</c:v>
                </c:pt>
                <c:pt idx="4">
                  <c:v>1988.125</c:v>
                </c:pt>
                <c:pt idx="5">
                  <c:v>2008.7083333333333</c:v>
                </c:pt>
                <c:pt idx="6">
                  <c:v>2049.2916666666665</c:v>
                </c:pt>
                <c:pt idx="7">
                  <c:v>2172</c:v>
                </c:pt>
                <c:pt idx="8">
                  <c:v>1982.9734226430307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C9-4350-B9C0-3730A79E49EF}"/>
            </c:ext>
          </c:extLst>
        </c:ser>
        <c:ser>
          <c:idx val="2"/>
          <c:order val="2"/>
          <c:tx>
            <c:strRef>
              <c:f>Charts!$R$33</c:f>
              <c:strCache>
                <c:ptCount val="1"/>
                <c:pt idx="0">
                  <c:v>2024 10MA NLFE</c:v>
                </c:pt>
              </c:strCache>
            </c:strRef>
          </c:tx>
          <c:spPr>
            <a:solidFill>
              <a:srgbClr val="26D07C"/>
            </a:solidFill>
            <a:ln>
              <a:noFill/>
            </a:ln>
            <a:effectLst/>
          </c:spPr>
          <c:invertIfNegative val="0"/>
          <c:cat>
            <c:strRef>
              <c:f>Charts!$O$34:$O$45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Charts!$R$34:$R$45</c:f>
              <c:numCache>
                <c:formatCode>General</c:formatCode>
                <c:ptCount val="12"/>
                <c:pt idx="0">
                  <c:v>1115.75</c:v>
                </c:pt>
                <c:pt idx="1">
                  <c:v>1241.7083333333333</c:v>
                </c:pt>
                <c:pt idx="2">
                  <c:v>1102.0416666666667</c:v>
                </c:pt>
                <c:pt idx="3">
                  <c:v>1001.9166666666666</c:v>
                </c:pt>
                <c:pt idx="4">
                  <c:v>1377.375</c:v>
                </c:pt>
                <c:pt idx="5">
                  <c:v>1522.875</c:v>
                </c:pt>
                <c:pt idx="6">
                  <c:v>1580.0416666666667</c:v>
                </c:pt>
                <c:pt idx="7">
                  <c:v>1791.7083333333333</c:v>
                </c:pt>
                <c:pt idx="8">
                  <c:v>1609.6666666666667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C9-4350-B9C0-3730A79E49EF}"/>
            </c:ext>
          </c:extLst>
        </c:ser>
        <c:ser>
          <c:idx val="3"/>
          <c:order val="3"/>
          <c:tx>
            <c:strRef>
              <c:f>Charts!$S$33</c:f>
              <c:strCache>
                <c:ptCount val="1"/>
                <c:pt idx="0">
                  <c:v>2024 15MA NLFE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Charts!$O$34:$O$45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Charts!$S$34:$S$45</c:f>
              <c:numCache>
                <c:formatCode>General</c:formatCode>
                <c:ptCount val="12"/>
                <c:pt idx="0">
                  <c:v>1223</c:v>
                </c:pt>
                <c:pt idx="1">
                  <c:v>1344.1666666666667</c:v>
                </c:pt>
                <c:pt idx="2">
                  <c:v>1219.5833333333333</c:v>
                </c:pt>
                <c:pt idx="3">
                  <c:v>1131.625</c:v>
                </c:pt>
                <c:pt idx="4">
                  <c:v>1545.125</c:v>
                </c:pt>
                <c:pt idx="5">
                  <c:v>1662.375</c:v>
                </c:pt>
                <c:pt idx="6">
                  <c:v>1685.3333333333333</c:v>
                </c:pt>
                <c:pt idx="7">
                  <c:v>1884.0416666666667</c:v>
                </c:pt>
                <c:pt idx="8">
                  <c:v>1703.0030526080311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C9-4350-B9C0-3730A79E49EF}"/>
            </c:ext>
          </c:extLst>
        </c:ser>
        <c:ser>
          <c:idx val="4"/>
          <c:order val="4"/>
          <c:tx>
            <c:strRef>
              <c:f>Charts!$T$33</c:f>
              <c:strCache>
                <c:ptCount val="1"/>
                <c:pt idx="0">
                  <c:v>2024 20MA NLFE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Charts!$O$34:$O$45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Charts!$T$34:$T$45</c:f>
              <c:numCache>
                <c:formatCode>General</c:formatCode>
                <c:ptCount val="12"/>
                <c:pt idx="0">
                  <c:v>1326.3333333333333</c:v>
                </c:pt>
                <c:pt idx="1">
                  <c:v>1444.375</c:v>
                </c:pt>
                <c:pt idx="2">
                  <c:v>1330.625</c:v>
                </c:pt>
                <c:pt idx="3">
                  <c:v>1245.6666666666667</c:v>
                </c:pt>
                <c:pt idx="4">
                  <c:v>1707.125</c:v>
                </c:pt>
                <c:pt idx="5">
                  <c:v>1791.3333333333333</c:v>
                </c:pt>
                <c:pt idx="6">
                  <c:v>1813.1666666666667</c:v>
                </c:pt>
                <c:pt idx="7">
                  <c:v>1981.25</c:v>
                </c:pt>
                <c:pt idx="8">
                  <c:v>1787.2916666666667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C9-4350-B9C0-3730A79E49EF}"/>
            </c:ext>
          </c:extLst>
        </c:ser>
        <c:ser>
          <c:idx val="5"/>
          <c:order val="5"/>
          <c:tx>
            <c:strRef>
              <c:f>Charts!$U$33</c:f>
              <c:strCache>
                <c:ptCount val="1"/>
                <c:pt idx="0">
                  <c:v>2024 25MA NLFE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Charts!$O$34:$O$45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Charts!$U$34:$U$45</c:f>
              <c:numCache>
                <c:formatCode>General</c:formatCode>
                <c:ptCount val="12"/>
                <c:pt idx="0">
                  <c:v>1431.75</c:v>
                </c:pt>
                <c:pt idx="1">
                  <c:v>1555.4583333333333</c:v>
                </c:pt>
                <c:pt idx="2">
                  <c:v>1448.7083333333333</c:v>
                </c:pt>
                <c:pt idx="3">
                  <c:v>1355.375</c:v>
                </c:pt>
                <c:pt idx="4">
                  <c:v>1853.5833333333333</c:v>
                </c:pt>
                <c:pt idx="5">
                  <c:v>1905.5833333333333</c:v>
                </c:pt>
                <c:pt idx="6">
                  <c:v>1933.75</c:v>
                </c:pt>
                <c:pt idx="7">
                  <c:v>2076.2916666666665</c:v>
                </c:pt>
                <c:pt idx="8">
                  <c:v>1886.7083333333333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DC9-4350-B9C0-3730A79E4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604566</xdr:colOff>
      <xdr:row>2</xdr:row>
      <xdr:rowOff>34849</xdr:rowOff>
    </xdr:from>
    <xdr:to>
      <xdr:col>53</xdr:col>
      <xdr:colOff>434422</xdr:colOff>
      <xdr:row>31</xdr:row>
      <xdr:rowOff>111010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195902</xdr:colOff>
      <xdr:row>34</xdr:row>
      <xdr:rowOff>7894</xdr:rowOff>
    </xdr:from>
    <xdr:to>
      <xdr:col>51</xdr:col>
      <xdr:colOff>45995</xdr:colOff>
      <xdr:row>63</xdr:row>
      <xdr:rowOff>48715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0.09039</cdr:x>
      <cdr:y>0.16732</cdr:y>
    </cdr:from>
    <cdr:to>
      <cdr:x>0.45679</cdr:x>
      <cdr:y>0.26337</cdr:y>
    </cdr:to>
    <cdr:sp macro="" textlink="Charts!$AA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744A74D-8011-2A89-86DE-669E1E3C9D3F}"/>
            </a:ext>
          </a:extLst>
        </cdr:cNvPr>
        <cdr:cNvSpPr txBox="1"/>
      </cdr:nvSpPr>
      <cdr:spPr>
        <a:xfrm xmlns:a="http://schemas.openxmlformats.org/drawingml/2006/main">
          <a:off x="866250" y="910687"/>
          <a:ext cx="3511378" cy="5227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7575F5B-A86B-40C3-9709-F6766E8B4E9C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 Proposed:	
     Range: 1328 MW - 2958 MW;	
     Avg: 2172 MW (45 MW increase from prev year)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0.20107</cdr:y>
    </cdr:from>
    <cdr:to>
      <cdr:x>0.67841</cdr:x>
      <cdr:y>0.22387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488556" y="1039663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0.32735</cdr:y>
    </cdr:to>
    <cdr:sp macro="" textlink="Charts!$AA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042832" y="1428048"/>
          <a:ext cx="6563582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0.08264</cdr:x>
      <cdr:y>0.18308</cdr:y>
    </cdr:from>
    <cdr:to>
      <cdr:x>0.49374</cdr:x>
      <cdr:y>0.28528</cdr:y>
    </cdr:to>
    <cdr:sp macro="" textlink="Charts!$AA$31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90433" y="990013"/>
          <a:ext cx="3932079" cy="5526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 Proposed	
     On avg. 149 MW decrease from prev year.	
     Largest increase is in Sep by 45 MW.	
     Largest decrease is in Apr by 434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0.67544</cdr:x>
      <cdr:y>0.20107</cdr:y>
    </cdr:from>
    <cdr:to>
      <cdr:x>0.67841</cdr:x>
      <cdr:y>0.22387</cdr:y>
    </cdr:to>
    <cdr:sp macro="" textlink="#REF!">
      <cdr:nvSpPr>
        <cdr:cNvPr id="5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488556" y="1039663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0.32735</cdr:y>
    </cdr:to>
    <cdr:sp macro="" textlink="Charts!$AA$48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042832" y="1428048"/>
          <a:ext cx="6563582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0.08264</cdr:x>
      <cdr:y>0.18308</cdr:y>
    </cdr:from>
    <cdr:to>
      <cdr:x>0.49374</cdr:x>
      <cdr:y>0.28528</cdr:y>
    </cdr:to>
    <cdr:sp macro="" textlink="Charts!$AA$31">
      <cdr:nvSpPr>
        <cdr:cNvPr id="7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90433" y="990013"/>
          <a:ext cx="3932079" cy="5526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 Proposed	
     On avg. 149 MW decrease from prev year.	
     Largest increase is in Sep by 45 MW.	
     Largest decrease is in Apr by 434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224.439259259256" createdVersion="8" refreshedVersion="8" minRefreshableVersion="3" recordCount="289" xr:uid="{FBD683DD-C072-42A5-A5F8-EE3576720AA9}">
  <cacheSource type="worksheet">
    <worksheetSource ref="A1:M1048576" sheet="Charts"/>
  </cacheSource>
  <cacheFields count="13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3 ECRS" numFmtId="0">
      <sharedItems containsString="0" containsBlank="1" containsNumber="1" minValue="1098.0692015663774" maxValue="3038.0132717939782"/>
    </cacheField>
    <cacheField name="2024 (2023 Method)" numFmtId="0">
      <sharedItems containsString="0" containsBlank="1" containsNumber="1" minValue="1204" maxValue="3566"/>
    </cacheField>
    <cacheField name="2024 from Sept Meeting" numFmtId="0">
      <sharedItems containsString="0" containsBlank="1" containsNumber="1" minValue="888" maxValue="2940"/>
    </cacheField>
    <cacheField name="2024 ECRS Sunset risk adjusted" numFmtId="0">
      <sharedItems containsString="0" containsBlank="1" containsNumber="1" minValue="889" maxValue="3007"/>
    </cacheField>
    <cacheField name="2024 ECRS (15MA) Sunset risk adjusted" numFmtId="0">
      <sharedItems containsString="0" containsBlank="1" containsNumber="1" minValue="622" maxValue="2730"/>
    </cacheField>
    <cacheField name="2024 ECRS (20MA) Sunset risk adjusted" numFmtId="0">
      <sharedItems containsString="0" containsBlank="1" containsNumber="1" containsInteger="1" minValue="694" maxValue="2836"/>
    </cacheField>
    <cacheField name="2024 ECRS (25MA) Sunset risk adjusted" numFmtId="0">
      <sharedItems containsString="0" containsBlank="1" containsNumber="1" containsInteger="1" minValue="798" maxValue="2912"/>
    </cacheField>
    <cacheField name="2024 ECRS (10MA) Sunset risk adjusted" numFmtId="0">
      <sharedItems containsString="0" containsBlank="1" containsNumber="1" containsInteger="1" minValue="507" maxValue="26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1265.9862986260719"/>
    <n v="1465"/>
    <n v="1082"/>
    <n v="1071"/>
    <n v="824"/>
    <n v="897"/>
    <n v="988"/>
    <n v="738"/>
  </r>
  <r>
    <x v="0"/>
    <d v="2018-01-01T00:00:00"/>
    <s v="a. HE1-2 &amp; HE23-24"/>
    <x v="1"/>
    <x v="0"/>
    <n v="1208.873491399253"/>
    <n v="1467"/>
    <n v="1082"/>
    <n v="1081"/>
    <n v="777"/>
    <n v="882"/>
    <n v="982"/>
    <n v="691"/>
  </r>
  <r>
    <x v="0"/>
    <d v="2018-01-01T00:00:00"/>
    <s v="b. HE3-6"/>
    <x v="2"/>
    <x v="0"/>
    <n v="1309.8254111735919"/>
    <n v="1487"/>
    <n v="1107"/>
    <n v="1099"/>
    <n v="855"/>
    <n v="936"/>
    <n v="999"/>
    <n v="709"/>
  </r>
  <r>
    <x v="0"/>
    <d v="2018-01-01T00:00:00"/>
    <s v="b. HE3-6"/>
    <x v="3"/>
    <x v="0"/>
    <n v="1308.2862417490592"/>
    <n v="1510"/>
    <n v="1128"/>
    <n v="1128"/>
    <n v="885"/>
    <n v="975"/>
    <n v="1042"/>
    <n v="780"/>
  </r>
  <r>
    <x v="0"/>
    <d v="2018-01-01T00:00:00"/>
    <s v="b. HE3-6"/>
    <x v="4"/>
    <x v="0"/>
    <n v="1349.4844240457701"/>
    <n v="1590"/>
    <n v="1118"/>
    <n v="1118"/>
    <n v="839"/>
    <n v="957"/>
    <n v="1028"/>
    <n v="738"/>
  </r>
  <r>
    <x v="0"/>
    <d v="2018-01-01T00:00:00"/>
    <s v="b. HE3-6"/>
    <x v="5"/>
    <x v="0"/>
    <n v="1421.3428019897779"/>
    <n v="1732"/>
    <n v="1083"/>
    <n v="1108"/>
    <n v="841"/>
    <n v="947"/>
    <n v="1030"/>
    <n v="759"/>
  </r>
  <r>
    <x v="0"/>
    <d v="2018-01-01T00:00:00"/>
    <s v="c. HE7-10"/>
    <x v="6"/>
    <x v="0"/>
    <n v="1577.1521502824021"/>
    <n v="2258"/>
    <n v="1474"/>
    <n v="1609"/>
    <n v="1109"/>
    <n v="1269"/>
    <n v="1406"/>
    <n v="958"/>
  </r>
  <r>
    <x v="0"/>
    <d v="2018-01-01T00:00:00"/>
    <s v="c. HE7-10"/>
    <x v="7"/>
    <x v="0"/>
    <n v="2047.1460141051759"/>
    <n v="2360"/>
    <n v="1704"/>
    <n v="1692"/>
    <n v="1325"/>
    <n v="1431"/>
    <n v="1560"/>
    <n v="1167"/>
  </r>
  <r>
    <x v="0"/>
    <d v="2018-01-01T00:00:00"/>
    <s v="c. HE7-10"/>
    <x v="8"/>
    <x v="0"/>
    <n v="1984.705678418022"/>
    <n v="2735"/>
    <n v="2283"/>
    <n v="2284"/>
    <n v="1788"/>
    <n v="1979"/>
    <n v="2094"/>
    <n v="1646"/>
  </r>
  <r>
    <x v="0"/>
    <d v="2018-01-01T00:00:00"/>
    <s v="c. HE7-10"/>
    <x v="9"/>
    <x v="0"/>
    <n v="2430.8487957782199"/>
    <n v="3182"/>
    <n v="2632"/>
    <n v="2608"/>
    <n v="1960"/>
    <n v="2177"/>
    <n v="2390"/>
    <n v="1757"/>
  </r>
  <r>
    <x v="0"/>
    <d v="2018-01-01T00:00:00"/>
    <s v="d. HE11-14"/>
    <x v="10"/>
    <x v="0"/>
    <n v="2516.5359396465537"/>
    <n v="2807"/>
    <n v="2308"/>
    <n v="2307"/>
    <n v="1840"/>
    <n v="2033"/>
    <n v="2180"/>
    <n v="1703"/>
  </r>
  <r>
    <x v="0"/>
    <d v="2018-01-01T00:00:00"/>
    <s v="d. HE11-14"/>
    <x v="11"/>
    <x v="0"/>
    <n v="2366.8794683761043"/>
    <n v="2413"/>
    <n v="1935"/>
    <n v="1935"/>
    <n v="1536"/>
    <n v="1652"/>
    <n v="1806"/>
    <n v="1425"/>
  </r>
  <r>
    <x v="0"/>
    <d v="2018-01-01T00:00:00"/>
    <s v="d. HE11-14"/>
    <x v="12"/>
    <x v="0"/>
    <n v="2093.937411607043"/>
    <n v="2307"/>
    <n v="1813"/>
    <n v="1813"/>
    <n v="1469"/>
    <n v="1554"/>
    <n v="1647"/>
    <n v="1344"/>
  </r>
  <r>
    <x v="0"/>
    <d v="2018-01-01T00:00:00"/>
    <s v="d. HE11-14"/>
    <x v="13"/>
    <x v="0"/>
    <n v="2052.2188567055023"/>
    <n v="2138"/>
    <n v="1595"/>
    <n v="1595"/>
    <n v="1286"/>
    <n v="1390"/>
    <n v="1498"/>
    <n v="1206"/>
  </r>
  <r>
    <x v="0"/>
    <d v="2018-01-01T00:00:00"/>
    <s v="e. HE15-18"/>
    <x v="14"/>
    <x v="0"/>
    <n v="1818.7459558171781"/>
    <n v="2229"/>
    <n v="1772"/>
    <n v="1772"/>
    <n v="1521"/>
    <n v="1579"/>
    <n v="1672"/>
    <n v="1418"/>
  </r>
  <r>
    <x v="0"/>
    <d v="2018-01-01T00:00:00"/>
    <s v="e. HE15-18"/>
    <x v="15"/>
    <x v="0"/>
    <n v="2035.750508386933"/>
    <n v="2081"/>
    <n v="1502"/>
    <n v="1502"/>
    <n v="1377"/>
    <n v="1437"/>
    <n v="1460"/>
    <n v="1265"/>
  </r>
  <r>
    <x v="0"/>
    <d v="2018-01-01T00:00:00"/>
    <s v="e. HE15-18"/>
    <x v="16"/>
    <x v="0"/>
    <n v="2163.6640012952821"/>
    <n v="2240"/>
    <n v="1338"/>
    <n v="1667"/>
    <n v="1384"/>
    <n v="1430"/>
    <n v="1509"/>
    <n v="1288"/>
  </r>
  <r>
    <x v="0"/>
    <d v="2018-01-01T00:00:00"/>
    <s v="e. HE15-18"/>
    <x v="17"/>
    <x v="0"/>
    <n v="1957.3689238395921"/>
    <n v="2303"/>
    <n v="1312"/>
    <n v="1694"/>
    <n v="1232"/>
    <n v="1305"/>
    <n v="1540"/>
    <n v="1154"/>
  </r>
  <r>
    <x v="0"/>
    <d v="2018-01-01T00:00:00"/>
    <s v="f. HE19-22"/>
    <x v="18"/>
    <x v="0"/>
    <n v="1654.0325775379749"/>
    <n v="2044"/>
    <n v="1475"/>
    <n v="1543"/>
    <n v="1183"/>
    <n v="1276"/>
    <n v="1411"/>
    <n v="1091"/>
  </r>
  <r>
    <x v="0"/>
    <d v="2018-01-01T00:00:00"/>
    <s v="f. HE19-22"/>
    <x v="19"/>
    <x v="0"/>
    <n v="1456.3222665418998"/>
    <n v="1823"/>
    <n v="1433"/>
    <n v="1428"/>
    <n v="1209"/>
    <n v="1254"/>
    <n v="1333"/>
    <n v="1101"/>
  </r>
  <r>
    <x v="0"/>
    <d v="2018-01-01T00:00:00"/>
    <s v="f. HE19-22"/>
    <x v="20"/>
    <x v="0"/>
    <n v="1437.855545497265"/>
    <n v="1722"/>
    <n v="1396"/>
    <n v="1393"/>
    <n v="1159"/>
    <n v="1234"/>
    <n v="1294"/>
    <n v="1107"/>
  </r>
  <r>
    <x v="0"/>
    <d v="2018-01-01T00:00:00"/>
    <s v="f. HE19-22"/>
    <x v="21"/>
    <x v="0"/>
    <n v="1478.5523073447371"/>
    <n v="1829"/>
    <n v="1416"/>
    <n v="1416"/>
    <n v="1093"/>
    <n v="1200"/>
    <n v="1287"/>
    <n v="1026"/>
  </r>
  <r>
    <x v="0"/>
    <d v="2018-01-01T00:00:00"/>
    <s v="a. HE1-2 &amp; HE23-24"/>
    <x v="22"/>
    <x v="0"/>
    <n v="1312.2390513508631"/>
    <n v="1612"/>
    <n v="1224"/>
    <n v="1220"/>
    <n v="967"/>
    <n v="1044"/>
    <n v="1110"/>
    <n v="885"/>
  </r>
  <r>
    <x v="0"/>
    <d v="2018-01-01T00:00:00"/>
    <s v="a. HE1-2 &amp; HE23-24"/>
    <x v="23"/>
    <x v="0"/>
    <n v="1296.745213964778"/>
    <n v="1609"/>
    <n v="1207"/>
    <n v="1207"/>
    <n v="893"/>
    <n v="994"/>
    <n v="1096"/>
    <n v="822"/>
  </r>
  <r>
    <x v="1"/>
    <d v="2018-02-01T00:00:00"/>
    <s v="a. HE1-2 &amp; HE23-24"/>
    <x v="0"/>
    <x v="0"/>
    <n v="1395.368963444178"/>
    <n v="1620"/>
    <n v="1212"/>
    <n v="1208"/>
    <n v="927"/>
    <n v="1009"/>
    <n v="1107"/>
    <n v="820"/>
  </r>
  <r>
    <x v="1"/>
    <d v="2018-02-01T00:00:00"/>
    <s v="a. HE1-2 &amp; HE23-24"/>
    <x v="1"/>
    <x v="0"/>
    <n v="1365.999417501429"/>
    <n v="1555"/>
    <n v="1165"/>
    <n v="1164"/>
    <n v="927"/>
    <n v="1004"/>
    <n v="1066"/>
    <n v="850"/>
  </r>
  <r>
    <x v="1"/>
    <d v="2018-02-01T00:00:00"/>
    <s v="b. HE3-6"/>
    <x v="2"/>
    <x v="0"/>
    <n v="1460.015765293509"/>
    <n v="1724"/>
    <n v="1379"/>
    <n v="1379"/>
    <n v="1094"/>
    <n v="1189"/>
    <n v="1271"/>
    <n v="954"/>
  </r>
  <r>
    <x v="1"/>
    <d v="2018-02-01T00:00:00"/>
    <s v="b. HE3-6"/>
    <x v="3"/>
    <x v="0"/>
    <n v="1459.9333796211422"/>
    <n v="1621"/>
    <n v="1196"/>
    <n v="1197"/>
    <n v="1011"/>
    <n v="1078"/>
    <n v="1131"/>
    <n v="922"/>
  </r>
  <r>
    <x v="1"/>
    <d v="2018-02-01T00:00:00"/>
    <s v="b. HE3-6"/>
    <x v="4"/>
    <x v="0"/>
    <n v="1529.8453400215681"/>
    <n v="1899"/>
    <n v="1328"/>
    <n v="1413"/>
    <n v="1146"/>
    <n v="1230"/>
    <n v="1314"/>
    <n v="1040"/>
  </r>
  <r>
    <x v="1"/>
    <d v="2018-02-01T00:00:00"/>
    <s v="b. HE3-6"/>
    <x v="5"/>
    <x v="0"/>
    <n v="1557.2637434062819"/>
    <n v="1971"/>
    <n v="1279"/>
    <n v="1478"/>
    <n v="1255"/>
    <n v="1332"/>
    <n v="1410"/>
    <n v="1154"/>
  </r>
  <r>
    <x v="1"/>
    <d v="2018-02-01T00:00:00"/>
    <s v="c. HE7-10"/>
    <x v="6"/>
    <x v="0"/>
    <n v="1615.4571382046129"/>
    <n v="2157"/>
    <n v="1389"/>
    <n v="1687"/>
    <n v="1448"/>
    <n v="1524"/>
    <n v="1605"/>
    <n v="1352"/>
  </r>
  <r>
    <x v="1"/>
    <d v="2018-02-01T00:00:00"/>
    <s v="c. HE7-10"/>
    <x v="7"/>
    <x v="0"/>
    <n v="2257.8799856226101"/>
    <n v="2361"/>
    <n v="1843"/>
    <n v="1939"/>
    <n v="1629"/>
    <n v="1702"/>
    <n v="1826"/>
    <n v="1515"/>
  </r>
  <r>
    <x v="1"/>
    <d v="2018-02-01T00:00:00"/>
    <s v="c. HE7-10"/>
    <x v="8"/>
    <x v="0"/>
    <n v="2492.1677852216999"/>
    <n v="3083"/>
    <n v="2570"/>
    <n v="2577"/>
    <n v="1943"/>
    <n v="2150"/>
    <n v="2382"/>
    <n v="1763"/>
  </r>
  <r>
    <x v="1"/>
    <d v="2018-02-01T00:00:00"/>
    <s v="c. HE7-10"/>
    <x v="9"/>
    <x v="0"/>
    <n v="2901.1775997595701"/>
    <n v="3147"/>
    <n v="2597"/>
    <n v="2737"/>
    <n v="2135"/>
    <n v="2310"/>
    <n v="2554"/>
    <n v="1938"/>
  </r>
  <r>
    <x v="1"/>
    <d v="2018-02-01T00:00:00"/>
    <s v="d. HE11-14"/>
    <x v="10"/>
    <x v="0"/>
    <n v="2293.8502139458055"/>
    <n v="2769"/>
    <n v="2254"/>
    <n v="2373"/>
    <n v="1874"/>
    <n v="2032"/>
    <n v="2179"/>
    <n v="1762"/>
  </r>
  <r>
    <x v="1"/>
    <d v="2018-02-01T00:00:00"/>
    <s v="d. HE11-14"/>
    <x v="11"/>
    <x v="0"/>
    <n v="2100.1030433450956"/>
    <n v="2301"/>
    <n v="1755"/>
    <n v="1854"/>
    <n v="1513"/>
    <n v="1578"/>
    <n v="1716"/>
    <n v="1398"/>
  </r>
  <r>
    <x v="1"/>
    <d v="2018-02-01T00:00:00"/>
    <s v="d. HE11-14"/>
    <x v="12"/>
    <x v="0"/>
    <n v="1968.8460001385488"/>
    <n v="2230"/>
    <n v="1642"/>
    <n v="1746"/>
    <n v="1364"/>
    <n v="1515"/>
    <n v="1671"/>
    <n v="1291"/>
  </r>
  <r>
    <x v="1"/>
    <d v="2018-02-01T00:00:00"/>
    <s v="d. HE11-14"/>
    <x v="13"/>
    <x v="0"/>
    <n v="2067.3273948057936"/>
    <n v="2066"/>
    <n v="1462"/>
    <n v="1665"/>
    <n v="1360"/>
    <n v="1485"/>
    <n v="1549"/>
    <n v="1263"/>
  </r>
  <r>
    <x v="1"/>
    <d v="2018-02-01T00:00:00"/>
    <s v="e. HE15-18"/>
    <x v="14"/>
    <x v="0"/>
    <n v="2395.5477386407015"/>
    <n v="2037"/>
    <n v="1540"/>
    <n v="1692"/>
    <n v="1485"/>
    <n v="1534"/>
    <n v="1639"/>
    <n v="1376"/>
  </r>
  <r>
    <x v="1"/>
    <d v="2018-02-01T00:00:00"/>
    <s v="e. HE15-18"/>
    <x v="15"/>
    <x v="0"/>
    <n v="2534.2754657091787"/>
    <n v="2167"/>
    <n v="1590"/>
    <n v="1828"/>
    <n v="1465"/>
    <n v="1554"/>
    <n v="1658"/>
    <n v="1374"/>
  </r>
  <r>
    <x v="1"/>
    <d v="2018-02-01T00:00:00"/>
    <s v="e. HE15-18"/>
    <x v="16"/>
    <x v="0"/>
    <n v="2427.4357330776047"/>
    <n v="2094"/>
    <n v="1444"/>
    <n v="1745"/>
    <n v="1418"/>
    <n v="1509"/>
    <n v="1622"/>
    <n v="1340"/>
  </r>
  <r>
    <x v="1"/>
    <d v="2018-02-01T00:00:00"/>
    <s v="e. HE15-18"/>
    <x v="17"/>
    <x v="0"/>
    <n v="2155.2580883755377"/>
    <n v="2054"/>
    <n v="1021"/>
    <n v="1663"/>
    <n v="1301"/>
    <n v="1399"/>
    <n v="1569"/>
    <n v="1221"/>
  </r>
  <r>
    <x v="1"/>
    <d v="2018-02-01T00:00:00"/>
    <s v="f. HE19-22"/>
    <x v="18"/>
    <x v="0"/>
    <n v="1975.0224939406703"/>
    <n v="2242"/>
    <n v="1402"/>
    <n v="1840"/>
    <n v="1317"/>
    <n v="1472"/>
    <n v="1644"/>
    <n v="1237"/>
  </r>
  <r>
    <x v="1"/>
    <d v="2018-02-01T00:00:00"/>
    <s v="f. HE19-22"/>
    <x v="19"/>
    <x v="0"/>
    <n v="1689.7123058900872"/>
    <n v="1869"/>
    <n v="1440"/>
    <n v="1439"/>
    <n v="1221"/>
    <n v="1278"/>
    <n v="1332"/>
    <n v="1152"/>
  </r>
  <r>
    <x v="1"/>
    <d v="2018-02-01T00:00:00"/>
    <s v="f. HE19-22"/>
    <x v="20"/>
    <x v="0"/>
    <n v="1749.2514739122755"/>
    <n v="1859"/>
    <n v="1436"/>
    <n v="1431"/>
    <n v="1189"/>
    <n v="1295"/>
    <n v="1349"/>
    <n v="1116"/>
  </r>
  <r>
    <x v="1"/>
    <d v="2018-02-01T00:00:00"/>
    <s v="f. HE19-22"/>
    <x v="21"/>
    <x v="0"/>
    <n v="1767.2009509644756"/>
    <n v="1850"/>
    <n v="1419"/>
    <n v="1410"/>
    <n v="1183"/>
    <n v="1267"/>
    <n v="1363"/>
    <n v="1080"/>
  </r>
  <r>
    <x v="1"/>
    <d v="2018-02-01T00:00:00"/>
    <s v="a. HE1-2 &amp; HE23-24"/>
    <x v="22"/>
    <x v="0"/>
    <n v="1666.1366227455139"/>
    <n v="1780"/>
    <n v="1361"/>
    <n v="1361"/>
    <n v="1079"/>
    <n v="1180"/>
    <n v="1257"/>
    <n v="985"/>
  </r>
  <r>
    <x v="1"/>
    <d v="2018-02-01T00:00:00"/>
    <s v="a. HE1-2 &amp; HE23-24"/>
    <x v="23"/>
    <x v="0"/>
    <n v="1481.9301788246789"/>
    <n v="1561"/>
    <n v="1194"/>
    <n v="1194"/>
    <n v="976"/>
    <n v="1039"/>
    <n v="1117"/>
    <n v="898"/>
  </r>
  <r>
    <x v="2"/>
    <d v="2018-03-01T00:00:00"/>
    <s v="a. HE1-2 &amp; HE23-24"/>
    <x v="0"/>
    <x v="0"/>
    <n v="1375.4372607798241"/>
    <n v="1341"/>
    <n v="969"/>
    <n v="969"/>
    <n v="673"/>
    <n v="780"/>
    <n v="875"/>
    <n v="589"/>
  </r>
  <r>
    <x v="2"/>
    <d v="2018-03-01T00:00:00"/>
    <s v="a. HE1-2 &amp; HE23-24"/>
    <x v="1"/>
    <x v="0"/>
    <n v="1246.539294760139"/>
    <n v="1212"/>
    <n v="888"/>
    <n v="889"/>
    <n v="636"/>
    <n v="726"/>
    <n v="812"/>
    <n v="561"/>
  </r>
  <r>
    <x v="2"/>
    <d v="2018-03-01T00:00:00"/>
    <s v="b. HE3-6"/>
    <x v="2"/>
    <x v="0"/>
    <n v="1376.790020600956"/>
    <n v="1257"/>
    <n v="968"/>
    <n v="969"/>
    <n v="723"/>
    <n v="821"/>
    <n v="903"/>
    <n v="650"/>
  </r>
  <r>
    <x v="2"/>
    <d v="2018-03-01T00:00:00"/>
    <s v="b. HE3-6"/>
    <x v="3"/>
    <x v="0"/>
    <n v="1246.277027076032"/>
    <n v="1265"/>
    <n v="906"/>
    <n v="906"/>
    <n v="701"/>
    <n v="785"/>
    <n v="823"/>
    <n v="621"/>
  </r>
  <r>
    <x v="2"/>
    <d v="2018-03-01T00:00:00"/>
    <s v="b. HE3-6"/>
    <x v="4"/>
    <x v="0"/>
    <n v="1356.0931119331822"/>
    <n v="1410"/>
    <n v="1007"/>
    <n v="1027"/>
    <n v="733"/>
    <n v="845"/>
    <n v="951"/>
    <n v="629"/>
  </r>
  <r>
    <x v="2"/>
    <d v="2018-03-01T00:00:00"/>
    <s v="b. HE3-6"/>
    <x v="5"/>
    <x v="0"/>
    <n v="1471.392058257095"/>
    <n v="1706"/>
    <n v="1093"/>
    <n v="1263"/>
    <n v="890"/>
    <n v="1009"/>
    <n v="1131"/>
    <n v="791"/>
  </r>
  <r>
    <x v="2"/>
    <d v="2018-03-01T00:00:00"/>
    <s v="c. HE7-10"/>
    <x v="6"/>
    <x v="0"/>
    <n v="1525.831297436808"/>
    <n v="1781"/>
    <n v="988"/>
    <n v="1283"/>
    <n v="1007"/>
    <n v="1081"/>
    <n v="1199"/>
    <n v="921"/>
  </r>
  <r>
    <x v="2"/>
    <d v="2018-03-01T00:00:00"/>
    <s v="c. HE7-10"/>
    <x v="7"/>
    <x v="0"/>
    <n v="1715.7761970243969"/>
    <n v="1975"/>
    <n v="1373"/>
    <n v="1463"/>
    <n v="1137"/>
    <n v="1286"/>
    <n v="1379"/>
    <n v="1038"/>
  </r>
  <r>
    <x v="2"/>
    <d v="2018-03-01T00:00:00"/>
    <s v="c. HE7-10"/>
    <x v="8"/>
    <x v="0"/>
    <n v="1767.068539618032"/>
    <n v="2519"/>
    <n v="2045"/>
    <n v="2097"/>
    <n v="1618"/>
    <n v="1719"/>
    <n v="1918"/>
    <n v="1515"/>
  </r>
  <r>
    <x v="2"/>
    <d v="2018-03-01T00:00:00"/>
    <s v="c. HE7-10"/>
    <x v="9"/>
    <x v="0"/>
    <n v="1772.308879745603"/>
    <n v="2565"/>
    <n v="2082"/>
    <n v="2179"/>
    <n v="1850"/>
    <n v="1994"/>
    <n v="2095"/>
    <n v="1657"/>
  </r>
  <r>
    <x v="2"/>
    <d v="2018-03-01T00:00:00"/>
    <s v="d. HE11-14"/>
    <x v="10"/>
    <x v="0"/>
    <n v="2470.916517101874"/>
    <n v="2637"/>
    <n v="2099"/>
    <n v="2258"/>
    <n v="1652"/>
    <n v="1807"/>
    <n v="2028"/>
    <n v="1490"/>
  </r>
  <r>
    <x v="2"/>
    <d v="2018-03-01T00:00:00"/>
    <s v="d. HE11-14"/>
    <x v="11"/>
    <x v="0"/>
    <n v="2187.4580553976675"/>
    <n v="2358"/>
    <n v="1785"/>
    <n v="1960"/>
    <n v="1413"/>
    <n v="1582"/>
    <n v="1760"/>
    <n v="1265"/>
  </r>
  <r>
    <x v="2"/>
    <d v="2018-03-01T00:00:00"/>
    <s v="d. HE11-14"/>
    <x v="12"/>
    <x v="0"/>
    <n v="2218.6377558448048"/>
    <n v="1967"/>
    <n v="1438"/>
    <n v="1592"/>
    <n v="1233"/>
    <n v="1323"/>
    <n v="1477"/>
    <n v="1106"/>
  </r>
  <r>
    <x v="2"/>
    <d v="2018-03-01T00:00:00"/>
    <s v="d. HE11-14"/>
    <x v="13"/>
    <x v="0"/>
    <n v="2028.7747934414176"/>
    <n v="1938"/>
    <n v="1373"/>
    <n v="1543"/>
    <n v="1205"/>
    <n v="1306"/>
    <n v="1400"/>
    <n v="1171"/>
  </r>
  <r>
    <x v="2"/>
    <d v="2018-03-01T00:00:00"/>
    <s v="e. HE15-18"/>
    <x v="14"/>
    <x v="0"/>
    <n v="2074.2671743186334"/>
    <n v="2299"/>
    <n v="1703"/>
    <n v="1909"/>
    <n v="1612"/>
    <n v="1715"/>
    <n v="1841"/>
    <n v="1463"/>
  </r>
  <r>
    <x v="2"/>
    <d v="2018-03-01T00:00:00"/>
    <s v="e. HE15-18"/>
    <x v="15"/>
    <x v="0"/>
    <n v="2282.9408760826641"/>
    <n v="2405"/>
    <n v="1813"/>
    <n v="2035"/>
    <n v="1724"/>
    <n v="1838"/>
    <n v="1966"/>
    <n v="1499"/>
  </r>
  <r>
    <x v="2"/>
    <d v="2018-03-01T00:00:00"/>
    <s v="e. HE15-18"/>
    <x v="16"/>
    <x v="0"/>
    <n v="2452.8251421953614"/>
    <n v="2633"/>
    <n v="1999"/>
    <n v="2252"/>
    <n v="1920"/>
    <n v="2036"/>
    <n v="2118"/>
    <n v="1717"/>
  </r>
  <r>
    <x v="2"/>
    <d v="2018-03-01T00:00:00"/>
    <s v="e. HE15-18"/>
    <x v="17"/>
    <x v="0"/>
    <n v="2539.1009726974385"/>
    <n v="2629"/>
    <n v="1781"/>
    <n v="2217"/>
    <n v="1892"/>
    <n v="1997"/>
    <n v="2090"/>
    <n v="1704"/>
  </r>
  <r>
    <x v="2"/>
    <d v="2018-03-01T00:00:00"/>
    <s v="f. HE19-22"/>
    <x v="18"/>
    <x v="0"/>
    <n v="2388.2085649967021"/>
    <n v="2284"/>
    <n v="1406"/>
    <n v="1912"/>
    <n v="1644"/>
    <n v="1800"/>
    <n v="1927"/>
    <n v="1567"/>
  </r>
  <r>
    <x v="2"/>
    <d v="2018-03-01T00:00:00"/>
    <s v="f. HE19-22"/>
    <x v="19"/>
    <x v="0"/>
    <n v="2182.4255075959272"/>
    <n v="2129"/>
    <n v="1329"/>
    <n v="1748"/>
    <n v="1289"/>
    <n v="1382"/>
    <n v="1565"/>
    <n v="1141"/>
  </r>
  <r>
    <x v="2"/>
    <d v="2018-03-01T00:00:00"/>
    <s v="f. HE19-22"/>
    <x v="20"/>
    <x v="0"/>
    <n v="1933.2241846123259"/>
    <n v="1859"/>
    <n v="1475"/>
    <n v="1480"/>
    <n v="1091"/>
    <n v="1243"/>
    <n v="1345"/>
    <n v="1018"/>
  </r>
  <r>
    <x v="2"/>
    <d v="2018-03-01T00:00:00"/>
    <s v="f. HE19-22"/>
    <x v="21"/>
    <x v="0"/>
    <n v="1587.8412837070009"/>
    <n v="1643"/>
    <n v="1255"/>
    <n v="1245"/>
    <n v="958"/>
    <n v="1018"/>
    <n v="1128"/>
    <n v="855"/>
  </r>
  <r>
    <x v="2"/>
    <d v="2018-03-01T00:00:00"/>
    <s v="a. HE1-2 &amp; HE23-24"/>
    <x v="22"/>
    <x v="0"/>
    <n v="1442.865346079436"/>
    <n v="1621"/>
    <n v="1154"/>
    <n v="1154"/>
    <n v="879"/>
    <n v="965"/>
    <n v="1059"/>
    <n v="784"/>
  </r>
  <r>
    <x v="2"/>
    <d v="2018-03-01T00:00:00"/>
    <s v="a. HE1-2 &amp; HE23-24"/>
    <x v="23"/>
    <x v="0"/>
    <n v="1381.8276814130199"/>
    <n v="1446"/>
    <n v="1109"/>
    <n v="1110"/>
    <n v="790"/>
    <n v="877"/>
    <n v="979"/>
    <n v="697"/>
  </r>
  <r>
    <x v="3"/>
    <d v="2018-04-01T00:00:00"/>
    <s v="a. HE1-2 &amp; HE23-24"/>
    <x v="0"/>
    <x v="0"/>
    <n v="1365.1791180065761"/>
    <n v="1204"/>
    <n v="935"/>
    <n v="936"/>
    <n v="637"/>
    <n v="732"/>
    <n v="823"/>
    <n v="566"/>
  </r>
  <r>
    <x v="3"/>
    <d v="2018-04-01T00:00:00"/>
    <s v="a. HE1-2 &amp; HE23-24"/>
    <x v="1"/>
    <x v="0"/>
    <n v="1335.7570311998361"/>
    <n v="1208"/>
    <n v="900"/>
    <n v="899"/>
    <n v="622"/>
    <n v="694"/>
    <n v="798"/>
    <n v="512"/>
  </r>
  <r>
    <x v="3"/>
    <d v="2018-04-01T00:00:00"/>
    <s v="b. HE3-6"/>
    <x v="2"/>
    <x v="0"/>
    <n v="1348.873139125672"/>
    <n v="1213"/>
    <n v="961"/>
    <n v="961"/>
    <n v="701"/>
    <n v="779"/>
    <n v="868"/>
    <n v="554"/>
  </r>
  <r>
    <x v="3"/>
    <d v="2018-04-01T00:00:00"/>
    <s v="b. HE3-6"/>
    <x v="3"/>
    <x v="0"/>
    <n v="1381.066880766648"/>
    <n v="1350"/>
    <n v="985"/>
    <n v="985"/>
    <n v="627"/>
    <n v="763"/>
    <n v="879"/>
    <n v="507"/>
  </r>
  <r>
    <x v="3"/>
    <d v="2018-04-01T00:00:00"/>
    <s v="b. HE3-6"/>
    <x v="4"/>
    <x v="0"/>
    <n v="1292.395432402471"/>
    <n v="1262"/>
    <n v="934"/>
    <n v="935"/>
    <n v="638"/>
    <n v="729"/>
    <n v="836"/>
    <n v="534"/>
  </r>
  <r>
    <x v="3"/>
    <d v="2018-04-01T00:00:00"/>
    <s v="b. HE3-6"/>
    <x v="5"/>
    <x v="0"/>
    <n v="1327.900102198839"/>
    <n v="1401"/>
    <n v="964"/>
    <n v="1079"/>
    <n v="753"/>
    <n v="872"/>
    <n v="965"/>
    <n v="643"/>
  </r>
  <r>
    <x v="3"/>
    <d v="2018-04-01T00:00:00"/>
    <s v="c. HE7-10"/>
    <x v="6"/>
    <x v="0"/>
    <n v="1611.8225577789899"/>
    <n v="1520"/>
    <n v="919"/>
    <n v="1126"/>
    <n v="811"/>
    <n v="923"/>
    <n v="1036"/>
    <n v="722"/>
  </r>
  <r>
    <x v="3"/>
    <d v="2018-04-01T00:00:00"/>
    <s v="c. HE7-10"/>
    <x v="7"/>
    <x v="0"/>
    <n v="1693.416163825859"/>
    <n v="1721"/>
    <n v="1321"/>
    <n v="1328"/>
    <n v="961"/>
    <n v="1068"/>
    <n v="1197"/>
    <n v="834"/>
  </r>
  <r>
    <x v="3"/>
    <d v="2018-04-01T00:00:00"/>
    <s v="c. HE7-10"/>
    <x v="8"/>
    <x v="0"/>
    <n v="1696.6090444662641"/>
    <n v="2077"/>
    <n v="1697"/>
    <n v="1719"/>
    <n v="1349"/>
    <n v="1459"/>
    <n v="1575"/>
    <n v="1174"/>
  </r>
  <r>
    <x v="3"/>
    <d v="2018-04-01T00:00:00"/>
    <s v="c. HE7-10"/>
    <x v="9"/>
    <x v="0"/>
    <n v="2359.010861189709"/>
    <n v="2258"/>
    <n v="1750"/>
    <n v="1911"/>
    <n v="1417"/>
    <n v="1561"/>
    <n v="1743"/>
    <n v="1234"/>
  </r>
  <r>
    <x v="3"/>
    <d v="2018-04-01T00:00:00"/>
    <s v="d. HE11-14"/>
    <x v="10"/>
    <x v="0"/>
    <n v="2111.6288833476469"/>
    <n v="2115"/>
    <n v="1668"/>
    <n v="1776"/>
    <n v="1384"/>
    <n v="1533"/>
    <n v="1662"/>
    <n v="1198"/>
  </r>
  <r>
    <x v="3"/>
    <d v="2018-04-01T00:00:00"/>
    <s v="d. HE11-14"/>
    <x v="11"/>
    <x v="0"/>
    <n v="2218.4222096578819"/>
    <n v="2162"/>
    <n v="1707"/>
    <n v="1843"/>
    <n v="1311"/>
    <n v="1489"/>
    <n v="1655"/>
    <n v="1146"/>
  </r>
  <r>
    <x v="3"/>
    <d v="2018-04-01T00:00:00"/>
    <s v="d. HE11-14"/>
    <x v="12"/>
    <x v="0"/>
    <n v="2425.5197079505097"/>
    <n v="2054"/>
    <n v="1561"/>
    <n v="1715"/>
    <n v="1302"/>
    <n v="1445"/>
    <n v="1592"/>
    <n v="1199"/>
  </r>
  <r>
    <x v="3"/>
    <d v="2018-04-01T00:00:00"/>
    <s v="d. HE11-14"/>
    <x v="13"/>
    <x v="0"/>
    <n v="2456.1872559127919"/>
    <n v="2156"/>
    <n v="1588"/>
    <n v="1796"/>
    <n v="1477"/>
    <n v="1580"/>
    <n v="1709"/>
    <n v="1332"/>
  </r>
  <r>
    <x v="3"/>
    <d v="2018-04-01T00:00:00"/>
    <s v="e. HE15-18"/>
    <x v="14"/>
    <x v="0"/>
    <n v="2385.8976860713638"/>
    <n v="2269"/>
    <n v="1722"/>
    <n v="1906"/>
    <n v="1499"/>
    <n v="1622"/>
    <n v="1800"/>
    <n v="1333"/>
  </r>
  <r>
    <x v="3"/>
    <d v="2018-04-01T00:00:00"/>
    <s v="e. HE15-18"/>
    <x v="15"/>
    <x v="0"/>
    <n v="2317.3374998357508"/>
    <n v="2230"/>
    <n v="1625"/>
    <n v="1863"/>
    <n v="1577"/>
    <n v="1709"/>
    <n v="1786"/>
    <n v="1426"/>
  </r>
  <r>
    <x v="3"/>
    <d v="2018-04-01T00:00:00"/>
    <s v="e. HE15-18"/>
    <x v="16"/>
    <x v="0"/>
    <n v="2502.3486133701308"/>
    <n v="2414"/>
    <n v="1797"/>
    <n v="2067"/>
    <n v="1747"/>
    <n v="1891"/>
    <n v="1979"/>
    <n v="1589"/>
  </r>
  <r>
    <x v="3"/>
    <d v="2018-04-01T00:00:00"/>
    <s v="e. HE15-18"/>
    <x v="17"/>
    <x v="0"/>
    <n v="2455.791399108391"/>
    <n v="2584"/>
    <n v="2022"/>
    <n v="2225"/>
    <n v="1803"/>
    <n v="1997"/>
    <n v="2073"/>
    <n v="1612"/>
  </r>
  <r>
    <x v="3"/>
    <d v="2018-04-01T00:00:00"/>
    <s v="f. HE19-22"/>
    <x v="18"/>
    <x v="0"/>
    <n v="2523.9590633322573"/>
    <n v="1988"/>
    <n v="1194"/>
    <n v="1622"/>
    <n v="1441"/>
    <n v="1578"/>
    <n v="1602"/>
    <n v="1341"/>
  </r>
  <r>
    <x v="3"/>
    <d v="2018-04-01T00:00:00"/>
    <s v="f. HE19-22"/>
    <x v="19"/>
    <x v="0"/>
    <n v="2092.6540054145767"/>
    <n v="1946"/>
    <n v="1112"/>
    <n v="1552"/>
    <n v="1182"/>
    <n v="1245"/>
    <n v="1343"/>
    <n v="1063"/>
  </r>
  <r>
    <x v="3"/>
    <d v="2018-04-01T00:00:00"/>
    <s v="f. HE19-22"/>
    <x v="20"/>
    <x v="0"/>
    <n v="1901.2136669290117"/>
    <n v="1737"/>
    <n v="1255"/>
    <n v="1343"/>
    <n v="1061"/>
    <n v="1162"/>
    <n v="1254"/>
    <n v="990"/>
  </r>
  <r>
    <x v="3"/>
    <d v="2018-04-01T00:00:00"/>
    <s v="f. HE19-22"/>
    <x v="21"/>
    <x v="0"/>
    <n v="1627.9967573565436"/>
    <n v="1638"/>
    <n v="1291"/>
    <n v="1290"/>
    <n v="991"/>
    <n v="1052"/>
    <n v="1197"/>
    <n v="899"/>
  </r>
  <r>
    <x v="3"/>
    <d v="2018-04-01T00:00:00"/>
    <s v="a. HE1-2 &amp; HE23-24"/>
    <x v="22"/>
    <x v="0"/>
    <n v="1529.093734333683"/>
    <n v="1421"/>
    <n v="1168"/>
    <n v="1168"/>
    <n v="975"/>
    <n v="1070"/>
    <n v="1149"/>
    <n v="858"/>
  </r>
  <r>
    <x v="3"/>
    <d v="2018-04-01T00:00:00"/>
    <s v="a. HE1-2 &amp; HE23-24"/>
    <x v="23"/>
    <x v="0"/>
    <n v="1593.3806838030741"/>
    <n v="1307"/>
    <n v="1082"/>
    <n v="1082"/>
    <n v="893"/>
    <n v="943"/>
    <n v="1008"/>
    <n v="780"/>
  </r>
  <r>
    <x v="4"/>
    <d v="2018-05-01T00:00:00"/>
    <s v="a. HE1-2 &amp; HE23-24"/>
    <x v="0"/>
    <x v="0"/>
    <n v="1531.5879759933609"/>
    <n v="1520"/>
    <n v="1303"/>
    <n v="1303"/>
    <n v="1013"/>
    <n v="1094"/>
    <n v="1201"/>
    <n v="891"/>
  </r>
  <r>
    <x v="4"/>
    <d v="2018-05-01T00:00:00"/>
    <s v="a. HE1-2 &amp; HE23-24"/>
    <x v="1"/>
    <x v="0"/>
    <n v="1507.3403168758759"/>
    <n v="1548"/>
    <n v="1298"/>
    <n v="1298"/>
    <n v="886"/>
    <n v="1032"/>
    <n v="1167"/>
    <n v="790"/>
  </r>
  <r>
    <x v="4"/>
    <d v="2018-05-01T00:00:00"/>
    <s v="b. HE3-6"/>
    <x v="2"/>
    <x v="0"/>
    <n v="1460.5145483871779"/>
    <n v="1695"/>
    <n v="1409"/>
    <n v="1409"/>
    <n v="981"/>
    <n v="1151"/>
    <n v="1290"/>
    <n v="804"/>
  </r>
  <r>
    <x v="4"/>
    <d v="2018-05-01T00:00:00"/>
    <s v="b. HE3-6"/>
    <x v="3"/>
    <x v="0"/>
    <n v="1483.5543516303951"/>
    <n v="1595"/>
    <n v="1269"/>
    <n v="1269"/>
    <n v="890"/>
    <n v="1029"/>
    <n v="1140"/>
    <n v="780"/>
  </r>
  <r>
    <x v="4"/>
    <d v="2018-05-01T00:00:00"/>
    <s v="b. HE3-6"/>
    <x v="4"/>
    <x v="0"/>
    <n v="1514.79325316937"/>
    <n v="1826"/>
    <n v="1443"/>
    <n v="1443"/>
    <n v="944"/>
    <n v="1090"/>
    <n v="1268"/>
    <n v="787"/>
  </r>
  <r>
    <x v="4"/>
    <d v="2018-05-01T00:00:00"/>
    <s v="b. HE3-6"/>
    <x v="5"/>
    <x v="0"/>
    <n v="1429.8078235584389"/>
    <n v="1673"/>
    <n v="1184"/>
    <n v="1172"/>
    <n v="884"/>
    <n v="1002"/>
    <n v="1089"/>
    <n v="756"/>
  </r>
  <r>
    <x v="4"/>
    <d v="2018-05-01T00:00:00"/>
    <s v="c. HE7-10"/>
    <x v="6"/>
    <x v="0"/>
    <n v="1588.1701262017129"/>
    <n v="1890"/>
    <n v="1345"/>
    <n v="1339"/>
    <n v="951"/>
    <n v="1090"/>
    <n v="1248"/>
    <n v="799"/>
  </r>
  <r>
    <x v="4"/>
    <d v="2018-05-01T00:00:00"/>
    <s v="c. HE7-10"/>
    <x v="7"/>
    <x v="0"/>
    <n v="1721.2052549587102"/>
    <n v="2243"/>
    <n v="1899"/>
    <n v="1899"/>
    <n v="1429"/>
    <n v="1571"/>
    <n v="1725"/>
    <n v="1255"/>
  </r>
  <r>
    <x v="4"/>
    <d v="2018-05-01T00:00:00"/>
    <s v="c. HE7-10"/>
    <x v="8"/>
    <x v="0"/>
    <n v="2301.4645760214171"/>
    <n v="2960"/>
    <n v="2533"/>
    <n v="2532"/>
    <n v="2009"/>
    <n v="2197"/>
    <n v="2379"/>
    <n v="1803"/>
  </r>
  <r>
    <x v="4"/>
    <d v="2018-05-01T00:00:00"/>
    <s v="c. HE7-10"/>
    <x v="9"/>
    <x v="0"/>
    <n v="2481.572715650414"/>
    <n v="2864"/>
    <n v="2339"/>
    <n v="2319"/>
    <n v="1666"/>
    <n v="1908"/>
    <n v="2094"/>
    <n v="1458"/>
  </r>
  <r>
    <x v="4"/>
    <d v="2018-05-01T00:00:00"/>
    <s v="d. HE11-14"/>
    <x v="10"/>
    <x v="0"/>
    <n v="2407.1042137372451"/>
    <n v="2954"/>
    <n v="2370"/>
    <n v="2434"/>
    <n v="1738"/>
    <n v="1953"/>
    <n v="2219"/>
    <n v="1483"/>
  </r>
  <r>
    <x v="4"/>
    <d v="2018-05-01T00:00:00"/>
    <s v="d. HE11-14"/>
    <x v="11"/>
    <x v="0"/>
    <n v="2284.3812103947603"/>
    <n v="2766"/>
    <n v="2095"/>
    <n v="2213"/>
    <n v="1645"/>
    <n v="1844"/>
    <n v="1995"/>
    <n v="1569"/>
  </r>
  <r>
    <x v="4"/>
    <d v="2018-05-01T00:00:00"/>
    <s v="d. HE11-14"/>
    <x v="12"/>
    <x v="0"/>
    <n v="2522.1042163138191"/>
    <n v="2722"/>
    <n v="2130"/>
    <n v="2171"/>
    <n v="1688"/>
    <n v="1867"/>
    <n v="2027"/>
    <n v="1510"/>
  </r>
  <r>
    <x v="4"/>
    <d v="2018-05-01T00:00:00"/>
    <s v="d. HE11-14"/>
    <x v="13"/>
    <x v="0"/>
    <n v="2476.5991414320761"/>
    <n v="3044"/>
    <n v="2470"/>
    <n v="2514"/>
    <n v="1995"/>
    <n v="2167"/>
    <n v="2306"/>
    <n v="1803"/>
  </r>
  <r>
    <x v="4"/>
    <d v="2018-05-01T00:00:00"/>
    <s v="e. HE15-18"/>
    <x v="14"/>
    <x v="0"/>
    <n v="2630.6005913823187"/>
    <n v="3094"/>
    <n v="2520"/>
    <n v="2518"/>
    <n v="2073"/>
    <n v="2199"/>
    <n v="2392"/>
    <n v="1882"/>
  </r>
  <r>
    <x v="4"/>
    <d v="2018-05-01T00:00:00"/>
    <s v="e. HE15-18"/>
    <x v="15"/>
    <x v="0"/>
    <n v="2691.8185749639783"/>
    <n v="3219"/>
    <n v="2591"/>
    <n v="2627"/>
    <n v="2285"/>
    <n v="2432"/>
    <n v="2558"/>
    <n v="2085"/>
  </r>
  <r>
    <x v="4"/>
    <d v="2018-05-01T00:00:00"/>
    <s v="e. HE15-18"/>
    <x v="16"/>
    <x v="0"/>
    <n v="3038.0132717939782"/>
    <n v="3566"/>
    <n v="2940"/>
    <n v="3007"/>
    <n v="2602"/>
    <n v="2800"/>
    <n v="2912"/>
    <n v="2439"/>
  </r>
  <r>
    <x v="4"/>
    <d v="2018-05-01T00:00:00"/>
    <s v="e. HE15-18"/>
    <x v="17"/>
    <x v="0"/>
    <n v="2848.3974219312086"/>
    <n v="3476"/>
    <n v="2904"/>
    <n v="2935"/>
    <n v="2500"/>
    <n v="2679"/>
    <n v="2864"/>
    <n v="2252"/>
  </r>
  <r>
    <x v="4"/>
    <d v="2018-05-01T00:00:00"/>
    <s v="f. HE19-22"/>
    <x v="18"/>
    <x v="0"/>
    <n v="2652.9752136723819"/>
    <n v="2934"/>
    <n v="2353"/>
    <n v="2370"/>
    <n v="2017"/>
    <n v="2187"/>
    <n v="2239"/>
    <n v="1852"/>
  </r>
  <r>
    <x v="4"/>
    <d v="2018-05-01T00:00:00"/>
    <s v="f. HE19-22"/>
    <x v="19"/>
    <x v="0"/>
    <n v="2531.5925573194118"/>
    <n v="2416"/>
    <n v="1785"/>
    <n v="1856"/>
    <n v="1468"/>
    <n v="1642"/>
    <n v="1802"/>
    <n v="1291"/>
  </r>
  <r>
    <x v="4"/>
    <d v="2018-05-01T00:00:00"/>
    <s v="f. HE19-22"/>
    <x v="20"/>
    <x v="0"/>
    <n v="2130.1158242409228"/>
    <n v="2438"/>
    <n v="1992"/>
    <n v="1992"/>
    <n v="1463"/>
    <n v="1707"/>
    <n v="1836"/>
    <n v="1268"/>
  </r>
  <r>
    <x v="4"/>
    <d v="2018-05-01T00:00:00"/>
    <s v="f. HE19-22"/>
    <x v="21"/>
    <x v="0"/>
    <n v="2080.8512122103189"/>
    <n v="2388"/>
    <n v="2084"/>
    <n v="2084"/>
    <n v="1580"/>
    <n v="1774"/>
    <n v="1912"/>
    <n v="1363"/>
  </r>
  <r>
    <x v="4"/>
    <d v="2018-05-01T00:00:00"/>
    <s v="a. HE1-2 &amp; HE23-24"/>
    <x v="22"/>
    <x v="0"/>
    <n v="1860.783347669154"/>
    <n v="1815"/>
    <n v="1564"/>
    <n v="1564"/>
    <n v="1228"/>
    <n v="1312"/>
    <n v="1481"/>
    <n v="1122"/>
  </r>
  <r>
    <x v="4"/>
    <d v="2018-05-01T00:00:00"/>
    <s v="a. HE1-2 &amp; HE23-24"/>
    <x v="23"/>
    <x v="0"/>
    <n v="1591.265330933456"/>
    <n v="1676"/>
    <n v="1447"/>
    <n v="1447"/>
    <n v="1148"/>
    <n v="1244"/>
    <n v="1342"/>
    <n v="1015"/>
  </r>
  <r>
    <x v="5"/>
    <d v="2018-06-01T00:00:00"/>
    <s v="a. HE1-2 &amp; HE23-24"/>
    <x v="0"/>
    <x v="0"/>
    <n v="1509.137599875457"/>
    <n v="1686"/>
    <n v="1200"/>
    <n v="1201"/>
    <n v="969"/>
    <n v="1123"/>
    <n v="1193"/>
    <n v="835"/>
  </r>
  <r>
    <x v="5"/>
    <d v="2018-06-01T00:00:00"/>
    <s v="a. HE1-2 &amp; HE23-24"/>
    <x v="1"/>
    <x v="0"/>
    <n v="1374.308753203391"/>
    <n v="1603"/>
    <n v="1321"/>
    <n v="1321"/>
    <n v="1023"/>
    <n v="1106"/>
    <n v="1242"/>
    <n v="931"/>
  </r>
  <r>
    <x v="5"/>
    <d v="2018-06-01T00:00:00"/>
    <s v="b. HE3-6"/>
    <x v="2"/>
    <x v="0"/>
    <n v="1476.3247867785471"/>
    <n v="1709"/>
    <n v="1403"/>
    <n v="1403"/>
    <n v="1122"/>
    <n v="1223"/>
    <n v="1291"/>
    <n v="953"/>
  </r>
  <r>
    <x v="5"/>
    <d v="2018-06-01T00:00:00"/>
    <s v="b. HE3-6"/>
    <x v="3"/>
    <x v="0"/>
    <n v="1470.5838308606781"/>
    <n v="1708"/>
    <n v="1407"/>
    <n v="1407"/>
    <n v="1112"/>
    <n v="1238"/>
    <n v="1344"/>
    <n v="995"/>
  </r>
  <r>
    <x v="5"/>
    <d v="2018-06-01T00:00:00"/>
    <s v="b. HE3-6"/>
    <x v="4"/>
    <x v="0"/>
    <n v="1425.6845422480519"/>
    <n v="1624"/>
    <n v="1327"/>
    <n v="1327"/>
    <n v="1089"/>
    <n v="1151"/>
    <n v="1241"/>
    <n v="975"/>
  </r>
  <r>
    <x v="5"/>
    <d v="2018-06-01T00:00:00"/>
    <s v="b. HE3-6"/>
    <x v="5"/>
    <x v="0"/>
    <n v="1538.1675460945899"/>
    <n v="1691"/>
    <n v="1296"/>
    <n v="1296"/>
    <n v="1038"/>
    <n v="1131"/>
    <n v="1205"/>
    <n v="919"/>
  </r>
  <r>
    <x v="5"/>
    <d v="2018-06-01T00:00:00"/>
    <s v="c. HE7-10"/>
    <x v="6"/>
    <x v="0"/>
    <n v="1731.9795810415071"/>
    <n v="1873"/>
    <n v="1407"/>
    <n v="1407"/>
    <n v="1021"/>
    <n v="1148"/>
    <n v="1265"/>
    <n v="914"/>
  </r>
  <r>
    <x v="5"/>
    <d v="2018-06-01T00:00:00"/>
    <s v="c. HE7-10"/>
    <x v="7"/>
    <x v="0"/>
    <n v="1796.1697570317251"/>
    <n v="2254"/>
    <n v="2006"/>
    <n v="2006"/>
    <n v="1589"/>
    <n v="1737"/>
    <n v="1853"/>
    <n v="1405"/>
  </r>
  <r>
    <x v="5"/>
    <d v="2018-06-01T00:00:00"/>
    <s v="c. HE7-10"/>
    <x v="8"/>
    <x v="0"/>
    <n v="2241.8580333706559"/>
    <n v="3028"/>
    <n v="2593"/>
    <n v="2593"/>
    <n v="2048"/>
    <n v="2225"/>
    <n v="2401"/>
    <n v="1832"/>
  </r>
  <r>
    <x v="5"/>
    <d v="2018-06-01T00:00:00"/>
    <s v="c. HE7-10"/>
    <x v="9"/>
    <x v="0"/>
    <n v="2335.0410483251831"/>
    <n v="2567"/>
    <n v="1972"/>
    <n v="2030"/>
    <n v="1819"/>
    <n v="1867"/>
    <n v="1955"/>
    <n v="1721"/>
  </r>
  <r>
    <x v="5"/>
    <d v="2018-06-01T00:00:00"/>
    <s v="d. HE11-14"/>
    <x v="10"/>
    <x v="0"/>
    <n v="2351.6824629780162"/>
    <n v="2688"/>
    <n v="2054"/>
    <n v="2149"/>
    <n v="1659"/>
    <n v="1899"/>
    <n v="2044"/>
    <n v="1535"/>
  </r>
  <r>
    <x v="5"/>
    <d v="2018-06-01T00:00:00"/>
    <s v="d. HE11-14"/>
    <x v="11"/>
    <x v="0"/>
    <n v="2465.6952343175458"/>
    <n v="2815"/>
    <n v="2162"/>
    <n v="2286"/>
    <n v="1693"/>
    <n v="1910"/>
    <n v="2085"/>
    <n v="1561"/>
  </r>
  <r>
    <x v="5"/>
    <d v="2018-06-01T00:00:00"/>
    <s v="d. HE11-14"/>
    <x v="12"/>
    <x v="0"/>
    <n v="2519.0879597464559"/>
    <n v="2829"/>
    <n v="2195"/>
    <n v="2290"/>
    <n v="1854"/>
    <n v="2023"/>
    <n v="2151"/>
    <n v="1777"/>
  </r>
  <r>
    <x v="5"/>
    <d v="2018-06-01T00:00:00"/>
    <s v="d. HE11-14"/>
    <x v="13"/>
    <x v="0"/>
    <n v="2596.7091483737563"/>
    <n v="3140"/>
    <n v="2518"/>
    <n v="2573"/>
    <n v="2130"/>
    <n v="2300"/>
    <n v="2456"/>
    <n v="1980"/>
  </r>
  <r>
    <x v="5"/>
    <d v="2018-06-01T00:00:00"/>
    <s v="e. HE15-18"/>
    <x v="14"/>
    <x v="0"/>
    <n v="2492.6970456485501"/>
    <n v="3031"/>
    <n v="2506"/>
    <n v="2503"/>
    <n v="2126"/>
    <n v="2239"/>
    <n v="2382"/>
    <n v="1948"/>
  </r>
  <r>
    <x v="5"/>
    <d v="2018-06-01T00:00:00"/>
    <s v="e. HE15-18"/>
    <x v="15"/>
    <x v="0"/>
    <n v="2514.7114493067884"/>
    <n v="3080"/>
    <n v="2505"/>
    <n v="2504"/>
    <n v="2191"/>
    <n v="2297"/>
    <n v="2386"/>
    <n v="2028"/>
  </r>
  <r>
    <x v="5"/>
    <d v="2018-06-01T00:00:00"/>
    <s v="e. HE15-18"/>
    <x v="16"/>
    <x v="0"/>
    <n v="2522.256983830438"/>
    <n v="3384"/>
    <n v="2803"/>
    <n v="2804"/>
    <n v="2493"/>
    <n v="2627"/>
    <n v="2756"/>
    <n v="2288"/>
  </r>
  <r>
    <x v="5"/>
    <d v="2018-06-01T00:00:00"/>
    <s v="e. HE15-18"/>
    <x v="17"/>
    <x v="0"/>
    <n v="2441.3457149868"/>
    <n v="3262"/>
    <n v="2673"/>
    <n v="2664"/>
    <n v="2350"/>
    <n v="2504"/>
    <n v="2594"/>
    <n v="2139"/>
  </r>
  <r>
    <x v="5"/>
    <d v="2018-06-01T00:00:00"/>
    <s v="f. HE19-22"/>
    <x v="18"/>
    <x v="0"/>
    <n v="2600.9231211462288"/>
    <n v="2979"/>
    <n v="2319"/>
    <n v="2475"/>
    <n v="2188"/>
    <n v="2277"/>
    <n v="2434"/>
    <n v="2065"/>
  </r>
  <r>
    <x v="5"/>
    <d v="2018-06-01T00:00:00"/>
    <s v="f. HE19-22"/>
    <x v="19"/>
    <x v="0"/>
    <n v="2574.2024701085388"/>
    <n v="2694"/>
    <n v="2112"/>
    <n v="2229"/>
    <n v="1938"/>
    <n v="2040"/>
    <n v="2122"/>
    <n v="1840"/>
  </r>
  <r>
    <x v="5"/>
    <d v="2018-06-01T00:00:00"/>
    <s v="f. HE19-22"/>
    <x v="20"/>
    <x v="0"/>
    <n v="2450.314685299365"/>
    <n v="2654"/>
    <n v="2206"/>
    <n v="2243"/>
    <n v="1771"/>
    <n v="1935"/>
    <n v="2129"/>
    <n v="1602"/>
  </r>
  <r>
    <x v="5"/>
    <d v="2018-06-01T00:00:00"/>
    <s v="f. HE19-22"/>
    <x v="21"/>
    <x v="0"/>
    <n v="2111.3671098862219"/>
    <n v="2404"/>
    <n v="2106"/>
    <n v="2106"/>
    <n v="1705"/>
    <n v="1865"/>
    <n v="1975"/>
    <n v="1607"/>
  </r>
  <r>
    <x v="5"/>
    <d v="2018-06-01T00:00:00"/>
    <s v="a. HE1-2 &amp; HE23-24"/>
    <x v="22"/>
    <x v="0"/>
    <n v="1567.1396769362818"/>
    <n v="1973"/>
    <n v="1718"/>
    <n v="1719"/>
    <n v="1537"/>
    <n v="1636"/>
    <n v="1640"/>
    <n v="1408"/>
  </r>
  <r>
    <x v="5"/>
    <d v="2018-06-01T00:00:00"/>
    <s v="a. HE1-2 &amp; HE23-24"/>
    <x v="23"/>
    <x v="0"/>
    <n v="1634.6770206169431"/>
    <n v="1821"/>
    <n v="1673"/>
    <n v="1673"/>
    <n v="1432"/>
    <n v="1491"/>
    <n v="1590"/>
    <n v="1291"/>
  </r>
  <r>
    <x v="6"/>
    <d v="2018-07-01T00:00:00"/>
    <s v="a. HE1-2 &amp; HE23-24"/>
    <x v="0"/>
    <x v="0"/>
    <n v="1571.8553935486411"/>
    <n v="1742"/>
    <n v="1522"/>
    <n v="1522"/>
    <n v="1266"/>
    <n v="1364"/>
    <n v="1486"/>
    <n v="1159"/>
  </r>
  <r>
    <x v="6"/>
    <d v="2018-07-01T00:00:00"/>
    <s v="a. HE1-2 &amp; HE23-24"/>
    <x v="1"/>
    <x v="0"/>
    <n v="1517.6647077076491"/>
    <n v="1728"/>
    <n v="1500"/>
    <n v="1500"/>
    <n v="1202"/>
    <n v="1322"/>
    <n v="1430"/>
    <n v="1080"/>
  </r>
  <r>
    <x v="6"/>
    <d v="2018-07-01T00:00:00"/>
    <s v="b. HE3-6"/>
    <x v="2"/>
    <x v="0"/>
    <n v="1556.4345711463529"/>
    <n v="1822"/>
    <n v="1585"/>
    <n v="1585"/>
    <n v="1243"/>
    <n v="1356"/>
    <n v="1466"/>
    <n v="1111"/>
  </r>
  <r>
    <x v="6"/>
    <d v="2018-07-01T00:00:00"/>
    <s v="b. HE3-6"/>
    <x v="3"/>
    <x v="0"/>
    <n v="1431.293902248972"/>
    <n v="1693"/>
    <n v="1413"/>
    <n v="1413"/>
    <n v="1122"/>
    <n v="1211"/>
    <n v="1329"/>
    <n v="1011"/>
  </r>
  <r>
    <x v="6"/>
    <d v="2018-07-01T00:00:00"/>
    <s v="b. HE3-6"/>
    <x v="4"/>
    <x v="0"/>
    <n v="1407.9101497206361"/>
    <n v="1660"/>
    <n v="1361"/>
    <n v="1360"/>
    <n v="1114"/>
    <n v="1185"/>
    <n v="1276"/>
    <n v="1013"/>
  </r>
  <r>
    <x v="6"/>
    <d v="2018-07-01T00:00:00"/>
    <s v="b. HE3-6"/>
    <x v="5"/>
    <x v="0"/>
    <n v="1417.147836408066"/>
    <n v="1732"/>
    <n v="1389"/>
    <n v="1389"/>
    <n v="1135"/>
    <n v="1240"/>
    <n v="1302"/>
    <n v="1017"/>
  </r>
  <r>
    <x v="6"/>
    <d v="2018-07-01T00:00:00"/>
    <s v="c. HE7-10"/>
    <x v="6"/>
    <x v="0"/>
    <n v="1612.2507187533452"/>
    <n v="1915"/>
    <n v="1512"/>
    <n v="1506"/>
    <n v="1149"/>
    <n v="1294"/>
    <n v="1412"/>
    <n v="1030"/>
  </r>
  <r>
    <x v="6"/>
    <d v="2018-07-01T00:00:00"/>
    <s v="c. HE7-10"/>
    <x v="7"/>
    <x v="0"/>
    <n v="1790.940947583141"/>
    <n v="2235"/>
    <n v="1878"/>
    <n v="1877"/>
    <n v="1419"/>
    <n v="1522"/>
    <n v="1689"/>
    <n v="1258"/>
  </r>
  <r>
    <x v="6"/>
    <d v="2018-07-01T00:00:00"/>
    <s v="c. HE7-10"/>
    <x v="8"/>
    <x v="0"/>
    <n v="2464.7207283740809"/>
    <n v="2293"/>
    <n v="1862"/>
    <n v="1862"/>
    <n v="1595"/>
    <n v="1636"/>
    <n v="1720"/>
    <n v="1574"/>
  </r>
  <r>
    <x v="6"/>
    <d v="2018-07-01T00:00:00"/>
    <s v="c. HE7-10"/>
    <x v="9"/>
    <x v="0"/>
    <n v="2181.4961200411121"/>
    <n v="2732"/>
    <n v="2080"/>
    <n v="2162"/>
    <n v="1807"/>
    <n v="1946"/>
    <n v="2051"/>
    <n v="1680"/>
  </r>
  <r>
    <x v="6"/>
    <d v="2018-07-01T00:00:00"/>
    <s v="d. HE11-14"/>
    <x v="10"/>
    <x v="0"/>
    <n v="2484.8223764847871"/>
    <n v="2820"/>
    <n v="2088"/>
    <n v="2243"/>
    <n v="1698"/>
    <n v="1887"/>
    <n v="2062"/>
    <n v="1564"/>
  </r>
  <r>
    <x v="6"/>
    <d v="2018-07-01T00:00:00"/>
    <s v="d. HE11-14"/>
    <x v="11"/>
    <x v="0"/>
    <n v="2525.6200826519575"/>
    <n v="2922"/>
    <n v="2220"/>
    <n v="2386"/>
    <n v="1894"/>
    <n v="2040"/>
    <n v="2199"/>
    <n v="1751"/>
  </r>
  <r>
    <x v="6"/>
    <d v="2018-07-01T00:00:00"/>
    <s v="d. HE11-14"/>
    <x v="12"/>
    <x v="0"/>
    <n v="2509.5187303932676"/>
    <n v="2946"/>
    <n v="2267"/>
    <n v="2383"/>
    <n v="1998"/>
    <n v="2146"/>
    <n v="2253"/>
    <n v="1866"/>
  </r>
  <r>
    <x v="6"/>
    <d v="2018-07-01T00:00:00"/>
    <s v="d. HE11-14"/>
    <x v="13"/>
    <x v="0"/>
    <n v="2339.0807113512901"/>
    <n v="3125"/>
    <n v="2508"/>
    <n v="2568"/>
    <n v="2140"/>
    <n v="2328"/>
    <n v="2428"/>
    <n v="2013"/>
  </r>
  <r>
    <x v="6"/>
    <d v="2018-07-01T00:00:00"/>
    <s v="e. HE15-18"/>
    <x v="14"/>
    <x v="0"/>
    <n v="2127.7674306375784"/>
    <n v="2963"/>
    <n v="2390"/>
    <n v="2389"/>
    <n v="2049"/>
    <n v="2176"/>
    <n v="2308"/>
    <n v="1956"/>
  </r>
  <r>
    <x v="6"/>
    <d v="2018-07-01T00:00:00"/>
    <s v="e. HE15-18"/>
    <x v="15"/>
    <x v="0"/>
    <n v="2451.3413052146648"/>
    <n v="3228"/>
    <n v="2656"/>
    <n v="2666"/>
    <n v="2262"/>
    <n v="2412"/>
    <n v="2554"/>
    <n v="2154"/>
  </r>
  <r>
    <x v="6"/>
    <d v="2018-07-01T00:00:00"/>
    <s v="e. HE15-18"/>
    <x v="16"/>
    <x v="0"/>
    <n v="2574.7462645968158"/>
    <n v="3238"/>
    <n v="2664"/>
    <n v="2659"/>
    <n v="2222"/>
    <n v="2385"/>
    <n v="2512"/>
    <n v="2109"/>
  </r>
  <r>
    <x v="6"/>
    <d v="2018-07-01T00:00:00"/>
    <s v="e. HE15-18"/>
    <x v="17"/>
    <x v="0"/>
    <n v="2447.7697332678044"/>
    <n v="3109"/>
    <n v="2567"/>
    <n v="2592"/>
    <n v="2181"/>
    <n v="2322"/>
    <n v="2474"/>
    <n v="2101"/>
  </r>
  <r>
    <x v="6"/>
    <d v="2018-07-01T00:00:00"/>
    <s v="f. HE19-22"/>
    <x v="18"/>
    <x v="0"/>
    <n v="2497.9322918834009"/>
    <n v="2894"/>
    <n v="2356"/>
    <n v="2467"/>
    <n v="2134"/>
    <n v="2274"/>
    <n v="2355"/>
    <n v="2036"/>
  </r>
  <r>
    <x v="6"/>
    <d v="2018-07-01T00:00:00"/>
    <s v="f. HE19-22"/>
    <x v="19"/>
    <x v="0"/>
    <n v="2393.2004457544076"/>
    <n v="2671"/>
    <n v="2011"/>
    <n v="2206"/>
    <n v="1882"/>
    <n v="2016"/>
    <n v="2132"/>
    <n v="1893"/>
  </r>
  <r>
    <x v="6"/>
    <d v="2018-07-01T00:00:00"/>
    <s v="f. HE19-22"/>
    <x v="20"/>
    <x v="0"/>
    <n v="2076.1671086198317"/>
    <n v="2687"/>
    <n v="2260"/>
    <n v="2298"/>
    <n v="1824"/>
    <n v="1943"/>
    <n v="2148"/>
    <n v="1703"/>
  </r>
  <r>
    <x v="6"/>
    <d v="2018-07-01T00:00:00"/>
    <s v="f. HE19-22"/>
    <x v="21"/>
    <x v="0"/>
    <n v="2046.2221489145938"/>
    <n v="2392"/>
    <n v="2273"/>
    <n v="2204"/>
    <n v="1903"/>
    <n v="2063"/>
    <n v="2093"/>
    <n v="1841"/>
  </r>
  <r>
    <x v="6"/>
    <d v="2018-07-01T00:00:00"/>
    <s v="a. HE1-2 &amp; HE23-24"/>
    <x v="22"/>
    <x v="0"/>
    <n v="1834.5163885535731"/>
    <n v="2295"/>
    <n v="2075"/>
    <n v="2075"/>
    <n v="1671"/>
    <n v="1816"/>
    <n v="1970"/>
    <n v="1577"/>
  </r>
  <r>
    <x v="6"/>
    <d v="2018-07-01T00:00:00"/>
    <s v="a. HE1-2 &amp; HE23-24"/>
    <x v="23"/>
    <x v="0"/>
    <n v="1717.8443706645489"/>
    <n v="1967"/>
    <n v="1871"/>
    <n v="1871"/>
    <n v="1538"/>
    <n v="1632"/>
    <n v="1761"/>
    <n v="1424"/>
  </r>
  <r>
    <x v="7"/>
    <d v="2018-08-01T00:00:00"/>
    <s v="a. HE1-2 &amp; HE23-24"/>
    <x v="0"/>
    <x v="0"/>
    <n v="1630.404313689975"/>
    <n v="1848.1268720323601"/>
    <n v="1606.0890378838817"/>
    <n v="1606"/>
    <n v="1340"/>
    <n v="1418"/>
    <n v="1510"/>
    <n v="1231"/>
  </r>
  <r>
    <x v="7"/>
    <d v="2018-08-01T00:00:00"/>
    <s v="a. HE1-2 &amp; HE23-24"/>
    <x v="1"/>
    <x v="0"/>
    <n v="1622.24933726003"/>
    <n v="1750.2567784976181"/>
    <n v="1589.9082398067321"/>
    <n v="1590"/>
    <n v="1318"/>
    <n v="1414"/>
    <n v="1501"/>
    <n v="1234"/>
  </r>
  <r>
    <x v="7"/>
    <d v="2018-08-01T00:00:00"/>
    <s v="b. HE3-6"/>
    <x v="2"/>
    <x v="0"/>
    <n v="1718.810306228374"/>
    <n v="1651.3475970599864"/>
    <n v="1491.3142825790278"/>
    <n v="1491"/>
    <n v="1263"/>
    <n v="1340"/>
    <n v="1412"/>
    <n v="1193"/>
  </r>
  <r>
    <x v="7"/>
    <d v="2018-08-01T00:00:00"/>
    <s v="b. HE3-6"/>
    <x v="3"/>
    <x v="0"/>
    <n v="1624.9473715462341"/>
    <n v="1669.6451355321042"/>
    <n v="1440.9902070691498"/>
    <n v="1441"/>
    <n v="1224"/>
    <n v="1280"/>
    <n v="1368"/>
    <n v="1154"/>
  </r>
  <r>
    <x v="7"/>
    <d v="2018-08-01T00:00:00"/>
    <s v="b. HE3-6"/>
    <x v="4"/>
    <x v="0"/>
    <n v="1595.080956009145"/>
    <n v="1679.5398100793236"/>
    <n v="1407.909164464344"/>
    <n v="1408"/>
    <n v="1194"/>
    <n v="1272"/>
    <n v="1344"/>
    <n v="1121"/>
  </r>
  <r>
    <x v="7"/>
    <d v="2018-08-01T00:00:00"/>
    <s v="b. HE3-6"/>
    <x v="5"/>
    <x v="0"/>
    <n v="1478.7758395538469"/>
    <n v="1763.8237818029406"/>
    <n v="1389.796221624214"/>
    <n v="1390"/>
    <n v="1128"/>
    <n v="1223"/>
    <n v="1303"/>
    <n v="1048"/>
  </r>
  <r>
    <x v="7"/>
    <d v="2018-08-01T00:00:00"/>
    <s v="c. HE7-10"/>
    <x v="6"/>
    <x v="0"/>
    <n v="1595.6519519749741"/>
    <n v="1772.002290239114"/>
    <n v="1328.4979585958149"/>
    <n v="1328"/>
    <n v="1148"/>
    <n v="1199"/>
    <n v="1249"/>
    <n v="1084"/>
  </r>
  <r>
    <x v="7"/>
    <d v="2018-08-01T00:00:00"/>
    <s v="c. HE7-10"/>
    <x v="7"/>
    <x v="0"/>
    <n v="1797.6561846505269"/>
    <n v="2023.3329677169584"/>
    <n v="1728.6106442365717"/>
    <n v="1729"/>
    <n v="1375"/>
    <n v="1486"/>
    <n v="1644"/>
    <n v="1317"/>
  </r>
  <r>
    <x v="7"/>
    <d v="2018-08-01T00:00:00"/>
    <s v="c. HE7-10"/>
    <x v="8"/>
    <x v="0"/>
    <n v="2262.7383270874161"/>
    <n v="2400.8869395963352"/>
    <n v="2054.6473279645525"/>
    <n v="2055"/>
    <n v="1690"/>
    <n v="1762"/>
    <n v="1888"/>
    <n v="1561"/>
  </r>
  <r>
    <x v="7"/>
    <d v="2018-08-01T00:00:00"/>
    <s v="c. HE7-10"/>
    <x v="9"/>
    <x v="0"/>
    <n v="2429.743661162127"/>
    <n v="2676.0481587515915"/>
    <n v="2120.361798862853"/>
    <n v="2127"/>
    <n v="1812"/>
    <n v="1908"/>
    <n v="1997"/>
    <n v="1705"/>
  </r>
  <r>
    <x v="7"/>
    <d v="2018-08-01T00:00:00"/>
    <s v="d. HE11-14"/>
    <x v="10"/>
    <x v="0"/>
    <n v="2443.2369094157302"/>
    <n v="3198.4631467007152"/>
    <n v="2474.1201373922067"/>
    <n v="2644"/>
    <n v="2168"/>
    <n v="2365"/>
    <n v="2510"/>
    <n v="2065"/>
  </r>
  <r>
    <x v="7"/>
    <d v="2018-08-01T00:00:00"/>
    <s v="d. HE11-14"/>
    <x v="11"/>
    <x v="0"/>
    <n v="2380.3041833757707"/>
    <n v="3085.0207553920345"/>
    <n v="2329.4540475135605"/>
    <n v="2529"/>
    <n v="2174"/>
    <n v="2285"/>
    <n v="2401"/>
    <n v="2081"/>
  </r>
  <r>
    <x v="7"/>
    <d v="2018-08-01T00:00:00"/>
    <s v="d. HE11-14"/>
    <x v="12"/>
    <x v="0"/>
    <n v="2489.2392919623999"/>
    <n v="3181.0116782213163"/>
    <n v="2487.1031992699636"/>
    <n v="2673"/>
    <n v="2461"/>
    <n v="2535"/>
    <n v="2599"/>
    <n v="2379"/>
  </r>
  <r>
    <x v="7"/>
    <d v="2018-08-01T00:00:00"/>
    <s v="d. HE11-14"/>
    <x v="13"/>
    <x v="0"/>
    <n v="2433.4206400810035"/>
    <n v="3305.6022780034932"/>
    <n v="2649.5777257263662"/>
    <n v="2749"/>
    <n v="2466"/>
    <n v="2534"/>
    <n v="2664"/>
    <n v="2397"/>
  </r>
  <r>
    <x v="7"/>
    <d v="2018-08-01T00:00:00"/>
    <s v="e. HE15-18"/>
    <x v="14"/>
    <x v="0"/>
    <n v="2487.849168804818"/>
    <n v="3226.8362463918215"/>
    <n v="2641.582530338595"/>
    <n v="2677"/>
    <n v="2485"/>
    <n v="2534"/>
    <n v="2602"/>
    <n v="2444"/>
  </r>
  <r>
    <x v="7"/>
    <d v="2018-08-01T00:00:00"/>
    <s v="e. HE15-18"/>
    <x v="15"/>
    <x v="0"/>
    <n v="2568.524283427173"/>
    <n v="3335.0218405757355"/>
    <n v="2771.993324448064"/>
    <n v="2793"/>
    <n v="2550"/>
    <n v="2637"/>
    <n v="2751"/>
    <n v="2488"/>
  </r>
  <r>
    <x v="7"/>
    <d v="2018-08-01T00:00:00"/>
    <s v="e. HE15-18"/>
    <x v="16"/>
    <x v="0"/>
    <n v="2643.0078424938119"/>
    <n v="3486.398604030127"/>
    <n v="2914.1681178363156"/>
    <n v="2958"/>
    <n v="2730"/>
    <n v="2836"/>
    <n v="2863"/>
    <n v="2604"/>
  </r>
  <r>
    <x v="7"/>
    <d v="2018-08-01T00:00:00"/>
    <s v="e. HE15-18"/>
    <x v="17"/>
    <x v="0"/>
    <n v="2808.7695790019511"/>
    <n v="3459.0393233098052"/>
    <n v="2895.1703971302172"/>
    <n v="2906"/>
    <n v="2613"/>
    <n v="2702"/>
    <n v="2803"/>
    <n v="2463"/>
  </r>
  <r>
    <x v="7"/>
    <d v="2018-08-01T00:00:00"/>
    <s v="f. HE19-22"/>
    <x v="18"/>
    <x v="0"/>
    <n v="2679.4332795697924"/>
    <n v="3213.5354724238746"/>
    <n v="2588.5290007343829"/>
    <n v="2761"/>
    <n v="2362"/>
    <n v="2511"/>
    <n v="2651"/>
    <n v="2192"/>
  </r>
  <r>
    <x v="7"/>
    <d v="2018-08-01T00:00:00"/>
    <s v="f. HE19-22"/>
    <x v="19"/>
    <x v="0"/>
    <n v="2534.4308473707683"/>
    <n v="3084.5412601365756"/>
    <n v="2441.6225882827825"/>
    <n v="2559"/>
    <n v="2131"/>
    <n v="2302"/>
    <n v="2392"/>
    <n v="1996"/>
  </r>
  <r>
    <x v="7"/>
    <d v="2018-08-01T00:00:00"/>
    <s v="f. HE19-22"/>
    <x v="20"/>
    <x v="0"/>
    <n v="2262.353867103111"/>
    <n v="2781.6988971036894"/>
    <n v="2361.4881534642554"/>
    <n v="2448"/>
    <n v="2102"/>
    <n v="2206"/>
    <n v="2343"/>
    <n v="2070"/>
  </r>
  <r>
    <x v="7"/>
    <d v="2018-08-01T00:00:00"/>
    <s v="f. HE19-22"/>
    <x v="21"/>
    <x v="0"/>
    <n v="1972.1338367374753"/>
    <n v="2538.4676825564084"/>
    <n v="2415.7480165168499"/>
    <n v="2354"/>
    <n v="2136"/>
    <n v="2251"/>
    <n v="2311"/>
    <n v="2007"/>
  </r>
  <r>
    <x v="7"/>
    <d v="2018-08-01T00:00:00"/>
    <s v="a. HE1-2 &amp; HE23-24"/>
    <x v="22"/>
    <x v="0"/>
    <n v="1897.3166486035179"/>
    <n v="2232.3042802587083"/>
    <n v="2103.7486528240415"/>
    <n v="2079"/>
    <n v="1797"/>
    <n v="1897"/>
    <n v="1981"/>
    <n v="1715"/>
  </r>
  <r>
    <x v="7"/>
    <d v="2018-08-01T00:00:00"/>
    <s v="a. HE1-2 &amp; HE23-24"/>
    <x v="23"/>
    <x v="0"/>
    <n v="1694.7470192600258"/>
    <n v="2037.3831312127129"/>
    <n v="1833.712720216424"/>
    <n v="1833"/>
    <n v="1550"/>
    <n v="1653"/>
    <n v="1744"/>
    <n v="1452"/>
  </r>
  <r>
    <x v="8"/>
    <d v="2018-09-01T00:00:00"/>
    <s v="a. HE1-2 &amp; HE23-24"/>
    <x v="0"/>
    <x v="0"/>
    <n v="1726.683208968991"/>
    <n v="1636.7880654843484"/>
    <n v="1427.7384830825367"/>
    <n v="1427.7384830825367"/>
    <n v="1180.0154709213646"/>
    <n v="1261"/>
    <n v="1346"/>
    <n v="1108"/>
  </r>
  <r>
    <x v="8"/>
    <d v="2018-09-01T00:00:00"/>
    <s v="a. HE1-2 &amp; HE23-24"/>
    <x v="1"/>
    <x v="0"/>
    <n v="1568.0568768641579"/>
    <n v="1572.3145184163504"/>
    <n v="1389.731675808996"/>
    <n v="1389.731675808996"/>
    <n v="1131.924865433002"/>
    <n v="1188"/>
    <n v="1270"/>
    <n v="1048"/>
  </r>
  <r>
    <x v="8"/>
    <d v="2018-09-01T00:00:00"/>
    <s v="b. HE3-6"/>
    <x v="2"/>
    <x v="0"/>
    <n v="1582.562025801838"/>
    <n v="1502.2642148236234"/>
    <n v="1225.7918483475546"/>
    <n v="1225.7918483475546"/>
    <n v="1012.3800124100514"/>
    <n v="1084"/>
    <n v="1151"/>
    <n v="945"/>
  </r>
  <r>
    <x v="8"/>
    <d v="2018-09-01T00:00:00"/>
    <s v="b. HE3-6"/>
    <x v="3"/>
    <x v="0"/>
    <n v="1550.6811733507188"/>
    <n v="1538.2572520705719"/>
    <n v="1303.1256829494728"/>
    <n v="1303.1256829494728"/>
    <n v="1072.4347340784288"/>
    <n v="1144"/>
    <n v="1221"/>
    <n v="986"/>
  </r>
  <r>
    <x v="8"/>
    <d v="2018-09-01T00:00:00"/>
    <s v="b. HE3-6"/>
    <x v="4"/>
    <x v="0"/>
    <n v="1513.0508221090899"/>
    <n v="1520.0061699346584"/>
    <n v="1211.7886376558247"/>
    <n v="1211.7886376558247"/>
    <n v="1002.1048673745177"/>
    <n v="1070"/>
    <n v="1127"/>
    <n v="926"/>
  </r>
  <r>
    <x v="8"/>
    <d v="2018-09-01T00:00:00"/>
    <s v="b. HE3-6"/>
    <x v="5"/>
    <x v="0"/>
    <n v="1542.876094491583"/>
    <n v="1619.9447718840397"/>
    <n v="1160.481262045997"/>
    <n v="1160.481262045997"/>
    <n v="982.48661604599806"/>
    <n v="1037"/>
    <n v="1106"/>
    <n v="912"/>
  </r>
  <r>
    <x v="8"/>
    <d v="2018-09-01T00:00:00"/>
    <s v="c. HE7-10"/>
    <x v="6"/>
    <x v="0"/>
    <n v="1687.559569260437"/>
    <n v="1654.1629145108843"/>
    <n v="1124.9910861543733"/>
    <n v="1124.9910861543733"/>
    <n v="954.21604188357537"/>
    <n v="1027"/>
    <n v="1090"/>
    <n v="888"/>
  </r>
  <r>
    <x v="8"/>
    <d v="2018-09-01T00:00:00"/>
    <s v="c. HE7-10"/>
    <x v="7"/>
    <x v="0"/>
    <n v="1895.823082255366"/>
    <n v="1788.3782778420155"/>
    <n v="1476.5026657663711"/>
    <n v="1476.5026657663711"/>
    <n v="1204.1687795339772"/>
    <n v="1294"/>
    <n v="1329"/>
    <n v="1146"/>
  </r>
  <r>
    <x v="8"/>
    <d v="2018-09-01T00:00:00"/>
    <s v="c. HE7-10"/>
    <x v="8"/>
    <x v="0"/>
    <n v="2215.319536990884"/>
    <n v="2298.200034594005"/>
    <n v="1941.7097775868133"/>
    <n v="1941.7097775868133"/>
    <n v="1678.6728278211344"/>
    <n v="1752"/>
    <n v="1858"/>
    <n v="1571"/>
  </r>
  <r>
    <x v="8"/>
    <d v="2018-09-01T00:00:00"/>
    <s v="c. HE7-10"/>
    <x v="9"/>
    <x v="0"/>
    <n v="2838.0046790895999"/>
    <n v="2759.8602844443699"/>
    <n v="2212.4622179443309"/>
    <n v="2212.4622179443309"/>
    <n v="1851.8696269860609"/>
    <n v="1946"/>
    <n v="2091"/>
    <n v="1748"/>
  </r>
  <r>
    <x v="8"/>
    <d v="2018-09-01T00:00:00"/>
    <s v="d. HE11-14"/>
    <x v="10"/>
    <x v="0"/>
    <n v="2409.5122057418503"/>
    <n v="3338.6189864224607"/>
    <n v="2591.5490186998122"/>
    <n v="2774.6999031216374"/>
    <n v="2319.641381432521"/>
    <n v="2490"/>
    <n v="2619"/>
    <n v="2134"/>
  </r>
  <r>
    <x v="8"/>
    <d v="2018-09-01T00:00:00"/>
    <s v="d. HE11-14"/>
    <x v="11"/>
    <x v="0"/>
    <n v="2540.9598993119407"/>
    <n v="3180.5629192314336"/>
    <n v="2469.0589188008867"/>
    <n v="2649.5930682885528"/>
    <n v="2135.033593230326"/>
    <n v="2286"/>
    <n v="2442"/>
    <n v="1978"/>
  </r>
  <r>
    <x v="8"/>
    <d v="2018-09-01T00:00:00"/>
    <s v="d. HE11-14"/>
    <x v="12"/>
    <x v="0"/>
    <n v="2384.6190689260602"/>
    <n v="3191.7220021157182"/>
    <n v="2449.3721557127237"/>
    <n v="2644.7142374691612"/>
    <n v="2327.2966029050249"/>
    <n v="2403"/>
    <n v="2545"/>
    <n v="2228"/>
  </r>
  <r>
    <x v="8"/>
    <d v="2018-09-01T00:00:00"/>
    <s v="d. HE11-14"/>
    <x v="13"/>
    <x v="0"/>
    <n v="2410.1533616356105"/>
    <n v="3232.905854150812"/>
    <n v="2570.7023957806673"/>
    <n v="2673.2890027446801"/>
    <n v="2418.2741505659537"/>
    <n v="2501"/>
    <n v="2610"/>
    <n v="2311"/>
  </r>
  <r>
    <x v="8"/>
    <d v="2018-09-01T00:00:00"/>
    <s v="e. HE15-18"/>
    <x v="14"/>
    <x v="0"/>
    <n v="2371.6186527742434"/>
    <n v="3115.9253780857671"/>
    <n v="2494.0425378578502"/>
    <n v="2541.1509383995417"/>
    <n v="2269.8194788023047"/>
    <n v="2345"/>
    <n v="2458"/>
    <n v="2179"/>
  </r>
  <r>
    <x v="8"/>
    <d v="2018-09-01T00:00:00"/>
    <s v="e. HE15-18"/>
    <x v="15"/>
    <x v="0"/>
    <n v="2454.2229694467605"/>
    <n v="3410.7463944602905"/>
    <n v="2772.0714300764612"/>
    <n v="2797.3793180579787"/>
    <n v="2480.3870462860709"/>
    <n v="2602"/>
    <n v="2692"/>
    <n v="2361"/>
  </r>
  <r>
    <x v="8"/>
    <d v="2018-09-01T00:00:00"/>
    <s v="e. HE15-18"/>
    <x v="16"/>
    <x v="0"/>
    <n v="2681.6835251724406"/>
    <n v="3452.6054163585304"/>
    <n v="2853.225211453645"/>
    <n v="2853.225211453645"/>
    <n v="2560.7437079110678"/>
    <n v="2675"/>
    <n v="2811"/>
    <n v="2439"/>
  </r>
  <r>
    <x v="8"/>
    <d v="2018-09-01T00:00:00"/>
    <s v="e. HE15-18"/>
    <x v="17"/>
    <x v="0"/>
    <n v="2284.7001691778337"/>
    <n v="3359.0703229266346"/>
    <n v="2735.3785997412797"/>
    <n v="2832.5047825134088"/>
    <n v="2493.1880933014909"/>
    <n v="2578"/>
    <n v="2695"/>
    <n v="2357"/>
  </r>
  <r>
    <x v="8"/>
    <d v="2018-09-01T00:00:00"/>
    <s v="f. HE19-22"/>
    <x v="18"/>
    <x v="0"/>
    <n v="2066.366386910865"/>
    <n v="2522.4263375603932"/>
    <n v="1655.400027470379"/>
    <n v="2026.4287393033046"/>
    <n v="1835.0390778449616"/>
    <n v="1830"/>
    <n v="1925"/>
    <n v="1822"/>
  </r>
  <r>
    <x v="8"/>
    <d v="2018-09-01T00:00:00"/>
    <s v="f. HE19-22"/>
    <x v="19"/>
    <x v="0"/>
    <n v="2138.1975322413391"/>
    <n v="2390.1252182229018"/>
    <n v="1900.4346284854118"/>
    <n v="1954.9966153831997"/>
    <n v="1660.3577856305278"/>
    <n v="1744"/>
    <n v="1844"/>
    <n v="1599"/>
  </r>
  <r>
    <x v="8"/>
    <d v="2018-09-01T00:00:00"/>
    <s v="f. HE19-22"/>
    <x v="20"/>
    <x v="0"/>
    <n v="1838.1415062968522"/>
    <n v="2339.9536035562783"/>
    <n v="2139.6454015691374"/>
    <n v="2139.6454015691374"/>
    <n v="1925.2228063042094"/>
    <n v="2003"/>
    <n v="2094"/>
    <n v="1827"/>
  </r>
  <r>
    <x v="8"/>
    <d v="2018-09-01T00:00:00"/>
    <s v="f. HE19-22"/>
    <x v="21"/>
    <x v="0"/>
    <n v="1791.214693661356"/>
    <n v="2206.3319088880185"/>
    <n v="1909.8836378716405"/>
    <n v="1909.8836378716405"/>
    <n v="1568.7216253741244"/>
    <n v="1649"/>
    <n v="1770"/>
    <n v="1477"/>
  </r>
  <r>
    <x v="8"/>
    <d v="2018-09-01T00:00:00"/>
    <s v="a. HE1-2 &amp; HE23-24"/>
    <x v="22"/>
    <x v="0"/>
    <n v="1820.2749355474839"/>
    <n v="1949.8938229581267"/>
    <n v="1755.5275332738511"/>
    <n v="1755.5275332738511"/>
    <n v="1515.679909049873"/>
    <n v="1621"/>
    <n v="1686"/>
    <n v="1425"/>
  </r>
  <r>
    <x v="8"/>
    <d v="2018-09-01T00:00:00"/>
    <s v="a. HE1-2 &amp; HE23-24"/>
    <x v="23"/>
    <x v="0"/>
    <n v="1668.830812594158"/>
    <n v="1786.9646576938285"/>
    <n v="1564.0004166407339"/>
    <n v="1564.0004166407339"/>
    <n v="1292.3941614661849"/>
    <n v="1365"/>
    <n v="1501"/>
    <n v="1217"/>
  </r>
  <r>
    <x v="9"/>
    <d v="2018-10-01T00:00:00"/>
    <s v="a. HE1-2 &amp; HE23-24"/>
    <x v="0"/>
    <x v="0"/>
    <n v="1275.1477747179079"/>
    <m/>
    <m/>
    <m/>
    <m/>
    <m/>
    <m/>
    <m/>
  </r>
  <r>
    <x v="9"/>
    <d v="2018-10-01T00:00:00"/>
    <s v="a. HE1-2 &amp; HE23-24"/>
    <x v="1"/>
    <x v="0"/>
    <n v="1211.9664267469379"/>
    <m/>
    <m/>
    <m/>
    <m/>
    <m/>
    <m/>
    <m/>
  </r>
  <r>
    <x v="9"/>
    <d v="2018-10-01T00:00:00"/>
    <s v="b. HE3-6"/>
    <x v="2"/>
    <x v="0"/>
    <n v="1357.1245362428099"/>
    <m/>
    <m/>
    <m/>
    <m/>
    <m/>
    <m/>
    <m/>
  </r>
  <r>
    <x v="9"/>
    <d v="2018-10-01T00:00:00"/>
    <s v="b. HE3-6"/>
    <x v="3"/>
    <x v="0"/>
    <n v="1346.0057628937689"/>
    <m/>
    <m/>
    <m/>
    <m/>
    <m/>
    <m/>
    <m/>
  </r>
  <r>
    <x v="9"/>
    <d v="2018-10-01T00:00:00"/>
    <s v="b. HE3-6"/>
    <x v="4"/>
    <x v="0"/>
    <n v="1326.6584285003089"/>
    <m/>
    <m/>
    <m/>
    <m/>
    <m/>
    <m/>
    <m/>
  </r>
  <r>
    <x v="9"/>
    <d v="2018-10-01T00:00:00"/>
    <s v="b. HE3-6"/>
    <x v="5"/>
    <x v="0"/>
    <n v="1423.468565668446"/>
    <m/>
    <m/>
    <m/>
    <m/>
    <m/>
    <m/>
    <m/>
  </r>
  <r>
    <x v="9"/>
    <d v="2018-10-01T00:00:00"/>
    <s v="c. HE7-10"/>
    <x v="6"/>
    <x v="0"/>
    <n v="1539.1376701765209"/>
    <m/>
    <m/>
    <m/>
    <m/>
    <m/>
    <m/>
    <m/>
  </r>
  <r>
    <x v="9"/>
    <d v="2018-10-01T00:00:00"/>
    <s v="c. HE7-10"/>
    <x v="7"/>
    <x v="0"/>
    <n v="1812.00101960333"/>
    <m/>
    <m/>
    <m/>
    <m/>
    <m/>
    <m/>
    <m/>
  </r>
  <r>
    <x v="9"/>
    <d v="2018-10-01T00:00:00"/>
    <s v="c. HE7-10"/>
    <x v="8"/>
    <x v="0"/>
    <n v="1706.712690222028"/>
    <m/>
    <m/>
    <m/>
    <m/>
    <m/>
    <m/>
    <m/>
  </r>
  <r>
    <x v="9"/>
    <d v="2018-10-01T00:00:00"/>
    <s v="c. HE7-10"/>
    <x v="9"/>
    <x v="0"/>
    <n v="2417.452151795806"/>
    <m/>
    <m/>
    <m/>
    <m/>
    <m/>
    <m/>
    <m/>
  </r>
  <r>
    <x v="9"/>
    <d v="2018-10-01T00:00:00"/>
    <s v="d. HE11-14"/>
    <x v="10"/>
    <x v="0"/>
    <n v="1810.4707122621601"/>
    <m/>
    <m/>
    <m/>
    <m/>
    <m/>
    <m/>
    <m/>
  </r>
  <r>
    <x v="9"/>
    <d v="2018-10-01T00:00:00"/>
    <s v="d. HE11-14"/>
    <x v="11"/>
    <x v="0"/>
    <n v="2134.607559792561"/>
    <m/>
    <m/>
    <m/>
    <m/>
    <m/>
    <m/>
    <m/>
  </r>
  <r>
    <x v="9"/>
    <d v="2018-10-01T00:00:00"/>
    <s v="d. HE11-14"/>
    <x v="12"/>
    <x v="0"/>
    <n v="2002.7618719792442"/>
    <m/>
    <m/>
    <m/>
    <m/>
    <m/>
    <m/>
    <m/>
  </r>
  <r>
    <x v="9"/>
    <d v="2018-10-01T00:00:00"/>
    <s v="d. HE11-14"/>
    <x v="13"/>
    <x v="0"/>
    <n v="2035.4191755925942"/>
    <m/>
    <m/>
    <m/>
    <m/>
    <m/>
    <m/>
    <m/>
  </r>
  <r>
    <x v="9"/>
    <d v="2018-10-01T00:00:00"/>
    <s v="e. HE15-18"/>
    <x v="14"/>
    <x v="0"/>
    <n v="1991.4217540898273"/>
    <m/>
    <m/>
    <m/>
    <m/>
    <m/>
    <m/>
    <m/>
  </r>
  <r>
    <x v="9"/>
    <d v="2018-10-01T00:00:00"/>
    <s v="e. HE15-18"/>
    <x v="15"/>
    <x v="0"/>
    <n v="2143.7787397828974"/>
    <m/>
    <m/>
    <m/>
    <m/>
    <m/>
    <m/>
    <m/>
  </r>
  <r>
    <x v="9"/>
    <d v="2018-10-01T00:00:00"/>
    <s v="e. HE15-18"/>
    <x v="16"/>
    <x v="0"/>
    <n v="2043.2508401713612"/>
    <m/>
    <m/>
    <m/>
    <m/>
    <m/>
    <m/>
    <m/>
  </r>
  <r>
    <x v="9"/>
    <d v="2018-10-01T00:00:00"/>
    <s v="e. HE15-18"/>
    <x v="17"/>
    <x v="0"/>
    <n v="2230.5782624330823"/>
    <m/>
    <m/>
    <m/>
    <m/>
    <m/>
    <m/>
    <m/>
  </r>
  <r>
    <x v="9"/>
    <d v="2018-10-01T00:00:00"/>
    <s v="f. HE19-22"/>
    <x v="18"/>
    <x v="0"/>
    <n v="2875.09020764041"/>
    <m/>
    <m/>
    <m/>
    <m/>
    <m/>
    <m/>
    <m/>
  </r>
  <r>
    <x v="9"/>
    <d v="2018-10-01T00:00:00"/>
    <s v="f. HE19-22"/>
    <x v="19"/>
    <x v="0"/>
    <n v="1851.8061534788301"/>
    <m/>
    <m/>
    <m/>
    <m/>
    <m/>
    <m/>
    <m/>
  </r>
  <r>
    <x v="9"/>
    <d v="2018-10-01T00:00:00"/>
    <s v="f. HE19-22"/>
    <x v="20"/>
    <x v="0"/>
    <n v="1737.4028968428129"/>
    <m/>
    <m/>
    <m/>
    <m/>
    <m/>
    <m/>
    <m/>
  </r>
  <r>
    <x v="9"/>
    <d v="2018-10-01T00:00:00"/>
    <s v="f. HE19-22"/>
    <x v="21"/>
    <x v="0"/>
    <n v="1660.974106763761"/>
    <m/>
    <m/>
    <m/>
    <m/>
    <m/>
    <m/>
    <m/>
  </r>
  <r>
    <x v="9"/>
    <d v="2018-10-01T00:00:00"/>
    <s v="a. HE1-2 &amp; HE23-24"/>
    <x v="22"/>
    <x v="0"/>
    <n v="1470.9246533503729"/>
    <m/>
    <m/>
    <m/>
    <m/>
    <m/>
    <m/>
    <m/>
  </r>
  <r>
    <x v="9"/>
    <d v="2018-10-01T00:00:00"/>
    <s v="a. HE1-2 &amp; HE23-24"/>
    <x v="23"/>
    <x v="0"/>
    <n v="1419.6396593907659"/>
    <m/>
    <m/>
    <m/>
    <m/>
    <m/>
    <m/>
    <m/>
  </r>
  <r>
    <x v="10"/>
    <d v="2018-11-01T00:00:00"/>
    <s v="a. HE1-2 &amp; HE23-24"/>
    <x v="0"/>
    <x v="0"/>
    <n v="1098.0692015663774"/>
    <m/>
    <m/>
    <m/>
    <m/>
    <m/>
    <m/>
    <m/>
  </r>
  <r>
    <x v="10"/>
    <d v="2018-11-01T00:00:00"/>
    <s v="a. HE1-2 &amp; HE23-24"/>
    <x v="1"/>
    <x v="0"/>
    <n v="1167.2842000817104"/>
    <m/>
    <m/>
    <m/>
    <m/>
    <m/>
    <m/>
    <m/>
  </r>
  <r>
    <x v="10"/>
    <d v="2018-11-01T00:00:00"/>
    <s v="b. HE3-6"/>
    <x v="2"/>
    <x v="0"/>
    <n v="1134.2413248700452"/>
    <m/>
    <m/>
    <m/>
    <m/>
    <m/>
    <m/>
    <m/>
  </r>
  <r>
    <x v="10"/>
    <d v="2018-11-01T00:00:00"/>
    <s v="b. HE3-6"/>
    <x v="3"/>
    <x v="0"/>
    <n v="1259.4524134366052"/>
    <m/>
    <m/>
    <m/>
    <m/>
    <m/>
    <m/>
    <m/>
  </r>
  <r>
    <x v="10"/>
    <d v="2018-11-01T00:00:00"/>
    <s v="b. HE3-6"/>
    <x v="4"/>
    <x v="0"/>
    <n v="1290.9046878559761"/>
    <m/>
    <m/>
    <m/>
    <m/>
    <m/>
    <m/>
    <m/>
  </r>
  <r>
    <x v="10"/>
    <d v="2018-11-01T00:00:00"/>
    <s v="b. HE3-6"/>
    <x v="5"/>
    <x v="0"/>
    <n v="1327.7743745729567"/>
    <m/>
    <m/>
    <m/>
    <m/>
    <m/>
    <m/>
    <m/>
  </r>
  <r>
    <x v="10"/>
    <d v="2018-11-01T00:00:00"/>
    <s v="c. HE7-10"/>
    <x v="6"/>
    <x v="0"/>
    <n v="1461.9309080353109"/>
    <m/>
    <m/>
    <m/>
    <m/>
    <m/>
    <m/>
    <m/>
  </r>
  <r>
    <x v="10"/>
    <d v="2018-11-01T00:00:00"/>
    <s v="c. HE7-10"/>
    <x v="7"/>
    <x v="0"/>
    <n v="1634.9767551031055"/>
    <m/>
    <m/>
    <m/>
    <m/>
    <m/>
    <m/>
    <m/>
  </r>
  <r>
    <x v="10"/>
    <d v="2018-11-01T00:00:00"/>
    <s v="c. HE7-10"/>
    <x v="8"/>
    <x v="0"/>
    <n v="1925.2754681215438"/>
    <m/>
    <m/>
    <m/>
    <m/>
    <m/>
    <m/>
    <m/>
  </r>
  <r>
    <x v="10"/>
    <d v="2018-11-01T00:00:00"/>
    <s v="c. HE7-10"/>
    <x v="9"/>
    <x v="0"/>
    <n v="2307.6878239353891"/>
    <m/>
    <m/>
    <m/>
    <m/>
    <m/>
    <m/>
    <m/>
  </r>
  <r>
    <x v="10"/>
    <d v="2018-11-01T00:00:00"/>
    <s v="d. HE11-14"/>
    <x v="10"/>
    <x v="0"/>
    <n v="2091.9449621665435"/>
    <m/>
    <m/>
    <m/>
    <m/>
    <m/>
    <m/>
    <m/>
  </r>
  <r>
    <x v="10"/>
    <d v="2018-11-01T00:00:00"/>
    <s v="d. HE11-14"/>
    <x v="11"/>
    <x v="0"/>
    <n v="1944.700839487045"/>
    <m/>
    <m/>
    <m/>
    <m/>
    <m/>
    <m/>
    <m/>
  </r>
  <r>
    <x v="10"/>
    <d v="2018-11-01T00:00:00"/>
    <s v="d. HE11-14"/>
    <x v="12"/>
    <x v="0"/>
    <n v="1941.8720475241157"/>
    <m/>
    <m/>
    <m/>
    <m/>
    <m/>
    <m/>
    <m/>
  </r>
  <r>
    <x v="10"/>
    <d v="2018-11-01T00:00:00"/>
    <s v="d. HE11-14"/>
    <x v="13"/>
    <x v="0"/>
    <n v="1859.4013739381012"/>
    <m/>
    <m/>
    <m/>
    <m/>
    <m/>
    <m/>
    <m/>
  </r>
  <r>
    <x v="10"/>
    <d v="2018-11-01T00:00:00"/>
    <s v="e. HE15-18"/>
    <x v="14"/>
    <x v="0"/>
    <n v="2118.578920482501"/>
    <m/>
    <m/>
    <m/>
    <m/>
    <m/>
    <m/>
    <m/>
  </r>
  <r>
    <x v="10"/>
    <d v="2018-11-01T00:00:00"/>
    <s v="e. HE15-18"/>
    <x v="15"/>
    <x v="0"/>
    <n v="2299.4472420110183"/>
    <m/>
    <m/>
    <m/>
    <m/>
    <m/>
    <m/>
    <m/>
  </r>
  <r>
    <x v="10"/>
    <d v="2018-11-01T00:00:00"/>
    <s v="e. HE15-18"/>
    <x v="16"/>
    <x v="0"/>
    <n v="1956.237367652335"/>
    <m/>
    <m/>
    <m/>
    <m/>
    <m/>
    <m/>
    <m/>
  </r>
  <r>
    <x v="10"/>
    <d v="2018-11-01T00:00:00"/>
    <s v="e. HE15-18"/>
    <x v="17"/>
    <x v="0"/>
    <n v="2183.7878809100912"/>
    <m/>
    <m/>
    <m/>
    <m/>
    <m/>
    <m/>
    <m/>
  </r>
  <r>
    <x v="10"/>
    <d v="2018-11-01T00:00:00"/>
    <s v="f. HE19-22"/>
    <x v="18"/>
    <x v="0"/>
    <n v="1263.5023882652115"/>
    <m/>
    <m/>
    <m/>
    <m/>
    <m/>
    <m/>
    <m/>
  </r>
  <r>
    <x v="10"/>
    <d v="2018-11-01T00:00:00"/>
    <s v="f. HE19-22"/>
    <x v="19"/>
    <x v="0"/>
    <n v="1356.6085089258052"/>
    <m/>
    <m/>
    <m/>
    <m/>
    <m/>
    <m/>
    <m/>
  </r>
  <r>
    <x v="10"/>
    <d v="2018-11-01T00:00:00"/>
    <s v="f. HE19-22"/>
    <x v="20"/>
    <x v="0"/>
    <n v="1334.3117703085502"/>
    <m/>
    <m/>
    <m/>
    <m/>
    <m/>
    <m/>
    <m/>
  </r>
  <r>
    <x v="10"/>
    <d v="2018-11-01T00:00:00"/>
    <s v="f. HE19-22"/>
    <x v="21"/>
    <x v="0"/>
    <n v="1272.6667017396896"/>
    <m/>
    <m/>
    <m/>
    <m/>
    <m/>
    <m/>
    <m/>
  </r>
  <r>
    <x v="10"/>
    <d v="2018-11-01T00:00:00"/>
    <s v="a. HE1-2 &amp; HE23-24"/>
    <x v="22"/>
    <x v="0"/>
    <n v="1177.4374765141251"/>
    <m/>
    <m/>
    <m/>
    <m/>
    <m/>
    <m/>
    <m/>
  </r>
  <r>
    <x v="10"/>
    <d v="2018-11-01T00:00:00"/>
    <s v="a. HE1-2 &amp; HE23-24"/>
    <x v="23"/>
    <x v="0"/>
    <n v="1169.6996030429111"/>
    <m/>
    <m/>
    <m/>
    <m/>
    <m/>
    <m/>
    <m/>
  </r>
  <r>
    <x v="11"/>
    <d v="2018-12-01T00:00:00"/>
    <s v="a. HE1-2 &amp; HE23-24"/>
    <x v="0"/>
    <x v="0"/>
    <n v="1332.5709906198099"/>
    <m/>
    <m/>
    <m/>
    <m/>
    <m/>
    <m/>
    <m/>
  </r>
  <r>
    <x v="11"/>
    <d v="2018-12-01T00:00:00"/>
    <s v="a. HE1-2 &amp; HE23-24"/>
    <x v="1"/>
    <x v="0"/>
    <n v="1281.4458905968327"/>
    <m/>
    <m/>
    <m/>
    <m/>
    <m/>
    <m/>
    <m/>
  </r>
  <r>
    <x v="11"/>
    <d v="2018-12-01T00:00:00"/>
    <s v="b. HE3-6"/>
    <x v="2"/>
    <x v="0"/>
    <n v="1406.8479549781773"/>
    <m/>
    <m/>
    <m/>
    <m/>
    <m/>
    <m/>
    <m/>
  </r>
  <r>
    <x v="11"/>
    <d v="2018-12-01T00:00:00"/>
    <s v="b. HE3-6"/>
    <x v="3"/>
    <x v="0"/>
    <n v="1537.8220590835399"/>
    <m/>
    <m/>
    <m/>
    <m/>
    <m/>
    <m/>
    <m/>
  </r>
  <r>
    <x v="11"/>
    <d v="2018-12-01T00:00:00"/>
    <s v="b. HE3-6"/>
    <x v="4"/>
    <x v="0"/>
    <n v="1453.1108422480909"/>
    <m/>
    <m/>
    <m/>
    <m/>
    <m/>
    <m/>
    <m/>
  </r>
  <r>
    <x v="11"/>
    <d v="2018-12-01T00:00:00"/>
    <s v="b. HE3-6"/>
    <x v="5"/>
    <x v="0"/>
    <n v="1383.8221198011915"/>
    <m/>
    <m/>
    <m/>
    <m/>
    <m/>
    <m/>
    <m/>
  </r>
  <r>
    <x v="11"/>
    <d v="2018-12-01T00:00:00"/>
    <s v="c. HE7-10"/>
    <x v="6"/>
    <x v="0"/>
    <n v="1596.8373133635025"/>
    <m/>
    <m/>
    <m/>
    <m/>
    <m/>
    <m/>
    <m/>
  </r>
  <r>
    <x v="11"/>
    <d v="2018-12-01T00:00:00"/>
    <s v="c. HE7-10"/>
    <x v="7"/>
    <x v="0"/>
    <n v="1964.8208143469578"/>
    <m/>
    <m/>
    <m/>
    <m/>
    <m/>
    <m/>
    <m/>
  </r>
  <r>
    <x v="11"/>
    <d v="2018-12-01T00:00:00"/>
    <s v="c. HE7-10"/>
    <x v="8"/>
    <x v="0"/>
    <n v="1951.596307477369"/>
    <m/>
    <m/>
    <m/>
    <m/>
    <m/>
    <m/>
    <m/>
  </r>
  <r>
    <x v="11"/>
    <d v="2018-12-01T00:00:00"/>
    <s v="c. HE7-10"/>
    <x v="9"/>
    <x v="0"/>
    <n v="2767.7482642840641"/>
    <m/>
    <m/>
    <m/>
    <m/>
    <m/>
    <m/>
    <m/>
  </r>
  <r>
    <x v="11"/>
    <d v="2018-12-01T00:00:00"/>
    <s v="d. HE11-14"/>
    <x v="10"/>
    <x v="0"/>
    <n v="2554.5726170924459"/>
    <m/>
    <m/>
    <m/>
    <m/>
    <m/>
    <m/>
    <m/>
  </r>
  <r>
    <x v="11"/>
    <d v="2018-12-01T00:00:00"/>
    <s v="d. HE11-14"/>
    <x v="11"/>
    <x v="0"/>
    <n v="2325.4875919943361"/>
    <m/>
    <m/>
    <m/>
    <m/>
    <m/>
    <m/>
    <m/>
  </r>
  <r>
    <x v="11"/>
    <d v="2018-12-01T00:00:00"/>
    <s v="d. HE11-14"/>
    <x v="12"/>
    <x v="0"/>
    <n v="2096.3814933644189"/>
    <m/>
    <m/>
    <m/>
    <m/>
    <m/>
    <m/>
    <m/>
  </r>
  <r>
    <x v="11"/>
    <d v="2018-12-01T00:00:00"/>
    <s v="d. HE11-14"/>
    <x v="13"/>
    <x v="0"/>
    <n v="2401.3007172958824"/>
    <m/>
    <m/>
    <m/>
    <m/>
    <m/>
    <m/>
    <m/>
  </r>
  <r>
    <x v="11"/>
    <d v="2018-12-01T00:00:00"/>
    <s v="e. HE15-18"/>
    <x v="14"/>
    <x v="0"/>
    <n v="2772.9135291761631"/>
    <m/>
    <m/>
    <m/>
    <m/>
    <m/>
    <m/>
    <m/>
  </r>
  <r>
    <x v="11"/>
    <d v="2018-12-01T00:00:00"/>
    <s v="e. HE15-18"/>
    <x v="15"/>
    <x v="0"/>
    <n v="2490.2950959828404"/>
    <m/>
    <m/>
    <m/>
    <m/>
    <m/>
    <m/>
    <m/>
  </r>
  <r>
    <x v="11"/>
    <d v="2018-12-01T00:00:00"/>
    <s v="e. HE15-18"/>
    <x v="16"/>
    <x v="0"/>
    <n v="2144.4746550343871"/>
    <m/>
    <m/>
    <m/>
    <m/>
    <m/>
    <m/>
    <m/>
  </r>
  <r>
    <x v="11"/>
    <d v="2018-12-01T00:00:00"/>
    <s v="e. HE15-18"/>
    <x v="17"/>
    <x v="0"/>
    <n v="2136.0996319666101"/>
    <m/>
    <m/>
    <m/>
    <m/>
    <m/>
    <m/>
    <m/>
  </r>
  <r>
    <x v="11"/>
    <d v="2018-12-01T00:00:00"/>
    <s v="f. HE19-22"/>
    <x v="18"/>
    <x v="0"/>
    <n v="1328.7820632086573"/>
    <m/>
    <m/>
    <m/>
    <m/>
    <m/>
    <m/>
    <m/>
  </r>
  <r>
    <x v="11"/>
    <d v="2018-12-01T00:00:00"/>
    <s v="f. HE19-22"/>
    <x v="19"/>
    <x v="0"/>
    <n v="1599.0170158315464"/>
    <m/>
    <m/>
    <m/>
    <m/>
    <m/>
    <m/>
    <m/>
  </r>
  <r>
    <x v="11"/>
    <d v="2018-12-01T00:00:00"/>
    <s v="f. HE19-22"/>
    <x v="20"/>
    <x v="0"/>
    <n v="1523.2593270339657"/>
    <m/>
    <m/>
    <m/>
    <m/>
    <m/>
    <m/>
    <m/>
  </r>
  <r>
    <x v="11"/>
    <d v="2018-12-01T00:00:00"/>
    <s v="f. HE19-22"/>
    <x v="21"/>
    <x v="0"/>
    <n v="1538.5059601265455"/>
    <m/>
    <m/>
    <m/>
    <m/>
    <m/>
    <m/>
    <m/>
  </r>
  <r>
    <x v="11"/>
    <d v="2018-12-01T00:00:00"/>
    <s v="a. HE1-2 &amp; HE23-24"/>
    <x v="22"/>
    <x v="0"/>
    <n v="1494.1507840871241"/>
    <m/>
    <m/>
    <m/>
    <m/>
    <m/>
    <m/>
    <m/>
  </r>
  <r>
    <x v="11"/>
    <d v="2018-12-01T00:00:00"/>
    <s v="a. HE1-2 &amp; HE23-24"/>
    <x v="23"/>
    <x v="0"/>
    <n v="1239.9475185663696"/>
    <m/>
    <m/>
    <m/>
    <m/>
    <m/>
    <m/>
    <m/>
  </r>
  <r>
    <x v="12"/>
    <m/>
    <m/>
    <x v="24"/>
    <x v="1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1C4C2F-93ED-4486-A217-BEA8DEAD9E9C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34">
  <location ref="O4:U28" firstHeaderRow="0" firstDataRow="1" firstDataCol="1" rowPageCount="2" colPageCount="1"/>
  <pivotFields count="13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</items>
    </pivotField>
    <pivotField showAll="0" defaultSubtotal="0"/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2">
    <pageField fld="0" hier="-1"/>
    <pageField fld="4" hier="-1"/>
  </pageFields>
  <dataFields count="6">
    <dataField name="2023" fld="5" subtotal="max" baseField="2" baseItem="1"/>
    <dataField name="2024 Proposed" fld="8" subtotal="average" baseField="3" baseItem="2"/>
    <dataField name="2024 10MA NLFE" fld="12" subtotal="average" baseField="0" baseItem="9"/>
    <dataField name="2024 15MA NLFE" fld="9" subtotal="average" baseField="0" baseItem="9"/>
    <dataField name="2024 20MA NLFE" fld="10" subtotal="average" baseField="0" baseItem="9"/>
    <dataField name="2024 25MA NLFE" fld="11" subtotal="average" baseField="0" baseItem="9"/>
  </dataFields>
  <chartFormats count="18">
    <chartFormat chart="26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8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8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3" format="87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63" format="88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263" format="8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26" format="9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6" format="9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6" format="9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26" format="9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26" format="9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26" format="9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427" format="9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7" format="9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7" format="9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27" format="9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27" format="10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27" format="101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E931D4-E0CA-4868-864D-7E39C38B0C08}" name="PivotTable2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39">
  <location ref="O33:U45" firstHeaderRow="0" firstDataRow="1" firstDataCol="1" rowPageCount="1" colPageCount="1"/>
  <pivotFields count="13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4" hier="-1"/>
  </pageFields>
  <dataFields count="6">
    <dataField name="2023" fld="5" subtotal="average" baseField="0" baseItem="0"/>
    <dataField name="2024 Proposed" fld="8" subtotal="average" baseField="0" baseItem="5"/>
    <dataField name="2024 10MA NLFE" fld="12" subtotal="average" baseField="0" baseItem="0"/>
    <dataField name="2024 15MA NLFE" fld="9" subtotal="average" baseField="0" baseItem="0"/>
    <dataField name="2024 20MA NLFE" fld="10" subtotal="average" baseField="0" baseItem="0"/>
    <dataField name="2024 25MA NLFE" fld="11" subtotal="average" baseField="0" baseItem="0"/>
  </dataFields>
  <chartFormats count="16">
    <chartFormat chart="6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8" format="5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9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9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9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9" format="9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9" format="98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59" format="99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59" format="100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134" format="10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4" format="10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34" format="10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34" format="10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34" format="105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34" format="106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dimension ref="A1:M26"/>
  <sheetViews>
    <sheetView workbookViewId="0">
      <selection activeCell="B3" sqref="B3:M26"/>
    </sheetView>
  </sheetViews>
  <sheetFormatPr defaultRowHeight="14.4" x14ac:dyDescent="0.3"/>
  <sheetData>
    <row r="1" spans="1:13" ht="18" x14ac:dyDescent="0.3">
      <c r="G1" s="1" t="s">
        <v>29</v>
      </c>
    </row>
    <row r="2" spans="1:13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" x14ac:dyDescent="0.3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3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3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3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3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3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3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3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3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3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3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3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3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3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3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3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3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3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3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3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3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3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3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3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dimension ref="A1:AI53"/>
  <sheetViews>
    <sheetView zoomScale="80" zoomScaleNormal="80" workbookViewId="0">
      <selection activeCell="B3" sqref="B3:M26"/>
    </sheetView>
  </sheetViews>
  <sheetFormatPr defaultRowHeight="14.4" x14ac:dyDescent="0.3"/>
  <sheetData>
    <row r="1" spans="1:35" ht="18" x14ac:dyDescent="0.3">
      <c r="G1" s="1" t="s">
        <v>13</v>
      </c>
    </row>
    <row r="2" spans="1:35" ht="18" x14ac:dyDescent="0.3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35" ht="18" x14ac:dyDescent="0.3">
      <c r="A3" s="2">
        <v>1</v>
      </c>
      <c r="B3" s="6">
        <v>1265.9862986260719</v>
      </c>
      <c r="C3" s="6">
        <v>1395.368963444178</v>
      </c>
      <c r="D3" s="6">
        <v>1375.4372607798241</v>
      </c>
      <c r="E3" s="6">
        <v>1365.1791180065761</v>
      </c>
      <c r="F3" s="6">
        <v>1531.5879759933609</v>
      </c>
      <c r="G3" s="6">
        <v>1509.137599875457</v>
      </c>
      <c r="H3" s="6">
        <v>1571.8553935486411</v>
      </c>
      <c r="I3" s="6">
        <v>1630.404313689975</v>
      </c>
      <c r="J3" s="6">
        <v>1726.683208968991</v>
      </c>
      <c r="K3" s="6">
        <v>1275.1477747179079</v>
      </c>
      <c r="L3" s="6">
        <v>1098.0692015663774</v>
      </c>
      <c r="M3" s="6">
        <v>1332.5709906198099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8" x14ac:dyDescent="0.3">
      <c r="A4" s="2">
        <v>2</v>
      </c>
      <c r="B4" s="6">
        <v>1208.873491399253</v>
      </c>
      <c r="C4" s="6">
        <v>1365.999417501429</v>
      </c>
      <c r="D4" s="6">
        <v>1246.539294760139</v>
      </c>
      <c r="E4" s="6">
        <v>1335.7570311998361</v>
      </c>
      <c r="F4" s="6">
        <v>1507.3403168758759</v>
      </c>
      <c r="G4" s="6">
        <v>1374.308753203391</v>
      </c>
      <c r="H4" s="6">
        <v>1517.6647077076491</v>
      </c>
      <c r="I4" s="6">
        <v>1622.24933726003</v>
      </c>
      <c r="J4" s="6">
        <v>1568.0568768641579</v>
      </c>
      <c r="K4" s="6">
        <v>1211.9664267469379</v>
      </c>
      <c r="L4" s="6">
        <v>1167.2842000817104</v>
      </c>
      <c r="M4" s="6">
        <v>1281.4458905968327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Z4" s="6"/>
      <c r="AA4" s="6"/>
      <c r="AB4" s="6"/>
      <c r="AC4" s="6"/>
      <c r="AD4" s="6"/>
      <c r="AE4" s="6"/>
      <c r="AF4" s="6"/>
      <c r="AG4" s="6"/>
      <c r="AH4" s="6"/>
    </row>
    <row r="5" spans="1:35" ht="18" x14ac:dyDescent="0.3">
      <c r="A5" s="2">
        <v>3</v>
      </c>
      <c r="B5" s="6">
        <v>1309.8254111735919</v>
      </c>
      <c r="C5" s="6">
        <v>1460.015765293509</v>
      </c>
      <c r="D5" s="6">
        <v>1376.790020600956</v>
      </c>
      <c r="E5" s="6">
        <v>1348.873139125672</v>
      </c>
      <c r="F5" s="6">
        <v>1460.5145483871779</v>
      </c>
      <c r="G5" s="6">
        <v>1476.3247867785471</v>
      </c>
      <c r="H5" s="6">
        <v>1556.4345711463529</v>
      </c>
      <c r="I5" s="6">
        <v>1718.810306228374</v>
      </c>
      <c r="J5" s="6">
        <v>1582.562025801838</v>
      </c>
      <c r="K5" s="6">
        <v>1357.1245362428099</v>
      </c>
      <c r="L5" s="6">
        <v>1134.2413248700452</v>
      </c>
      <c r="M5" s="6">
        <v>1406.8479549781773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Z5" s="6"/>
      <c r="AA5" s="6"/>
      <c r="AB5" s="6"/>
      <c r="AC5" s="6"/>
      <c r="AD5" s="6"/>
      <c r="AE5" s="6"/>
      <c r="AF5" s="6"/>
      <c r="AG5" s="6"/>
      <c r="AH5" s="6"/>
    </row>
    <row r="6" spans="1:35" ht="18" x14ac:dyDescent="0.3">
      <c r="A6" s="2">
        <v>4</v>
      </c>
      <c r="B6" s="6">
        <v>1308.2862417490592</v>
      </c>
      <c r="C6" s="6">
        <v>1459.9333796211422</v>
      </c>
      <c r="D6" s="6">
        <v>1246.277027076032</v>
      </c>
      <c r="E6" s="6">
        <v>1381.066880766648</v>
      </c>
      <c r="F6" s="6">
        <v>1483.5543516303951</v>
      </c>
      <c r="G6" s="6">
        <v>1470.5838308606781</v>
      </c>
      <c r="H6" s="6">
        <v>1431.293902248972</v>
      </c>
      <c r="I6" s="6">
        <v>1624.9473715462341</v>
      </c>
      <c r="J6" s="6">
        <v>1550.6811733507188</v>
      </c>
      <c r="K6" s="6">
        <v>1346.0057628937689</v>
      </c>
      <c r="L6" s="6">
        <v>1259.4524134366052</v>
      </c>
      <c r="M6" s="6">
        <v>1537.8220590835399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Z6" s="6"/>
      <c r="AA6" s="6"/>
      <c r="AB6" s="6"/>
      <c r="AC6" s="6"/>
      <c r="AD6" s="6"/>
      <c r="AE6" s="6"/>
      <c r="AF6" s="6"/>
      <c r="AG6" s="6"/>
      <c r="AH6" s="6"/>
    </row>
    <row r="7" spans="1:35" ht="18" x14ac:dyDescent="0.3">
      <c r="A7" s="2">
        <v>5</v>
      </c>
      <c r="B7" s="6">
        <v>1349.4844240457701</v>
      </c>
      <c r="C7" s="6">
        <v>1529.8453400215681</v>
      </c>
      <c r="D7" s="6">
        <v>1356.0931119331822</v>
      </c>
      <c r="E7" s="6">
        <v>1292.395432402471</v>
      </c>
      <c r="F7" s="6">
        <v>1514.79325316937</v>
      </c>
      <c r="G7" s="6">
        <v>1425.6845422480519</v>
      </c>
      <c r="H7" s="6">
        <v>1407.9101497206361</v>
      </c>
      <c r="I7" s="6">
        <v>1595.080956009145</v>
      </c>
      <c r="J7" s="6">
        <v>1513.0508221090899</v>
      </c>
      <c r="K7" s="6">
        <v>1326.6584285003089</v>
      </c>
      <c r="L7" s="6">
        <v>1290.9046878559761</v>
      </c>
      <c r="M7" s="6">
        <v>1453.1108422480909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Z7" s="6"/>
      <c r="AA7" s="6"/>
      <c r="AB7" s="6"/>
      <c r="AC7" s="6"/>
      <c r="AD7" s="6"/>
      <c r="AE7" s="6"/>
      <c r="AF7" s="6"/>
      <c r="AG7" s="6"/>
      <c r="AH7" s="6"/>
    </row>
    <row r="8" spans="1:35" ht="18" x14ac:dyDescent="0.3">
      <c r="A8" s="2">
        <v>6</v>
      </c>
      <c r="B8" s="6">
        <v>1421.3428019897779</v>
      </c>
      <c r="C8" s="6">
        <v>1557.2637434062819</v>
      </c>
      <c r="D8" s="6">
        <v>1471.392058257095</v>
      </c>
      <c r="E8" s="6">
        <v>1327.900102198839</v>
      </c>
      <c r="F8" s="6">
        <v>1429.8078235584389</v>
      </c>
      <c r="G8" s="6">
        <v>1538.1675460945899</v>
      </c>
      <c r="H8" s="6">
        <v>1417.147836408066</v>
      </c>
      <c r="I8" s="6">
        <v>1478.7758395538469</v>
      </c>
      <c r="J8" s="6">
        <v>1542.876094491583</v>
      </c>
      <c r="K8" s="6">
        <v>1423.468565668446</v>
      </c>
      <c r="L8" s="6">
        <v>1327.7743745729567</v>
      </c>
      <c r="M8" s="6">
        <v>1383.8221198011915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Z8" s="6"/>
      <c r="AA8" s="6"/>
      <c r="AB8" s="6"/>
      <c r="AC8" s="6"/>
      <c r="AD8" s="6"/>
      <c r="AE8" s="6"/>
      <c r="AF8" s="6"/>
      <c r="AG8" s="6"/>
      <c r="AH8" s="6"/>
    </row>
    <row r="9" spans="1:35" ht="18" x14ac:dyDescent="0.3">
      <c r="A9" s="2">
        <v>7</v>
      </c>
      <c r="B9" s="6">
        <v>1577.1521502824021</v>
      </c>
      <c r="C9" s="6">
        <v>1615.4571382046129</v>
      </c>
      <c r="D9" s="6">
        <v>1525.831297436808</v>
      </c>
      <c r="E9" s="6">
        <v>1611.8225577789899</v>
      </c>
      <c r="F9" s="6">
        <v>1588.1701262017129</v>
      </c>
      <c r="G9" s="6">
        <v>1731.9795810415071</v>
      </c>
      <c r="H9" s="6">
        <v>1612.2507187533452</v>
      </c>
      <c r="I9" s="6">
        <v>1595.6519519749741</v>
      </c>
      <c r="J9" s="6">
        <v>1687.559569260437</v>
      </c>
      <c r="K9" s="6">
        <v>1539.1376701765209</v>
      </c>
      <c r="L9" s="6">
        <v>1461.9309080353109</v>
      </c>
      <c r="M9" s="6">
        <v>1596.8373133635025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8" x14ac:dyDescent="0.3">
      <c r="A10" s="2">
        <v>8</v>
      </c>
      <c r="B10" s="6">
        <v>2047.1460141051759</v>
      </c>
      <c r="C10" s="6">
        <v>2257.8799856226101</v>
      </c>
      <c r="D10" s="6">
        <v>1715.7761970243969</v>
      </c>
      <c r="E10" s="6">
        <v>1693.416163825859</v>
      </c>
      <c r="F10" s="6">
        <v>1721.2052549587102</v>
      </c>
      <c r="G10" s="6">
        <v>1796.1697570317251</v>
      </c>
      <c r="H10" s="6">
        <v>1790.940947583141</v>
      </c>
      <c r="I10" s="6">
        <v>1797.6561846505269</v>
      </c>
      <c r="J10" s="6">
        <v>1895.823082255366</v>
      </c>
      <c r="K10" s="6">
        <v>1812.00101960333</v>
      </c>
      <c r="L10" s="6">
        <v>1634.9767551031055</v>
      </c>
      <c r="M10" s="6">
        <v>1964.8208143469578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8" x14ac:dyDescent="0.3">
      <c r="A11" s="2">
        <v>9</v>
      </c>
      <c r="B11" s="6">
        <v>1984.705678418022</v>
      </c>
      <c r="C11" s="6">
        <v>2492.1677852216999</v>
      </c>
      <c r="D11" s="6">
        <v>1767.068539618032</v>
      </c>
      <c r="E11" s="6">
        <v>1696.6090444662641</v>
      </c>
      <c r="F11" s="6">
        <v>2301.4645760214171</v>
      </c>
      <c r="G11" s="6">
        <v>2241.8580333706559</v>
      </c>
      <c r="H11" s="6">
        <v>2464.7207283740809</v>
      </c>
      <c r="I11" s="6">
        <v>2262.7383270874161</v>
      </c>
      <c r="J11" s="6">
        <v>2215.319536990884</v>
      </c>
      <c r="K11" s="6">
        <v>1706.712690222028</v>
      </c>
      <c r="L11" s="6">
        <v>1925.2754681215438</v>
      </c>
      <c r="M11" s="6">
        <v>1951.596307477369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8" x14ac:dyDescent="0.3">
      <c r="A12" s="2">
        <v>10</v>
      </c>
      <c r="B12" s="6">
        <v>2430.8487957782199</v>
      </c>
      <c r="C12" s="6">
        <v>2901.1775997595701</v>
      </c>
      <c r="D12" s="6">
        <v>1772.308879745603</v>
      </c>
      <c r="E12" s="6">
        <v>2359.010861189709</v>
      </c>
      <c r="F12" s="6">
        <v>2481.572715650414</v>
      </c>
      <c r="G12" s="6">
        <v>2335.0410483251831</v>
      </c>
      <c r="H12" s="6">
        <v>2181.4961200411121</v>
      </c>
      <c r="I12" s="6">
        <v>2429.743661162127</v>
      </c>
      <c r="J12" s="6">
        <v>2838.0046790895999</v>
      </c>
      <c r="K12" s="6">
        <v>2417.452151795806</v>
      </c>
      <c r="L12" s="6">
        <v>2307.6878239353891</v>
      </c>
      <c r="M12" s="6">
        <v>2767.7482642840641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8" x14ac:dyDescent="0.3">
      <c r="A13" s="2">
        <v>11</v>
      </c>
      <c r="B13" s="6">
        <v>2516.5359396465537</v>
      </c>
      <c r="C13" s="6">
        <v>2293.8502139458055</v>
      </c>
      <c r="D13" s="6">
        <v>2470.916517101874</v>
      </c>
      <c r="E13" s="6">
        <v>2111.6288833476469</v>
      </c>
      <c r="F13" s="6">
        <v>2407.1042137372451</v>
      </c>
      <c r="G13" s="6">
        <v>2351.6824629780162</v>
      </c>
      <c r="H13" s="6">
        <v>2484.8223764847871</v>
      </c>
      <c r="I13" s="6">
        <v>2443.2369094157302</v>
      </c>
      <c r="J13" s="6">
        <v>2409.5122057418503</v>
      </c>
      <c r="K13" s="6">
        <v>1810.4707122621601</v>
      </c>
      <c r="L13" s="6">
        <v>2091.9449621665435</v>
      </c>
      <c r="M13" s="6">
        <v>2554.5726170924459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8" x14ac:dyDescent="0.3">
      <c r="A14" s="2">
        <v>12</v>
      </c>
      <c r="B14" s="6">
        <v>2366.8794683761043</v>
      </c>
      <c r="C14" s="6">
        <v>2100.1030433450956</v>
      </c>
      <c r="D14" s="6">
        <v>2187.4580553976675</v>
      </c>
      <c r="E14" s="6">
        <v>2218.4222096578819</v>
      </c>
      <c r="F14" s="6">
        <v>2284.3812103947603</v>
      </c>
      <c r="G14" s="6">
        <v>2465.6952343175458</v>
      </c>
      <c r="H14" s="6">
        <v>2525.6200826519575</v>
      </c>
      <c r="I14" s="6">
        <v>2380.3041833757707</v>
      </c>
      <c r="J14" s="6">
        <v>2540.9598993119407</v>
      </c>
      <c r="K14" s="6">
        <v>2134.607559792561</v>
      </c>
      <c r="L14" s="6">
        <v>1944.700839487045</v>
      </c>
      <c r="M14" s="6">
        <v>2325.4875919943361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8" x14ac:dyDescent="0.3">
      <c r="A15" s="2">
        <v>13</v>
      </c>
      <c r="B15" s="6">
        <v>2093.937411607043</v>
      </c>
      <c r="C15" s="6">
        <v>1968.8460001385488</v>
      </c>
      <c r="D15" s="6">
        <v>2218.6377558448048</v>
      </c>
      <c r="E15" s="6">
        <v>2425.5197079505097</v>
      </c>
      <c r="F15" s="6">
        <v>2522.1042163138191</v>
      </c>
      <c r="G15" s="6">
        <v>2519.0879597464559</v>
      </c>
      <c r="H15" s="6">
        <v>2509.5187303932676</v>
      </c>
      <c r="I15" s="6">
        <v>2489.2392919623999</v>
      </c>
      <c r="J15" s="6">
        <v>2384.6190689260602</v>
      </c>
      <c r="K15" s="6">
        <v>2002.7618719792442</v>
      </c>
      <c r="L15" s="6">
        <v>1941.8720475241157</v>
      </c>
      <c r="M15" s="6">
        <v>2096.3814933644189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8" x14ac:dyDescent="0.3">
      <c r="A16" s="2">
        <v>14</v>
      </c>
      <c r="B16" s="6">
        <v>2052.2188567055023</v>
      </c>
      <c r="C16" s="6">
        <v>2067.3273948057936</v>
      </c>
      <c r="D16" s="6">
        <v>2028.7747934414176</v>
      </c>
      <c r="E16" s="6">
        <v>2456.1872559127919</v>
      </c>
      <c r="F16" s="6">
        <v>2476.5991414320761</v>
      </c>
      <c r="G16" s="6">
        <v>2596.7091483737563</v>
      </c>
      <c r="H16" s="6">
        <v>2339.0807113512901</v>
      </c>
      <c r="I16" s="6">
        <v>2433.4206400810035</v>
      </c>
      <c r="J16" s="6">
        <v>2410.1533616356105</v>
      </c>
      <c r="K16" s="6">
        <v>2035.4191755925942</v>
      </c>
      <c r="L16" s="6">
        <v>1859.4013739381012</v>
      </c>
      <c r="M16" s="6">
        <v>2401.3007172958824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8" x14ac:dyDescent="0.3">
      <c r="A17" s="2">
        <v>15</v>
      </c>
      <c r="B17" s="6">
        <v>1818.7459558171781</v>
      </c>
      <c r="C17" s="6">
        <v>2395.5477386407015</v>
      </c>
      <c r="D17" s="6">
        <v>2074.2671743186334</v>
      </c>
      <c r="E17" s="6">
        <v>2385.8976860713638</v>
      </c>
      <c r="F17" s="6">
        <v>2630.6005913823187</v>
      </c>
      <c r="G17" s="6">
        <v>2492.6970456485501</v>
      </c>
      <c r="H17" s="6">
        <v>2127.7674306375784</v>
      </c>
      <c r="I17" s="6">
        <v>2487.849168804818</v>
      </c>
      <c r="J17" s="6">
        <v>2371.6186527742434</v>
      </c>
      <c r="K17" s="6">
        <v>1991.4217540898273</v>
      </c>
      <c r="L17" s="6">
        <v>2118.578920482501</v>
      </c>
      <c r="M17" s="6">
        <v>2772.9135291761631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8" x14ac:dyDescent="0.3">
      <c r="A18" s="2">
        <v>16</v>
      </c>
      <c r="B18" s="6">
        <v>2035.750508386933</v>
      </c>
      <c r="C18" s="6">
        <v>2534.2754657091787</v>
      </c>
      <c r="D18" s="6">
        <v>2282.9408760826641</v>
      </c>
      <c r="E18" s="6">
        <v>2317.3374998357508</v>
      </c>
      <c r="F18" s="6">
        <v>2691.8185749639783</v>
      </c>
      <c r="G18" s="6">
        <v>2514.7114493067884</v>
      </c>
      <c r="H18" s="6">
        <v>2451.3413052146648</v>
      </c>
      <c r="I18" s="6">
        <v>2568.524283427173</v>
      </c>
      <c r="J18" s="6">
        <v>2454.2229694467605</v>
      </c>
      <c r="K18" s="6">
        <v>2143.7787397828974</v>
      </c>
      <c r="L18" s="6">
        <v>2299.4472420110183</v>
      </c>
      <c r="M18" s="6">
        <v>2490.2950959828404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8" x14ac:dyDescent="0.3">
      <c r="A19" s="2">
        <v>17</v>
      </c>
      <c r="B19" s="6">
        <v>2163.6640012952821</v>
      </c>
      <c r="C19" s="6">
        <v>2427.4357330776047</v>
      </c>
      <c r="D19" s="6">
        <v>2452.8251421953614</v>
      </c>
      <c r="E19" s="6">
        <v>2502.3486133701308</v>
      </c>
      <c r="F19" s="6">
        <v>3038.0132717939782</v>
      </c>
      <c r="G19" s="6">
        <v>2522.256983830438</v>
      </c>
      <c r="H19" s="6">
        <v>2574.7462645968158</v>
      </c>
      <c r="I19" s="6">
        <v>2643.0078424938119</v>
      </c>
      <c r="J19" s="6">
        <v>2681.6835251724406</v>
      </c>
      <c r="K19" s="6">
        <v>2043.2508401713612</v>
      </c>
      <c r="L19" s="6">
        <v>1956.237367652335</v>
      </c>
      <c r="M19" s="6">
        <v>2144.4746550343871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8" x14ac:dyDescent="0.3">
      <c r="A20" s="2">
        <v>18</v>
      </c>
      <c r="B20" s="6">
        <v>1957.3689238395921</v>
      </c>
      <c r="C20" s="6">
        <v>2155.2580883755377</v>
      </c>
      <c r="D20" s="6">
        <v>2539.1009726974385</v>
      </c>
      <c r="E20" s="6">
        <v>2455.791399108391</v>
      </c>
      <c r="F20" s="6">
        <v>2848.3974219312086</v>
      </c>
      <c r="G20" s="6">
        <v>2441.3457149868</v>
      </c>
      <c r="H20" s="6">
        <v>2447.7697332678044</v>
      </c>
      <c r="I20" s="6">
        <v>2808.7695790019511</v>
      </c>
      <c r="J20" s="6">
        <v>2284.7001691778337</v>
      </c>
      <c r="K20" s="6">
        <v>2230.5782624330823</v>
      </c>
      <c r="L20" s="6">
        <v>2183.7878809100912</v>
      </c>
      <c r="M20" s="6">
        <v>2136.0996319666101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8" x14ac:dyDescent="0.3">
      <c r="A21" s="2">
        <v>19</v>
      </c>
      <c r="B21" s="6">
        <v>1654.0325775379749</v>
      </c>
      <c r="C21" s="6">
        <v>1975.0224939406703</v>
      </c>
      <c r="D21" s="6">
        <v>2388.2085649967021</v>
      </c>
      <c r="E21" s="6">
        <v>2523.9590633322573</v>
      </c>
      <c r="F21" s="6">
        <v>2652.9752136723819</v>
      </c>
      <c r="G21" s="6">
        <v>2600.9231211462288</v>
      </c>
      <c r="H21" s="6">
        <v>2497.9322918834009</v>
      </c>
      <c r="I21" s="6">
        <v>2679.4332795697924</v>
      </c>
      <c r="J21" s="6">
        <v>2066.366386910865</v>
      </c>
      <c r="K21" s="6">
        <v>2875.09020764041</v>
      </c>
      <c r="L21" s="6">
        <v>1263.5023882652115</v>
      </c>
      <c r="M21" s="6">
        <v>1328.7820632086573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8" x14ac:dyDescent="0.3">
      <c r="A22" s="2">
        <v>20</v>
      </c>
      <c r="B22" s="6">
        <v>1456.3222665418998</v>
      </c>
      <c r="C22" s="6">
        <v>1689.7123058900872</v>
      </c>
      <c r="D22" s="6">
        <v>2182.4255075959272</v>
      </c>
      <c r="E22" s="6">
        <v>2092.6540054145767</v>
      </c>
      <c r="F22" s="6">
        <v>2531.5925573194118</v>
      </c>
      <c r="G22" s="6">
        <v>2574.2024701085388</v>
      </c>
      <c r="H22" s="6">
        <v>2393.2004457544076</v>
      </c>
      <c r="I22" s="6">
        <v>2534.4308473707683</v>
      </c>
      <c r="J22" s="6">
        <v>2138.1975322413391</v>
      </c>
      <c r="K22" s="6">
        <v>1851.8061534788301</v>
      </c>
      <c r="L22" s="6">
        <v>1356.6085089258052</v>
      </c>
      <c r="M22" s="6">
        <v>1599.0170158315464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8" x14ac:dyDescent="0.3">
      <c r="A23" s="2">
        <v>21</v>
      </c>
      <c r="B23" s="6">
        <v>1437.855545497265</v>
      </c>
      <c r="C23" s="6">
        <v>1749.2514739122755</v>
      </c>
      <c r="D23" s="6">
        <v>1933.2241846123259</v>
      </c>
      <c r="E23" s="6">
        <v>1901.2136669290117</v>
      </c>
      <c r="F23" s="6">
        <v>2130.1158242409228</v>
      </c>
      <c r="G23" s="6">
        <v>2450.314685299365</v>
      </c>
      <c r="H23" s="6">
        <v>2076.1671086198317</v>
      </c>
      <c r="I23" s="6">
        <v>2262.353867103111</v>
      </c>
      <c r="J23" s="6">
        <v>1838.1415062968522</v>
      </c>
      <c r="K23" s="6">
        <v>1737.4028968428129</v>
      </c>
      <c r="L23" s="6">
        <v>1334.3117703085502</v>
      </c>
      <c r="M23" s="6">
        <v>1523.2593270339657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8" x14ac:dyDescent="0.3">
      <c r="A24" s="2">
        <v>22</v>
      </c>
      <c r="B24" s="6">
        <v>1478.5523073447371</v>
      </c>
      <c r="C24" s="6">
        <v>1767.2009509644756</v>
      </c>
      <c r="D24" s="6">
        <v>1587.8412837070009</v>
      </c>
      <c r="E24" s="6">
        <v>1627.9967573565436</v>
      </c>
      <c r="F24" s="6">
        <v>2080.8512122103189</v>
      </c>
      <c r="G24" s="6">
        <v>2111.3671098862219</v>
      </c>
      <c r="H24" s="6">
        <v>2046.2221489145938</v>
      </c>
      <c r="I24" s="6">
        <v>1972.1338367374753</v>
      </c>
      <c r="J24" s="6">
        <v>1791.214693661356</v>
      </c>
      <c r="K24" s="6">
        <v>1660.974106763761</v>
      </c>
      <c r="L24" s="6">
        <v>1272.6667017396896</v>
      </c>
      <c r="M24" s="6">
        <v>1538.5059601265455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8" x14ac:dyDescent="0.3">
      <c r="A25" s="2">
        <v>23</v>
      </c>
      <c r="B25" s="6">
        <v>1312.2390513508631</v>
      </c>
      <c r="C25" s="6">
        <v>1666.1366227455139</v>
      </c>
      <c r="D25" s="6">
        <v>1442.865346079436</v>
      </c>
      <c r="E25" s="6">
        <v>1529.093734333683</v>
      </c>
      <c r="F25" s="6">
        <v>1860.783347669154</v>
      </c>
      <c r="G25" s="6">
        <v>1567.1396769362818</v>
      </c>
      <c r="H25" s="6">
        <v>1834.5163885535731</v>
      </c>
      <c r="I25" s="6">
        <v>1897.3166486035179</v>
      </c>
      <c r="J25" s="6">
        <v>1820.2749355474839</v>
      </c>
      <c r="K25" s="6">
        <v>1470.9246533503729</v>
      </c>
      <c r="L25" s="6">
        <v>1177.4374765141251</v>
      </c>
      <c r="M25" s="6">
        <v>1494.1507840871241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8" x14ac:dyDescent="0.3">
      <c r="A26" s="2">
        <v>24</v>
      </c>
      <c r="B26" s="6">
        <v>1296.745213964778</v>
      </c>
      <c r="C26" s="6">
        <v>1481.9301788246789</v>
      </c>
      <c r="D26" s="6">
        <v>1381.8276814130199</v>
      </c>
      <c r="E26" s="6">
        <v>1593.3806838030741</v>
      </c>
      <c r="F26" s="6">
        <v>1591.265330933456</v>
      </c>
      <c r="G26" s="6">
        <v>1634.6770206169431</v>
      </c>
      <c r="H26" s="6">
        <v>1717.8443706645489</v>
      </c>
      <c r="I26" s="6">
        <v>1694.7470192600258</v>
      </c>
      <c r="J26" s="6">
        <v>1668.830812594158</v>
      </c>
      <c r="K26" s="6">
        <v>1419.6396593907659</v>
      </c>
      <c r="L26" s="6">
        <v>1169.6996030429111</v>
      </c>
      <c r="M26" s="6">
        <v>1239.9475185663696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Z26" s="6"/>
      <c r="AA26" s="6"/>
      <c r="AB26" s="6"/>
      <c r="AC26" s="6"/>
      <c r="AD26" s="6"/>
      <c r="AE26" s="6"/>
      <c r="AF26" s="6"/>
      <c r="AG26" s="6"/>
      <c r="AH26" s="6"/>
    </row>
    <row r="29" spans="1:34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3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3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3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3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3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3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3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3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3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3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3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3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3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3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3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3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3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3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3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3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X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12844-DA37-429B-9A24-D0FCD55866F9}">
  <dimension ref="A1:M26"/>
  <sheetViews>
    <sheetView tabSelected="1" workbookViewId="0">
      <selection activeCell="E34" sqref="E34"/>
    </sheetView>
  </sheetViews>
  <sheetFormatPr defaultRowHeight="14.4" x14ac:dyDescent="0.3"/>
  <sheetData>
    <row r="1" spans="1:13" ht="18" x14ac:dyDescent="0.3">
      <c r="G1" s="1" t="s">
        <v>40</v>
      </c>
    </row>
    <row r="2" spans="1:13" ht="18" x14ac:dyDescent="0.3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13" ht="18" x14ac:dyDescent="0.3">
      <c r="A3" s="2">
        <v>1</v>
      </c>
      <c r="B3" s="6">
        <v>1070.6633693029526</v>
      </c>
      <c r="C3" s="6">
        <v>1207.9798829797978</v>
      </c>
      <c r="D3" s="6">
        <v>969.32531064477905</v>
      </c>
      <c r="E3" s="6">
        <v>935.79669564535857</v>
      </c>
      <c r="F3" s="6">
        <v>1303.3348671598603</v>
      </c>
      <c r="G3" s="6">
        <v>1200.7090129660073</v>
      </c>
      <c r="H3" s="6">
        <v>1521.5454244765754</v>
      </c>
      <c r="I3" s="6">
        <v>1606.0890378838817</v>
      </c>
      <c r="J3" s="6">
        <v>1427.7384830825367</v>
      </c>
      <c r="K3" s="6"/>
      <c r="L3" s="6"/>
      <c r="M3" s="6"/>
    </row>
    <row r="4" spans="1:13" ht="18" x14ac:dyDescent="0.3">
      <c r="A4" s="2">
        <v>2</v>
      </c>
      <c r="B4" s="6">
        <v>1081.2297986981162</v>
      </c>
      <c r="C4" s="6">
        <v>1164.058428600581</v>
      </c>
      <c r="D4" s="6">
        <v>888.72654972363716</v>
      </c>
      <c r="E4" s="6">
        <v>899.3334573810439</v>
      </c>
      <c r="F4" s="6">
        <v>1298.3530501668333</v>
      </c>
      <c r="G4" s="6">
        <v>1321.0041354150026</v>
      </c>
      <c r="H4" s="6">
        <v>1499.6582273326371</v>
      </c>
      <c r="I4" s="6">
        <v>1589.9082398067321</v>
      </c>
      <c r="J4" s="6">
        <v>1389.731675808996</v>
      </c>
      <c r="K4" s="6"/>
      <c r="L4" s="6"/>
      <c r="M4" s="6"/>
    </row>
    <row r="5" spans="1:13" ht="18" x14ac:dyDescent="0.3">
      <c r="A5" s="2">
        <v>3</v>
      </c>
      <c r="B5" s="6">
        <v>1098.7791168921324</v>
      </c>
      <c r="C5" s="6">
        <v>1378.776665575188</v>
      </c>
      <c r="D5" s="6">
        <v>968.76874939769868</v>
      </c>
      <c r="E5" s="6">
        <v>960.62300530240657</v>
      </c>
      <c r="F5" s="6">
        <v>1409.3832086553909</v>
      </c>
      <c r="G5" s="6">
        <v>1403.1227575761507</v>
      </c>
      <c r="H5" s="6">
        <v>1584.8258811449318</v>
      </c>
      <c r="I5" s="6">
        <v>1491.3142825790278</v>
      </c>
      <c r="J5" s="6">
        <v>1225.7918483475546</v>
      </c>
      <c r="K5" s="6"/>
      <c r="L5" s="6"/>
      <c r="M5" s="6"/>
    </row>
    <row r="6" spans="1:13" ht="18" x14ac:dyDescent="0.3">
      <c r="A6" s="2">
        <v>4</v>
      </c>
      <c r="B6" s="6">
        <v>1128.2145689732599</v>
      </c>
      <c r="C6" s="6">
        <v>1196.5966544480834</v>
      </c>
      <c r="D6" s="6">
        <v>906.01435248938071</v>
      </c>
      <c r="E6" s="6">
        <v>984.52796161362517</v>
      </c>
      <c r="F6" s="6">
        <v>1269.2727725090888</v>
      </c>
      <c r="G6" s="6">
        <v>1406.8308865783088</v>
      </c>
      <c r="H6" s="6">
        <v>1413.3290575735148</v>
      </c>
      <c r="I6" s="6">
        <v>1440.9902070691498</v>
      </c>
      <c r="J6" s="6">
        <v>1303.1256829494728</v>
      </c>
      <c r="K6" s="6"/>
      <c r="L6" s="6"/>
      <c r="M6" s="6"/>
    </row>
    <row r="7" spans="1:13" ht="18" x14ac:dyDescent="0.3">
      <c r="A7" s="2">
        <v>5</v>
      </c>
      <c r="B7" s="6">
        <v>1117.635301393932</v>
      </c>
      <c r="C7" s="6">
        <v>1412.5773717523834</v>
      </c>
      <c r="D7" s="6">
        <v>1027.3707754074474</v>
      </c>
      <c r="E7" s="6">
        <v>934.58053767541753</v>
      </c>
      <c r="F7" s="6">
        <v>1442.9585421187651</v>
      </c>
      <c r="G7" s="6">
        <v>1327.2569061752333</v>
      </c>
      <c r="H7" s="6">
        <v>1360.2846553681654</v>
      </c>
      <c r="I7" s="6">
        <v>1407.909164464344</v>
      </c>
      <c r="J7" s="6">
        <v>1211.7886376558247</v>
      </c>
      <c r="K7" s="6"/>
      <c r="L7" s="6"/>
      <c r="M7" s="6"/>
    </row>
    <row r="8" spans="1:13" ht="18" x14ac:dyDescent="0.3">
      <c r="A8" s="2">
        <v>6</v>
      </c>
      <c r="B8" s="6">
        <v>1107.9768182035164</v>
      </c>
      <c r="C8" s="6">
        <v>1477.5993092180724</v>
      </c>
      <c r="D8" s="6">
        <v>1262.6464514730601</v>
      </c>
      <c r="E8" s="6">
        <v>1079.4535955949486</v>
      </c>
      <c r="F8" s="6">
        <v>1172.1620398032451</v>
      </c>
      <c r="G8" s="6">
        <v>1295.9160577825432</v>
      </c>
      <c r="H8" s="6">
        <v>1389.2849600736099</v>
      </c>
      <c r="I8" s="6">
        <v>1389.796221624214</v>
      </c>
      <c r="J8" s="6">
        <v>1160.481262045997</v>
      </c>
      <c r="K8" s="6"/>
      <c r="L8" s="6"/>
      <c r="M8" s="6"/>
    </row>
    <row r="9" spans="1:13" ht="18" x14ac:dyDescent="0.3">
      <c r="A9" s="2">
        <v>7</v>
      </c>
      <c r="B9" s="6">
        <v>1608.739420248965</v>
      </c>
      <c r="C9" s="6">
        <v>1687.063610420691</v>
      </c>
      <c r="D9" s="6">
        <v>1282.5284436067518</v>
      </c>
      <c r="E9" s="6">
        <v>1126.3768603521924</v>
      </c>
      <c r="F9" s="6">
        <v>1339.407799784643</v>
      </c>
      <c r="G9" s="6">
        <v>1407.4004103272755</v>
      </c>
      <c r="H9" s="6">
        <v>1505.952704225464</v>
      </c>
      <c r="I9" s="6">
        <v>1328.4979585958149</v>
      </c>
      <c r="J9" s="6">
        <v>1124.9910861543733</v>
      </c>
      <c r="K9" s="6"/>
      <c r="L9" s="6"/>
      <c r="M9" s="6"/>
    </row>
    <row r="10" spans="1:13" ht="18" x14ac:dyDescent="0.3">
      <c r="A10" s="2">
        <v>8</v>
      </c>
      <c r="B10" s="6">
        <v>1692.2277162569444</v>
      </c>
      <c r="C10" s="6">
        <v>1938.7333370917352</v>
      </c>
      <c r="D10" s="6">
        <v>1463.0660012938854</v>
      </c>
      <c r="E10" s="6">
        <v>1328.1527318395683</v>
      </c>
      <c r="F10" s="6">
        <v>1899.3274918914844</v>
      </c>
      <c r="G10" s="6">
        <v>2006.385211742386</v>
      </c>
      <c r="H10" s="6">
        <v>1877.2464247101971</v>
      </c>
      <c r="I10" s="6">
        <v>1728.6106442365717</v>
      </c>
      <c r="J10" s="6">
        <v>1476.5026657663711</v>
      </c>
      <c r="K10" s="6"/>
      <c r="L10" s="6"/>
      <c r="M10" s="6"/>
    </row>
    <row r="11" spans="1:13" ht="18" x14ac:dyDescent="0.3">
      <c r="A11" s="2">
        <v>9</v>
      </c>
      <c r="B11" s="6">
        <v>2283.5928464634826</v>
      </c>
      <c r="C11" s="6">
        <v>2576.6699216502761</v>
      </c>
      <c r="D11" s="6">
        <v>2096.9462529107641</v>
      </c>
      <c r="E11" s="6">
        <v>1718.9701878652822</v>
      </c>
      <c r="F11" s="6">
        <v>2532.4004591571493</v>
      </c>
      <c r="G11" s="6">
        <v>2593.4423640366253</v>
      </c>
      <c r="H11" s="6">
        <v>1861.9204458511329</v>
      </c>
      <c r="I11" s="6">
        <v>2054.6473279645525</v>
      </c>
      <c r="J11" s="6">
        <v>1941.7097775868133</v>
      </c>
      <c r="K11" s="6"/>
      <c r="L11" s="6"/>
      <c r="M11" s="6"/>
    </row>
    <row r="12" spans="1:13" ht="18" x14ac:dyDescent="0.3">
      <c r="A12" s="2">
        <v>10</v>
      </c>
      <c r="B12" s="6">
        <v>2608.2776040541571</v>
      </c>
      <c r="C12" s="6">
        <v>2736.6428641043531</v>
      </c>
      <c r="D12" s="6">
        <v>2179.4112948583625</v>
      </c>
      <c r="E12" s="6">
        <v>1910.9731833778656</v>
      </c>
      <c r="F12" s="6">
        <v>2318.6291317938212</v>
      </c>
      <c r="G12" s="6">
        <v>2029.8458985822081</v>
      </c>
      <c r="H12" s="6">
        <v>2162.3953413216232</v>
      </c>
      <c r="I12" s="6">
        <v>2126.9286973772432</v>
      </c>
      <c r="J12" s="6">
        <v>2212.4622179443309</v>
      </c>
      <c r="K12" s="6"/>
      <c r="L12" s="6"/>
      <c r="M12" s="6"/>
    </row>
    <row r="13" spans="1:13" ht="18" x14ac:dyDescent="0.3">
      <c r="A13" s="2">
        <v>11</v>
      </c>
      <c r="B13" s="6">
        <v>2306.8138304977351</v>
      </c>
      <c r="C13" s="6">
        <v>2373.1854567207934</v>
      </c>
      <c r="D13" s="6">
        <v>2258.2269994712715</v>
      </c>
      <c r="E13" s="6">
        <v>1775.5833021886324</v>
      </c>
      <c r="F13" s="6">
        <v>2434.3024690480188</v>
      </c>
      <c r="G13" s="6">
        <v>2148.7791584016722</v>
      </c>
      <c r="H13" s="6">
        <v>2242.6246174713306</v>
      </c>
      <c r="I13" s="6">
        <v>2643.7744329149041</v>
      </c>
      <c r="J13" s="6">
        <v>2774.6999031216374</v>
      </c>
      <c r="K13" s="6"/>
      <c r="L13" s="6"/>
      <c r="M13" s="6"/>
    </row>
    <row r="14" spans="1:13" ht="18" x14ac:dyDescent="0.3">
      <c r="A14" s="2">
        <v>12</v>
      </c>
      <c r="B14" s="6">
        <v>1934.9379017908218</v>
      </c>
      <c r="C14" s="6">
        <v>1854.0186922878704</v>
      </c>
      <c r="D14" s="6">
        <v>1960.3905443217054</v>
      </c>
      <c r="E14" s="6">
        <v>1842.633661843053</v>
      </c>
      <c r="F14" s="6">
        <v>2212.5145428920769</v>
      </c>
      <c r="G14" s="6">
        <v>2285.7694079548919</v>
      </c>
      <c r="H14" s="6">
        <v>2385.5555220643455</v>
      </c>
      <c r="I14" s="6">
        <v>2529.4015237621215</v>
      </c>
      <c r="J14" s="6">
        <v>2649.5930682885528</v>
      </c>
      <c r="K14" s="6"/>
      <c r="L14" s="6"/>
      <c r="M14" s="6"/>
    </row>
    <row r="15" spans="1:13" ht="18" x14ac:dyDescent="0.3">
      <c r="A15" s="2">
        <v>13</v>
      </c>
      <c r="B15" s="6">
        <v>1813.1314148365439</v>
      </c>
      <c r="C15" s="6">
        <v>1746.039125689839</v>
      </c>
      <c r="D15" s="6">
        <v>1592.367726082482</v>
      </c>
      <c r="E15" s="6">
        <v>1714.8086858116583</v>
      </c>
      <c r="F15" s="6">
        <v>2170.9798738978534</v>
      </c>
      <c r="G15" s="6">
        <v>2290.069944519184</v>
      </c>
      <c r="H15" s="6">
        <v>2383.0700705575055</v>
      </c>
      <c r="I15" s="6">
        <v>2673.0423438497996</v>
      </c>
      <c r="J15" s="6">
        <v>2644.7142374691612</v>
      </c>
      <c r="K15" s="6"/>
      <c r="L15" s="6"/>
      <c r="M15" s="6"/>
    </row>
    <row r="16" spans="1:13" ht="18" x14ac:dyDescent="0.3">
      <c r="A16" s="2">
        <v>14</v>
      </c>
      <c r="B16" s="6">
        <v>1594.9283553488829</v>
      </c>
      <c r="C16" s="6">
        <v>1665.0309849123489</v>
      </c>
      <c r="D16" s="6">
        <v>1542.9729510989714</v>
      </c>
      <c r="E16" s="6">
        <v>1796.0669577362016</v>
      </c>
      <c r="F16" s="6">
        <v>2514.3850292560637</v>
      </c>
      <c r="G16" s="6">
        <v>2573.1970186352455</v>
      </c>
      <c r="H16" s="6">
        <v>2568.4507084669394</v>
      </c>
      <c r="I16" s="6">
        <v>2749.2361063534654</v>
      </c>
      <c r="J16" s="6">
        <v>2673.2890027446801</v>
      </c>
      <c r="K16" s="6"/>
      <c r="L16" s="6"/>
      <c r="M16" s="6"/>
    </row>
    <row r="17" spans="1:13" ht="18" x14ac:dyDescent="0.3">
      <c r="A17" s="2">
        <v>15</v>
      </c>
      <c r="B17" s="6">
        <v>1772.4750218977938</v>
      </c>
      <c r="C17" s="6">
        <v>1692.2288799973676</v>
      </c>
      <c r="D17" s="6">
        <v>1908.8737617591946</v>
      </c>
      <c r="E17" s="6">
        <v>1905.7549809176558</v>
      </c>
      <c r="F17" s="6">
        <v>2518.2781011517395</v>
      </c>
      <c r="G17" s="6">
        <v>2502.6386836478569</v>
      </c>
      <c r="H17" s="6">
        <v>2388.9857892349237</v>
      </c>
      <c r="I17" s="6">
        <v>2677.1232360714102</v>
      </c>
      <c r="J17" s="6">
        <v>2541.1509383995417</v>
      </c>
      <c r="K17" s="6"/>
      <c r="L17" s="6"/>
      <c r="M17" s="6"/>
    </row>
    <row r="18" spans="1:13" ht="18" x14ac:dyDescent="0.3">
      <c r="A18" s="2">
        <v>16</v>
      </c>
      <c r="B18" s="6">
        <v>1502.0054524485029</v>
      </c>
      <c r="C18" s="6">
        <v>1828.3418118482193</v>
      </c>
      <c r="D18" s="6">
        <v>2034.9907722361986</v>
      </c>
      <c r="E18" s="6">
        <v>1862.9444581131779</v>
      </c>
      <c r="F18" s="6">
        <v>2626.8409360367118</v>
      </c>
      <c r="G18" s="6">
        <v>2504.325618078441</v>
      </c>
      <c r="H18" s="6">
        <v>2665.5686766022104</v>
      </c>
      <c r="I18" s="6">
        <v>2793.3958362253256</v>
      </c>
      <c r="J18" s="6">
        <v>2797.3793180579787</v>
      </c>
      <c r="K18" s="6"/>
      <c r="L18" s="6"/>
      <c r="M18" s="6"/>
    </row>
    <row r="19" spans="1:13" ht="18" x14ac:dyDescent="0.3">
      <c r="A19" s="2">
        <v>17</v>
      </c>
      <c r="B19" s="6">
        <v>1667.365507875701</v>
      </c>
      <c r="C19" s="6">
        <v>1744.91329815876</v>
      </c>
      <c r="D19" s="6">
        <v>2252.1168261108687</v>
      </c>
      <c r="E19" s="6">
        <v>2067.2273123506757</v>
      </c>
      <c r="F19" s="6">
        <v>3007.377172238916</v>
      </c>
      <c r="G19" s="6">
        <v>2803.8207583176836</v>
      </c>
      <c r="H19" s="6">
        <v>2659.4675821956366</v>
      </c>
      <c r="I19" s="6">
        <v>2958.4997746597373</v>
      </c>
      <c r="J19" s="6">
        <v>2853.225211453645</v>
      </c>
      <c r="K19" s="6"/>
      <c r="L19" s="6"/>
      <c r="M19" s="6"/>
    </row>
    <row r="20" spans="1:13" ht="18" x14ac:dyDescent="0.3">
      <c r="A20" s="2">
        <v>18</v>
      </c>
      <c r="B20" s="6">
        <v>1694.2224765880087</v>
      </c>
      <c r="C20" s="6">
        <v>1662.9349384287148</v>
      </c>
      <c r="D20" s="6">
        <v>2217.0935792036134</v>
      </c>
      <c r="E20" s="6">
        <v>2224.7212240658409</v>
      </c>
      <c r="F20" s="6">
        <v>2934.7987669210279</v>
      </c>
      <c r="G20" s="6">
        <v>2663.8759004661042</v>
      </c>
      <c r="H20" s="6">
        <v>2591.7080794721069</v>
      </c>
      <c r="I20" s="6">
        <v>2905.6843998043109</v>
      </c>
      <c r="J20" s="6">
        <v>2832.5047825134088</v>
      </c>
      <c r="K20" s="6"/>
      <c r="L20" s="6"/>
      <c r="M20" s="6"/>
    </row>
    <row r="21" spans="1:13" ht="18" x14ac:dyDescent="0.3">
      <c r="A21" s="2">
        <v>19</v>
      </c>
      <c r="B21" s="6">
        <v>1543.1120737082229</v>
      </c>
      <c r="C21" s="6">
        <v>1840.3682784064476</v>
      </c>
      <c r="D21" s="6">
        <v>1911.5403257148928</v>
      </c>
      <c r="E21" s="6">
        <v>1622.2556568275668</v>
      </c>
      <c r="F21" s="6">
        <v>2370.0309665498735</v>
      </c>
      <c r="G21" s="6">
        <v>2475.3321148550353</v>
      </c>
      <c r="H21" s="6">
        <v>2467.319054393563</v>
      </c>
      <c r="I21" s="6">
        <v>2760.9965861035785</v>
      </c>
      <c r="J21" s="6">
        <v>2026.4287393033046</v>
      </c>
      <c r="K21" s="6"/>
      <c r="L21" s="6"/>
      <c r="M21" s="6"/>
    </row>
    <row r="22" spans="1:13" ht="18" x14ac:dyDescent="0.3">
      <c r="A22" s="2">
        <v>20</v>
      </c>
      <c r="B22" s="6">
        <v>1428.0200378089835</v>
      </c>
      <c r="C22" s="6">
        <v>1439.2025005324365</v>
      </c>
      <c r="D22" s="6">
        <v>1748.2277793380454</v>
      </c>
      <c r="E22" s="6">
        <v>1551.801884077704</v>
      </c>
      <c r="F22" s="6">
        <v>1856.1451149447994</v>
      </c>
      <c r="G22" s="6">
        <v>2229.4099805942433</v>
      </c>
      <c r="H22" s="6">
        <v>2205.6127816840681</v>
      </c>
      <c r="I22" s="6">
        <v>2559.0335957218399</v>
      </c>
      <c r="J22" s="6">
        <v>1954.9966153831997</v>
      </c>
      <c r="K22" s="6"/>
      <c r="L22" s="6"/>
      <c r="M22" s="6"/>
    </row>
    <row r="23" spans="1:13" ht="18" x14ac:dyDescent="0.3">
      <c r="A23" s="2">
        <v>21</v>
      </c>
      <c r="B23" s="6">
        <v>1393.1850046711377</v>
      </c>
      <c r="C23" s="6">
        <v>1431.3517755198116</v>
      </c>
      <c r="D23" s="6">
        <v>1479.7774638117262</v>
      </c>
      <c r="E23" s="6">
        <v>1342.8223917481944</v>
      </c>
      <c r="F23" s="6">
        <v>1992.2146884067129</v>
      </c>
      <c r="G23" s="6">
        <v>2242.9969011731396</v>
      </c>
      <c r="H23" s="6">
        <v>2298.4411707159834</v>
      </c>
      <c r="I23" s="6">
        <v>2448.3931084444043</v>
      </c>
      <c r="J23" s="6">
        <v>2139.6454015691374</v>
      </c>
      <c r="K23" s="6"/>
      <c r="L23" s="6"/>
      <c r="M23" s="6"/>
    </row>
    <row r="24" spans="1:13" ht="18" x14ac:dyDescent="0.3">
      <c r="A24" s="2">
        <v>22</v>
      </c>
      <c r="B24" s="6">
        <v>1416.159856875835</v>
      </c>
      <c r="C24" s="6">
        <v>1410.3088204987648</v>
      </c>
      <c r="D24" s="6">
        <v>1244.5346108823401</v>
      </c>
      <c r="E24" s="6">
        <v>1290.3498115788154</v>
      </c>
      <c r="F24" s="6">
        <v>2083.5337853453666</v>
      </c>
      <c r="G24" s="6">
        <v>2106.2616836207631</v>
      </c>
      <c r="H24" s="6">
        <v>2203.8040573429416</v>
      </c>
      <c r="I24" s="6">
        <v>2353.6104232167381</v>
      </c>
      <c r="J24" s="6">
        <v>1909.8836378716405</v>
      </c>
      <c r="K24" s="6"/>
      <c r="L24" s="6"/>
      <c r="M24" s="6"/>
    </row>
    <row r="25" spans="1:13" ht="18" x14ac:dyDescent="0.3">
      <c r="A25" s="2">
        <v>23</v>
      </c>
      <c r="B25" s="6">
        <v>1220.2763862110569</v>
      </c>
      <c r="C25" s="6">
        <v>1361.2392649599878</v>
      </c>
      <c r="D25" s="6">
        <v>1153.5957743821009</v>
      </c>
      <c r="E25" s="6">
        <v>1167.6124256680864</v>
      </c>
      <c r="F25" s="6">
        <v>1564.3995514184114</v>
      </c>
      <c r="G25" s="6">
        <v>1718.7817101954001</v>
      </c>
      <c r="H25" s="6">
        <v>2075.2827901439059</v>
      </c>
      <c r="I25" s="6">
        <v>2079.32090617433</v>
      </c>
      <c r="J25" s="6">
        <v>1755.5275332738511</v>
      </c>
      <c r="K25" s="6"/>
      <c r="L25" s="6"/>
      <c r="M25" s="6"/>
    </row>
    <row r="26" spans="1:13" ht="18" x14ac:dyDescent="0.3">
      <c r="A26" s="2">
        <v>24</v>
      </c>
      <c r="B26" s="6">
        <v>1206.7227875913773</v>
      </c>
      <c r="C26" s="6">
        <v>1194.2035933185568</v>
      </c>
      <c r="D26" s="6">
        <v>1109.8556766947031</v>
      </c>
      <c r="E26" s="6">
        <v>1081.9894346861511</v>
      </c>
      <c r="F26" s="6">
        <v>1446.799802286067</v>
      </c>
      <c r="G26" s="6">
        <v>1672.9247493388423</v>
      </c>
      <c r="H26" s="6">
        <v>1870.7895836280236</v>
      </c>
      <c r="I26" s="6">
        <v>1833.268319950015</v>
      </c>
      <c r="J26" s="6">
        <v>1564.0004166407339</v>
      </c>
      <c r="K26" s="6"/>
      <c r="L26" s="6"/>
      <c r="M26" s="6"/>
    </row>
  </sheetData>
  <conditionalFormatting sqref="B3:L2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I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J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dimension ref="A1:AO289"/>
  <sheetViews>
    <sheetView topLeftCell="S1" zoomScale="70" zoomScaleNormal="70" zoomScaleSheetLayoutView="71" workbookViewId="0">
      <pane ySplit="1" topLeftCell="A2" activePane="bottomLeft" state="frozen"/>
      <selection pane="bottomLeft" activeCell="AC21" sqref="AC21"/>
    </sheetView>
  </sheetViews>
  <sheetFormatPr defaultRowHeight="14.4" x14ac:dyDescent="0.3"/>
  <cols>
    <col min="1" max="1" width="10.6640625" bestFit="1" customWidth="1"/>
    <col min="2" max="2" width="17.6640625" customWidth="1"/>
    <col min="3" max="3" width="10.6640625" customWidth="1"/>
    <col min="4" max="4" width="16.5546875" customWidth="1"/>
    <col min="7" max="7" width="12.44140625" customWidth="1"/>
    <col min="8" max="8" width="23.6640625" bestFit="1" customWidth="1"/>
    <col min="10" max="14" width="12.44140625" customWidth="1"/>
    <col min="15" max="15" width="13.88671875" bestFit="1" customWidth="1"/>
    <col min="16" max="16" width="13.33203125" bestFit="1" customWidth="1"/>
    <col min="17" max="17" width="14.21875" bestFit="1" customWidth="1"/>
    <col min="18" max="21" width="16.109375" bestFit="1" customWidth="1"/>
    <col min="22" max="22" width="10.6640625" customWidth="1"/>
    <col min="23" max="23" width="14" customWidth="1"/>
    <col min="24" max="37" width="5.6640625" customWidth="1"/>
  </cols>
  <sheetData>
    <row r="1" spans="1:31" s="4" customFormat="1" ht="72" x14ac:dyDescent="0.3">
      <c r="A1" s="4" t="s">
        <v>14</v>
      </c>
      <c r="B1" s="4" t="s">
        <v>15</v>
      </c>
      <c r="C1" s="4" t="s">
        <v>16</v>
      </c>
      <c r="D1" s="4" t="s">
        <v>0</v>
      </c>
      <c r="E1" s="4" t="s">
        <v>17</v>
      </c>
      <c r="F1" s="4" t="s">
        <v>13</v>
      </c>
      <c r="G1" s="11" t="s">
        <v>41</v>
      </c>
      <c r="H1" s="12" t="s">
        <v>42</v>
      </c>
      <c r="I1" s="11" t="s">
        <v>43</v>
      </c>
      <c r="J1" s="11" t="s">
        <v>45</v>
      </c>
      <c r="K1" s="11" t="s">
        <v>46</v>
      </c>
      <c r="L1" s="11" t="s">
        <v>47</v>
      </c>
      <c r="M1" s="11" t="s">
        <v>48</v>
      </c>
      <c r="N1" s="11"/>
      <c r="O1" s="8" t="s">
        <v>14</v>
      </c>
      <c r="P1" t="s">
        <v>8</v>
      </c>
      <c r="AA1" s="4" t="str">
        <f>IF($P$2 ="RRS", "Responsive Reserve", "ECRS") &amp; " Requirement Comparison for " &amp; TEXT(DATEVALUE($P$1 &amp;" 1"), "Mmmm")</f>
        <v>ECRS Requirement Comparison for August</v>
      </c>
    </row>
    <row r="2" spans="1:31" x14ac:dyDescent="0.3">
      <c r="A2" t="str">
        <f>TEXT(B2, "mmm")</f>
        <v>Jan</v>
      </c>
      <c r="B2" s="5">
        <f>DATE(2018, MONTH('2023 ECRS'!$B$2), 1)</f>
        <v>43101</v>
      </c>
      <c r="C2" s="5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30</v>
      </c>
      <c r="F2" s="6">
        <v>1265.9862986260719</v>
      </c>
      <c r="G2" s="6">
        <v>1465</v>
      </c>
      <c r="H2" s="6">
        <v>1082</v>
      </c>
      <c r="I2" s="6">
        <v>1071</v>
      </c>
      <c r="J2" s="6">
        <v>824</v>
      </c>
      <c r="K2" s="6">
        <v>897</v>
      </c>
      <c r="L2" s="6">
        <v>988</v>
      </c>
      <c r="M2" s="6">
        <v>738</v>
      </c>
      <c r="N2" s="6"/>
      <c r="O2" s="8" t="s">
        <v>17</v>
      </c>
      <c r="P2" t="s">
        <v>31</v>
      </c>
      <c r="AA2" t="str">
        <f>$Q$4&amp;":" &amp;CHAR(9) &amp; CHAR(10) &amp; "     " &amp;"Range: "&amp;AD4&amp;" MW - "&amp;AD5&amp;" MW;" &amp; CHAR(9) &amp; CHAR(10) &amp; "     " &amp; "Avg: "&amp;AD6&amp;" MW" &amp;  IF(ISNA(AD7), "", " ("&amp;ABS(AD7)&amp;" MW "&amp;IF(AD7&lt;0,"decrease", "increase") &amp; " from prev year)")</f>
        <v>2024 Proposed:	
     Range: 1328 MW - 2958 MW;	
     Avg: 2172 MW (45 MW increase from prev year)</v>
      </c>
    </row>
    <row r="3" spans="1:31" x14ac:dyDescent="0.3">
      <c r="A3" t="str">
        <f t="shared" ref="A3:A66" si="0">TEXT(B3, "mmm")</f>
        <v>Jan</v>
      </c>
      <c r="B3" s="5">
        <f>DATE(2018, MONTH('2023 ECRS'!$B$2), 1)</f>
        <v>43101</v>
      </c>
      <c r="C3" s="5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30</v>
      </c>
      <c r="F3" s="6">
        <v>1208.873491399253</v>
      </c>
      <c r="G3" s="6">
        <v>1467</v>
      </c>
      <c r="H3" s="6">
        <v>1082</v>
      </c>
      <c r="I3" s="6">
        <v>1081</v>
      </c>
      <c r="J3" s="6">
        <v>777</v>
      </c>
      <c r="K3" s="6">
        <v>882</v>
      </c>
      <c r="L3" s="6">
        <v>982</v>
      </c>
      <c r="M3" s="6">
        <v>691</v>
      </c>
      <c r="N3" s="6"/>
    </row>
    <row r="4" spans="1:31" x14ac:dyDescent="0.3">
      <c r="A4" t="str">
        <f t="shared" si="0"/>
        <v>Jan</v>
      </c>
      <c r="B4" s="5">
        <f>DATE(2018, MONTH('2023 ECRS'!$B$2), 1)</f>
        <v>43101</v>
      </c>
      <c r="C4" s="5" t="str">
        <f t="shared" si="1"/>
        <v>b. HE3-6</v>
      </c>
      <c r="D4">
        <v>3</v>
      </c>
      <c r="E4" t="s">
        <v>30</v>
      </c>
      <c r="F4" s="6">
        <v>1309.8254111735919</v>
      </c>
      <c r="G4" s="6">
        <v>1487</v>
      </c>
      <c r="H4" s="6">
        <v>1107</v>
      </c>
      <c r="I4" s="6">
        <v>1099</v>
      </c>
      <c r="J4" s="6">
        <v>855</v>
      </c>
      <c r="K4" s="6">
        <v>936</v>
      </c>
      <c r="L4" s="6">
        <v>999</v>
      </c>
      <c r="M4" s="6">
        <v>709</v>
      </c>
      <c r="N4" s="6"/>
      <c r="O4" s="8" t="s">
        <v>18</v>
      </c>
      <c r="P4" t="s">
        <v>32</v>
      </c>
      <c r="Q4" t="s">
        <v>44</v>
      </c>
      <c r="R4" t="s">
        <v>49</v>
      </c>
      <c r="S4" t="s">
        <v>50</v>
      </c>
      <c r="T4" t="s">
        <v>51</v>
      </c>
      <c r="U4" t="s">
        <v>52</v>
      </c>
      <c r="AC4" t="s">
        <v>19</v>
      </c>
      <c r="AD4">
        <f>ROUND(MIN($Q$5:$Q$28), 0)</f>
        <v>1328</v>
      </c>
    </row>
    <row r="5" spans="1:31" x14ac:dyDescent="0.3">
      <c r="A5" t="str">
        <f t="shared" si="0"/>
        <v>Jan</v>
      </c>
      <c r="B5" s="5">
        <f>DATE(2018, MONTH('2023 ECRS'!$B$2), 1)</f>
        <v>43101</v>
      </c>
      <c r="C5" s="5" t="str">
        <f t="shared" si="1"/>
        <v>b. HE3-6</v>
      </c>
      <c r="D5">
        <v>4</v>
      </c>
      <c r="E5" t="s">
        <v>30</v>
      </c>
      <c r="F5" s="6">
        <v>1308.2862417490592</v>
      </c>
      <c r="G5" s="6">
        <v>1510</v>
      </c>
      <c r="H5" s="6">
        <v>1128</v>
      </c>
      <c r="I5" s="6">
        <v>1128</v>
      </c>
      <c r="J5" s="6">
        <v>885</v>
      </c>
      <c r="K5" s="6">
        <v>975</v>
      </c>
      <c r="L5" s="6">
        <v>1042</v>
      </c>
      <c r="M5" s="6">
        <v>780</v>
      </c>
      <c r="N5" s="6"/>
      <c r="O5" s="7">
        <v>1</v>
      </c>
      <c r="P5" s="9">
        <v>1630.404313689975</v>
      </c>
      <c r="Q5" s="9">
        <v>1606</v>
      </c>
      <c r="R5" s="9">
        <v>1231</v>
      </c>
      <c r="S5" s="9">
        <v>1340</v>
      </c>
      <c r="T5" s="9">
        <v>1418</v>
      </c>
      <c r="U5" s="9">
        <v>1510</v>
      </c>
      <c r="AC5" t="s">
        <v>20</v>
      </c>
      <c r="AD5">
        <f>ROUND(MAX($Q$5:$Q$28), 0)</f>
        <v>2958</v>
      </c>
    </row>
    <row r="6" spans="1:31" x14ac:dyDescent="0.3">
      <c r="A6" t="str">
        <f t="shared" si="0"/>
        <v>Jan</v>
      </c>
      <c r="B6" s="5">
        <f>DATE(2018, MONTH('2023 ECRS'!$B$2), 1)</f>
        <v>43101</v>
      </c>
      <c r="C6" s="5" t="str">
        <f t="shared" si="1"/>
        <v>b. HE3-6</v>
      </c>
      <c r="D6">
        <v>5</v>
      </c>
      <c r="E6" t="s">
        <v>30</v>
      </c>
      <c r="F6" s="6">
        <v>1349.4844240457701</v>
      </c>
      <c r="G6" s="6">
        <v>1590</v>
      </c>
      <c r="H6" s="6">
        <v>1118</v>
      </c>
      <c r="I6" s="6">
        <v>1118</v>
      </c>
      <c r="J6" s="6">
        <v>839</v>
      </c>
      <c r="K6" s="6">
        <v>957</v>
      </c>
      <c r="L6" s="6">
        <v>1028</v>
      </c>
      <c r="M6" s="6">
        <v>738</v>
      </c>
      <c r="N6" s="6"/>
      <c r="O6" s="7">
        <v>2</v>
      </c>
      <c r="P6" s="9">
        <v>1622.24933726003</v>
      </c>
      <c r="Q6" s="9">
        <v>1590</v>
      </c>
      <c r="R6" s="9">
        <v>1234</v>
      </c>
      <c r="S6" s="9">
        <v>1318</v>
      </c>
      <c r="T6" s="9">
        <v>1414</v>
      </c>
      <c r="U6" s="9">
        <v>1501</v>
      </c>
      <c r="AC6" t="s">
        <v>21</v>
      </c>
      <c r="AD6">
        <f>ROUND(AVERAGE($Q$5:$Q$28), 0)</f>
        <v>2172</v>
      </c>
    </row>
    <row r="7" spans="1:31" x14ac:dyDescent="0.3">
      <c r="A7" t="str">
        <f t="shared" si="0"/>
        <v>Jan</v>
      </c>
      <c r="B7" s="5">
        <f>DATE(2018, MONTH('2023 ECRS'!$B$2), 1)</f>
        <v>43101</v>
      </c>
      <c r="C7" s="5" t="str">
        <f t="shared" si="1"/>
        <v>b. HE3-6</v>
      </c>
      <c r="D7">
        <v>6</v>
      </c>
      <c r="E7" t="s">
        <v>30</v>
      </c>
      <c r="F7" s="6">
        <v>1421.3428019897779</v>
      </c>
      <c r="G7" s="6">
        <v>1732</v>
      </c>
      <c r="H7" s="6">
        <v>1083</v>
      </c>
      <c r="I7" s="6">
        <v>1108</v>
      </c>
      <c r="J7" s="6">
        <v>841</v>
      </c>
      <c r="K7" s="6">
        <v>947</v>
      </c>
      <c r="L7" s="6">
        <v>1030</v>
      </c>
      <c r="M7" s="6">
        <v>759</v>
      </c>
      <c r="N7" s="6"/>
      <c r="O7" s="7">
        <v>3</v>
      </c>
      <c r="P7" s="9">
        <v>1718.810306228374</v>
      </c>
      <c r="Q7" s="9">
        <v>1491</v>
      </c>
      <c r="R7" s="9">
        <v>1193</v>
      </c>
      <c r="S7" s="9">
        <v>1263</v>
      </c>
      <c r="T7" s="9">
        <v>1340</v>
      </c>
      <c r="U7" s="9">
        <v>1412</v>
      </c>
      <c r="AC7" t="s">
        <v>22</v>
      </c>
      <c r="AD7">
        <f>ROUND(AD6-AVERAGE(P5:P28), 0)</f>
        <v>45</v>
      </c>
    </row>
    <row r="8" spans="1:31" x14ac:dyDescent="0.3">
      <c r="A8" t="str">
        <f t="shared" si="0"/>
        <v>Jan</v>
      </c>
      <c r="B8" s="5">
        <f>DATE(2018, MONTH('2023 ECRS'!$B$2), 1)</f>
        <v>43101</v>
      </c>
      <c r="C8" s="5" t="str">
        <f t="shared" si="1"/>
        <v>c. HE7-10</v>
      </c>
      <c r="D8">
        <v>7</v>
      </c>
      <c r="E8" t="s">
        <v>30</v>
      </c>
      <c r="F8" s="6">
        <v>1577.1521502824021</v>
      </c>
      <c r="G8" s="6">
        <v>2258</v>
      </c>
      <c r="H8" s="6">
        <v>1474</v>
      </c>
      <c r="I8" s="6">
        <v>1609</v>
      </c>
      <c r="J8" s="6">
        <v>1109</v>
      </c>
      <c r="K8" s="6">
        <v>1269</v>
      </c>
      <c r="L8" s="6">
        <v>1406</v>
      </c>
      <c r="M8" s="6">
        <v>958</v>
      </c>
      <c r="N8" s="6"/>
      <c r="O8" s="7">
        <v>4</v>
      </c>
      <c r="P8" s="9">
        <v>1624.9473715462341</v>
      </c>
      <c r="Q8" s="9">
        <v>1441</v>
      </c>
      <c r="R8" s="9">
        <v>1154</v>
      </c>
      <c r="S8" s="9">
        <v>1224</v>
      </c>
      <c r="T8" s="9">
        <v>1280</v>
      </c>
      <c r="U8" s="9">
        <v>1368</v>
      </c>
    </row>
    <row r="9" spans="1:31" x14ac:dyDescent="0.3">
      <c r="A9" t="str">
        <f t="shared" si="0"/>
        <v>Jan</v>
      </c>
      <c r="B9" s="5">
        <f>DATE(2018, MONTH('2023 ECRS'!$B$2), 1)</f>
        <v>43101</v>
      </c>
      <c r="C9" s="5" t="str">
        <f t="shared" si="1"/>
        <v>c. HE7-10</v>
      </c>
      <c r="D9">
        <v>8</v>
      </c>
      <c r="E9" t="s">
        <v>30</v>
      </c>
      <c r="F9" s="6">
        <v>2047.1460141051759</v>
      </c>
      <c r="G9" s="6">
        <v>2360</v>
      </c>
      <c r="H9" s="6">
        <v>1704</v>
      </c>
      <c r="I9" s="6">
        <v>1692</v>
      </c>
      <c r="J9" s="6">
        <v>1325</v>
      </c>
      <c r="K9" s="6">
        <v>1431</v>
      </c>
      <c r="L9" s="6">
        <v>1560</v>
      </c>
      <c r="M9" s="6">
        <v>1167</v>
      </c>
      <c r="N9" s="6"/>
      <c r="O9" s="7">
        <v>5</v>
      </c>
      <c r="P9" s="9">
        <v>1595.080956009145</v>
      </c>
      <c r="Q9" s="9">
        <v>1408</v>
      </c>
      <c r="R9" s="9">
        <v>1121</v>
      </c>
      <c r="S9" s="9">
        <v>1194</v>
      </c>
      <c r="T9" s="9">
        <v>1272</v>
      </c>
      <c r="U9" s="9">
        <v>1344</v>
      </c>
    </row>
    <row r="10" spans="1:31" x14ac:dyDescent="0.3">
      <c r="A10" t="str">
        <f t="shared" si="0"/>
        <v>Jan</v>
      </c>
      <c r="B10" s="5">
        <f>DATE(2018, MONTH('2023 ECRS'!$B$2), 1)</f>
        <v>43101</v>
      </c>
      <c r="C10" s="5" t="str">
        <f t="shared" si="1"/>
        <v>c. HE7-10</v>
      </c>
      <c r="D10">
        <v>9</v>
      </c>
      <c r="E10" t="s">
        <v>30</v>
      </c>
      <c r="F10" s="6">
        <v>1984.705678418022</v>
      </c>
      <c r="G10" s="6">
        <v>2735</v>
      </c>
      <c r="H10" s="6">
        <v>2283</v>
      </c>
      <c r="I10" s="6">
        <v>2284</v>
      </c>
      <c r="J10" s="6">
        <v>1788</v>
      </c>
      <c r="K10" s="6">
        <v>1979</v>
      </c>
      <c r="L10" s="6">
        <v>2094</v>
      </c>
      <c r="M10" s="6">
        <v>1646</v>
      </c>
      <c r="N10" s="6"/>
      <c r="O10" s="7">
        <v>6</v>
      </c>
      <c r="P10" s="9">
        <v>1478.7758395538469</v>
      </c>
      <c r="Q10" s="9">
        <v>1390</v>
      </c>
      <c r="R10" s="9">
        <v>1048</v>
      </c>
      <c r="S10" s="9">
        <v>1128</v>
      </c>
      <c r="T10" s="9">
        <v>1223</v>
      </c>
      <c r="U10" s="9">
        <v>1303</v>
      </c>
    </row>
    <row r="11" spans="1:31" x14ac:dyDescent="0.3">
      <c r="A11" t="str">
        <f t="shared" si="0"/>
        <v>Jan</v>
      </c>
      <c r="B11" s="5">
        <f>DATE(2018, MONTH('2023 ECRS'!$B$2), 1)</f>
        <v>43101</v>
      </c>
      <c r="C11" s="5" t="str">
        <f t="shared" si="1"/>
        <v>c. HE7-10</v>
      </c>
      <c r="D11">
        <v>10</v>
      </c>
      <c r="E11" t="s">
        <v>30</v>
      </c>
      <c r="F11" s="6">
        <v>2430.8487957782199</v>
      </c>
      <c r="G11" s="6">
        <v>3182</v>
      </c>
      <c r="H11" s="6">
        <v>2632</v>
      </c>
      <c r="I11" s="6">
        <v>2608</v>
      </c>
      <c r="J11" s="6">
        <v>1960</v>
      </c>
      <c r="K11" s="6">
        <v>2177</v>
      </c>
      <c r="L11" s="6">
        <v>2390</v>
      </c>
      <c r="M11" s="6">
        <v>1757</v>
      </c>
      <c r="N11" s="6"/>
      <c r="O11" s="7">
        <v>7</v>
      </c>
      <c r="P11" s="9">
        <v>1595.6519519749741</v>
      </c>
      <c r="Q11" s="9">
        <v>1328</v>
      </c>
      <c r="R11" s="9">
        <v>1084</v>
      </c>
      <c r="S11" s="9">
        <v>1148</v>
      </c>
      <c r="T11" s="9">
        <v>1199</v>
      </c>
      <c r="U11" s="9">
        <v>1249</v>
      </c>
    </row>
    <row r="12" spans="1:31" x14ac:dyDescent="0.3">
      <c r="A12" t="str">
        <f t="shared" si="0"/>
        <v>Jan</v>
      </c>
      <c r="B12" s="5">
        <f>DATE(2018, MONTH('2023 ECRS'!$B$2), 1)</f>
        <v>43101</v>
      </c>
      <c r="C12" s="5" t="str">
        <f t="shared" si="1"/>
        <v>d. HE11-14</v>
      </c>
      <c r="D12">
        <v>11</v>
      </c>
      <c r="E12" t="s">
        <v>30</v>
      </c>
      <c r="F12" s="6">
        <v>2516.5359396465537</v>
      </c>
      <c r="G12" s="6">
        <v>2807</v>
      </c>
      <c r="H12" s="6">
        <v>2308</v>
      </c>
      <c r="I12" s="6">
        <v>2307</v>
      </c>
      <c r="J12" s="6">
        <v>1840</v>
      </c>
      <c r="K12" s="6">
        <v>2033</v>
      </c>
      <c r="L12" s="6">
        <v>2180</v>
      </c>
      <c r="M12" s="6">
        <v>1703</v>
      </c>
      <c r="N12" s="6"/>
      <c r="O12" s="7">
        <v>8</v>
      </c>
      <c r="P12" s="9">
        <v>1797.6561846505269</v>
      </c>
      <c r="Q12" s="9">
        <v>1729</v>
      </c>
      <c r="R12" s="9">
        <v>1317</v>
      </c>
      <c r="S12" s="9">
        <v>1375</v>
      </c>
      <c r="T12" s="9">
        <v>1486</v>
      </c>
      <c r="U12" s="9">
        <v>1644</v>
      </c>
    </row>
    <row r="13" spans="1:31" x14ac:dyDescent="0.3">
      <c r="A13" t="str">
        <f t="shared" si="0"/>
        <v>Jan</v>
      </c>
      <c r="B13" s="5">
        <f>DATE(2018, MONTH('2023 ECRS'!$B$2), 1)</f>
        <v>43101</v>
      </c>
      <c r="C13" s="5" t="str">
        <f t="shared" si="1"/>
        <v>d. HE11-14</v>
      </c>
      <c r="D13">
        <v>12</v>
      </c>
      <c r="E13" t="s">
        <v>30</v>
      </c>
      <c r="F13" s="6">
        <v>2366.8794683761043</v>
      </c>
      <c r="G13" s="6">
        <v>2413</v>
      </c>
      <c r="H13" s="6">
        <v>1935</v>
      </c>
      <c r="I13" s="6">
        <v>1935</v>
      </c>
      <c r="J13" s="6">
        <v>1536</v>
      </c>
      <c r="K13" s="6">
        <v>1652</v>
      </c>
      <c r="L13" s="6">
        <v>1806</v>
      </c>
      <c r="M13" s="6">
        <v>1425</v>
      </c>
      <c r="N13" s="6"/>
      <c r="O13" s="7">
        <v>9</v>
      </c>
      <c r="P13" s="9">
        <v>2262.7383270874161</v>
      </c>
      <c r="Q13" s="9">
        <v>2055</v>
      </c>
      <c r="R13" s="9">
        <v>1561</v>
      </c>
      <c r="S13" s="9">
        <v>1690</v>
      </c>
      <c r="T13" s="9">
        <v>1762</v>
      </c>
      <c r="U13" s="9">
        <v>1888</v>
      </c>
    </row>
    <row r="14" spans="1:31" x14ac:dyDescent="0.3">
      <c r="A14" t="str">
        <f t="shared" si="0"/>
        <v>Jan</v>
      </c>
      <c r="B14" s="5">
        <f>DATE(2018, MONTH('2023 ECRS'!$B$2), 1)</f>
        <v>43101</v>
      </c>
      <c r="C14" s="5" t="str">
        <f t="shared" si="1"/>
        <v>d. HE11-14</v>
      </c>
      <c r="D14">
        <v>13</v>
      </c>
      <c r="E14" t="s">
        <v>30</v>
      </c>
      <c r="F14" s="6">
        <v>2093.937411607043</v>
      </c>
      <c r="G14" s="6">
        <v>2307</v>
      </c>
      <c r="H14" s="6">
        <v>1813</v>
      </c>
      <c r="I14" s="6">
        <v>1813</v>
      </c>
      <c r="J14" s="6">
        <v>1469</v>
      </c>
      <c r="K14" s="6">
        <v>1554</v>
      </c>
      <c r="L14" s="6">
        <v>1647</v>
      </c>
      <c r="M14" s="6">
        <v>1344</v>
      </c>
      <c r="N14" s="6"/>
      <c r="O14" s="7">
        <v>10</v>
      </c>
      <c r="P14" s="9">
        <v>2429.743661162127</v>
      </c>
      <c r="Q14" s="9">
        <v>2127</v>
      </c>
      <c r="R14" s="9">
        <v>1705</v>
      </c>
      <c r="S14" s="9">
        <v>1812</v>
      </c>
      <c r="T14" s="9">
        <v>1908</v>
      </c>
      <c r="U14" s="9">
        <v>1997</v>
      </c>
      <c r="AD14" t="s">
        <v>38</v>
      </c>
      <c r="AE14" t="s">
        <v>39</v>
      </c>
    </row>
    <row r="15" spans="1:31" x14ac:dyDescent="0.3">
      <c r="A15" t="str">
        <f t="shared" si="0"/>
        <v>Jan</v>
      </c>
      <c r="B15" s="5">
        <f>DATE(2018, MONTH('2023 ECRS'!$B$2), 1)</f>
        <v>43101</v>
      </c>
      <c r="C15" s="5" t="str">
        <f t="shared" si="1"/>
        <v>d. HE11-14</v>
      </c>
      <c r="D15">
        <v>14</v>
      </c>
      <c r="E15" t="s">
        <v>30</v>
      </c>
      <c r="F15" s="6">
        <v>2052.2188567055023</v>
      </c>
      <c r="G15" s="6">
        <v>2138</v>
      </c>
      <c r="H15" s="6">
        <v>1595</v>
      </c>
      <c r="I15" s="6">
        <v>1595</v>
      </c>
      <c r="J15" s="6">
        <v>1286</v>
      </c>
      <c r="K15" s="6">
        <v>1390</v>
      </c>
      <c r="L15" s="6">
        <v>1498</v>
      </c>
      <c r="M15" s="6">
        <v>1206</v>
      </c>
      <c r="N15" s="6"/>
      <c r="O15" s="7">
        <v>11</v>
      </c>
      <c r="P15" s="9">
        <v>2443.2369094157302</v>
      </c>
      <c r="Q15" s="9">
        <v>2644</v>
      </c>
      <c r="R15" s="9">
        <v>2065</v>
      </c>
      <c r="S15" s="9">
        <v>2168</v>
      </c>
      <c r="T15" s="9">
        <v>2365</v>
      </c>
      <c r="U15" s="9">
        <v>2510</v>
      </c>
      <c r="AD15">
        <v>900</v>
      </c>
      <c r="AE15">
        <v>500</v>
      </c>
    </row>
    <row r="16" spans="1:31" x14ac:dyDescent="0.3">
      <c r="A16" t="str">
        <f t="shared" si="0"/>
        <v>Jan</v>
      </c>
      <c r="B16" s="5">
        <f>DATE(2018, MONTH('2023 ECRS'!$B$2), 1)</f>
        <v>43101</v>
      </c>
      <c r="C16" s="5" t="str">
        <f t="shared" si="1"/>
        <v>e. HE15-18</v>
      </c>
      <c r="D16">
        <v>15</v>
      </c>
      <c r="E16" t="s">
        <v>30</v>
      </c>
      <c r="F16" s="6">
        <v>1818.7459558171781</v>
      </c>
      <c r="G16" s="6">
        <v>2229</v>
      </c>
      <c r="H16" s="6">
        <v>1772</v>
      </c>
      <c r="I16" s="6">
        <v>1772</v>
      </c>
      <c r="J16" s="6">
        <v>1521</v>
      </c>
      <c r="K16" s="6">
        <v>1579</v>
      </c>
      <c r="L16" s="6">
        <v>1672</v>
      </c>
      <c r="M16" s="6">
        <v>1418</v>
      </c>
      <c r="N16" s="6"/>
      <c r="O16" s="7">
        <v>12</v>
      </c>
      <c r="P16" s="9">
        <v>2380.3041833757707</v>
      </c>
      <c r="Q16" s="9">
        <v>2529</v>
      </c>
      <c r="R16" s="9">
        <v>2081</v>
      </c>
      <c r="S16" s="9">
        <v>2174</v>
      </c>
      <c r="T16" s="9">
        <v>2285</v>
      </c>
      <c r="U16" s="9">
        <v>2401</v>
      </c>
      <c r="AD16">
        <v>400</v>
      </c>
      <c r="AE16">
        <v>400</v>
      </c>
    </row>
    <row r="17" spans="1:34" x14ac:dyDescent="0.3">
      <c r="A17" t="str">
        <f t="shared" si="0"/>
        <v>Jan</v>
      </c>
      <c r="B17" s="5">
        <f>DATE(2018, MONTH('2023 ECRS'!$B$2), 1)</f>
        <v>43101</v>
      </c>
      <c r="C17" s="5" t="str">
        <f t="shared" si="1"/>
        <v>e. HE15-18</v>
      </c>
      <c r="D17">
        <v>16</v>
      </c>
      <c r="E17" t="s">
        <v>30</v>
      </c>
      <c r="F17" s="6">
        <v>2035.750508386933</v>
      </c>
      <c r="G17" s="6">
        <v>2081</v>
      </c>
      <c r="H17" s="6">
        <v>1502</v>
      </c>
      <c r="I17" s="6">
        <v>1502</v>
      </c>
      <c r="J17" s="6">
        <v>1377</v>
      </c>
      <c r="K17" s="6">
        <v>1437</v>
      </c>
      <c r="L17" s="6">
        <v>1460</v>
      </c>
      <c r="M17" s="6">
        <v>1265</v>
      </c>
      <c r="N17" s="6"/>
      <c r="O17" s="7">
        <v>13</v>
      </c>
      <c r="P17" s="9">
        <v>2489.2392919623999</v>
      </c>
      <c r="Q17" s="9">
        <v>2673</v>
      </c>
      <c r="R17" s="9">
        <v>2379</v>
      </c>
      <c r="S17" s="9">
        <v>2461</v>
      </c>
      <c r="T17" s="9">
        <v>2535</v>
      </c>
      <c r="U17" s="9">
        <v>2599</v>
      </c>
    </row>
    <row r="18" spans="1:34" x14ac:dyDescent="0.3">
      <c r="A18" t="str">
        <f t="shared" si="0"/>
        <v>Jan</v>
      </c>
      <c r="B18" s="5">
        <f>DATE(2018, MONTH('2023 ECRS'!$B$2), 1)</f>
        <v>43101</v>
      </c>
      <c r="C18" s="5" t="str">
        <f t="shared" si="1"/>
        <v>e. HE15-18</v>
      </c>
      <c r="D18">
        <v>17</v>
      </c>
      <c r="E18" t="s">
        <v>30</v>
      </c>
      <c r="F18" s="6">
        <v>2163.6640012952821</v>
      </c>
      <c r="G18" s="6">
        <v>2240</v>
      </c>
      <c r="H18" s="6">
        <v>1338</v>
      </c>
      <c r="I18" s="6">
        <v>1667</v>
      </c>
      <c r="J18" s="6">
        <v>1384</v>
      </c>
      <c r="K18" s="6">
        <v>1430</v>
      </c>
      <c r="L18" s="6">
        <v>1509</v>
      </c>
      <c r="M18" s="6">
        <v>1288</v>
      </c>
      <c r="N18" s="6"/>
      <c r="O18" s="7">
        <v>14</v>
      </c>
      <c r="P18" s="9">
        <v>2433.4206400810035</v>
      </c>
      <c r="Q18" s="9">
        <v>2749</v>
      </c>
      <c r="R18" s="9">
        <v>2397</v>
      </c>
      <c r="S18" s="9">
        <v>2466</v>
      </c>
      <c r="T18" s="9">
        <v>2534</v>
      </c>
      <c r="U18" s="9">
        <v>2664</v>
      </c>
    </row>
    <row r="19" spans="1:34" x14ac:dyDescent="0.3">
      <c r="A19" t="str">
        <f t="shared" si="0"/>
        <v>Jan</v>
      </c>
      <c r="B19" s="5">
        <f>DATE(2018, MONTH('2023 ECRS'!$B$2), 1)</f>
        <v>43101</v>
      </c>
      <c r="C19" s="5" t="str">
        <f t="shared" si="1"/>
        <v>e. HE15-18</v>
      </c>
      <c r="D19">
        <v>18</v>
      </c>
      <c r="E19" t="s">
        <v>30</v>
      </c>
      <c r="F19" s="6">
        <v>1957.3689238395921</v>
      </c>
      <c r="G19" s="6">
        <v>2303</v>
      </c>
      <c r="H19" s="6">
        <v>1312</v>
      </c>
      <c r="I19" s="6">
        <v>1694</v>
      </c>
      <c r="J19" s="6">
        <v>1232</v>
      </c>
      <c r="K19" s="6">
        <v>1305</v>
      </c>
      <c r="L19" s="6">
        <v>1540</v>
      </c>
      <c r="M19" s="6">
        <v>1154</v>
      </c>
      <c r="N19" s="6"/>
      <c r="O19" s="7">
        <v>15</v>
      </c>
      <c r="P19" s="9">
        <v>2487.849168804818</v>
      </c>
      <c r="Q19" s="9">
        <v>2677</v>
      </c>
      <c r="R19" s="9">
        <v>2444</v>
      </c>
      <c r="S19" s="9">
        <v>2485</v>
      </c>
      <c r="T19" s="9">
        <v>2534</v>
      </c>
      <c r="U19" s="9">
        <v>2602</v>
      </c>
    </row>
    <row r="20" spans="1:34" x14ac:dyDescent="0.3">
      <c r="A20" t="str">
        <f t="shared" si="0"/>
        <v>Jan</v>
      </c>
      <c r="B20" s="5">
        <f>DATE(2018, MONTH('2023 ECRS'!$B$2), 1)</f>
        <v>43101</v>
      </c>
      <c r="C20" s="5" t="str">
        <f t="shared" si="1"/>
        <v>f. HE19-22</v>
      </c>
      <c r="D20">
        <v>19</v>
      </c>
      <c r="E20" t="s">
        <v>30</v>
      </c>
      <c r="F20" s="6">
        <v>1654.0325775379749</v>
      </c>
      <c r="G20" s="6">
        <v>2044</v>
      </c>
      <c r="H20" s="6">
        <v>1475</v>
      </c>
      <c r="I20" s="6">
        <v>1543</v>
      </c>
      <c r="J20" s="6">
        <v>1183</v>
      </c>
      <c r="K20" s="6">
        <v>1276</v>
      </c>
      <c r="L20" s="6">
        <v>1411</v>
      </c>
      <c r="M20" s="6">
        <v>1091</v>
      </c>
      <c r="N20" s="6"/>
      <c r="O20" s="7">
        <v>16</v>
      </c>
      <c r="P20" s="9">
        <v>2568.524283427173</v>
      </c>
      <c r="Q20" s="9">
        <v>2793</v>
      </c>
      <c r="R20" s="9">
        <v>2488</v>
      </c>
      <c r="S20" s="9">
        <v>2550</v>
      </c>
      <c r="T20" s="9">
        <v>2637</v>
      </c>
      <c r="U20" s="9">
        <v>2751</v>
      </c>
    </row>
    <row r="21" spans="1:34" x14ac:dyDescent="0.3">
      <c r="A21" t="str">
        <f t="shared" si="0"/>
        <v>Jan</v>
      </c>
      <c r="B21" s="5">
        <f>DATE(2018, MONTH('2023 ECRS'!$B$2), 1)</f>
        <v>43101</v>
      </c>
      <c r="C21" s="5" t="str">
        <f t="shared" si="1"/>
        <v>f. HE19-22</v>
      </c>
      <c r="D21">
        <v>20</v>
      </c>
      <c r="E21" t="s">
        <v>30</v>
      </c>
      <c r="F21" s="6">
        <v>1456.3222665418998</v>
      </c>
      <c r="G21" s="6">
        <v>1823</v>
      </c>
      <c r="H21" s="6">
        <v>1433</v>
      </c>
      <c r="I21" s="6">
        <v>1428</v>
      </c>
      <c r="J21" s="6">
        <v>1209</v>
      </c>
      <c r="K21" s="6">
        <v>1254</v>
      </c>
      <c r="L21" s="6">
        <v>1333</v>
      </c>
      <c r="M21" s="6">
        <v>1101</v>
      </c>
      <c r="N21" s="6"/>
      <c r="O21" s="7">
        <v>17</v>
      </c>
      <c r="P21" s="9">
        <v>2643.0078424938119</v>
      </c>
      <c r="Q21" s="9">
        <v>2958</v>
      </c>
      <c r="R21" s="9">
        <v>2604</v>
      </c>
      <c r="S21" s="9">
        <v>2730</v>
      </c>
      <c r="T21" s="9">
        <v>2836</v>
      </c>
      <c r="U21" s="9">
        <v>2863</v>
      </c>
    </row>
    <row r="22" spans="1:34" x14ac:dyDescent="0.3">
      <c r="A22" t="str">
        <f t="shared" si="0"/>
        <v>Jan</v>
      </c>
      <c r="B22" s="5">
        <f>DATE(2018, MONTH('2023 ECRS'!$B$2), 1)</f>
        <v>43101</v>
      </c>
      <c r="C22" s="5" t="str">
        <f t="shared" si="1"/>
        <v>f. HE19-22</v>
      </c>
      <c r="D22">
        <v>21</v>
      </c>
      <c r="E22" t="s">
        <v>30</v>
      </c>
      <c r="F22" s="6">
        <v>1437.855545497265</v>
      </c>
      <c r="G22" s="6">
        <v>1722</v>
      </c>
      <c r="H22" s="6">
        <v>1396</v>
      </c>
      <c r="I22" s="6">
        <v>1393</v>
      </c>
      <c r="J22" s="6">
        <v>1159</v>
      </c>
      <c r="K22" s="6">
        <v>1234</v>
      </c>
      <c r="L22" s="6">
        <v>1294</v>
      </c>
      <c r="M22" s="6">
        <v>1107</v>
      </c>
      <c r="N22" s="6"/>
      <c r="O22" s="7">
        <v>18</v>
      </c>
      <c r="P22" s="9">
        <v>2808.7695790019511</v>
      </c>
      <c r="Q22" s="9">
        <v>2906</v>
      </c>
      <c r="R22" s="9">
        <v>2463</v>
      </c>
      <c r="S22" s="9">
        <v>2613</v>
      </c>
      <c r="T22" s="9">
        <v>2702</v>
      </c>
      <c r="U22" s="9">
        <v>2803</v>
      </c>
    </row>
    <row r="23" spans="1:34" x14ac:dyDescent="0.3">
      <c r="A23" t="str">
        <f t="shared" si="0"/>
        <v>Jan</v>
      </c>
      <c r="B23" s="5">
        <f>DATE(2018, MONTH('2023 ECRS'!$B$2), 1)</f>
        <v>43101</v>
      </c>
      <c r="C23" s="5" t="str">
        <f t="shared" si="1"/>
        <v>f. HE19-22</v>
      </c>
      <c r="D23">
        <v>22</v>
      </c>
      <c r="E23" t="s">
        <v>30</v>
      </c>
      <c r="F23" s="6">
        <v>1478.5523073447371</v>
      </c>
      <c r="G23" s="6">
        <v>1829</v>
      </c>
      <c r="H23" s="6">
        <v>1416</v>
      </c>
      <c r="I23" s="6">
        <v>1416</v>
      </c>
      <c r="J23" s="6">
        <v>1093</v>
      </c>
      <c r="K23" s="6">
        <v>1200</v>
      </c>
      <c r="L23" s="6">
        <v>1287</v>
      </c>
      <c r="M23" s="6">
        <v>1026</v>
      </c>
      <c r="N23" s="6"/>
      <c r="O23" s="7">
        <v>19</v>
      </c>
      <c r="P23" s="9">
        <v>2679.4332795697924</v>
      </c>
      <c r="Q23" s="9">
        <v>2761</v>
      </c>
      <c r="R23" s="9">
        <v>2192</v>
      </c>
      <c r="S23" s="9">
        <v>2362</v>
      </c>
      <c r="T23" s="9">
        <v>2511</v>
      </c>
      <c r="U23" s="9">
        <v>2651</v>
      </c>
    </row>
    <row r="24" spans="1:34" x14ac:dyDescent="0.3">
      <c r="A24" t="str">
        <f t="shared" si="0"/>
        <v>Jan</v>
      </c>
      <c r="B24" s="5">
        <f>DATE(2018, MONTH('2023 ECRS'!$B$2), 1)</f>
        <v>43101</v>
      </c>
      <c r="C24" s="5" t="str">
        <f t="shared" si="1"/>
        <v>a. HE1-2 &amp; HE23-24</v>
      </c>
      <c r="D24">
        <v>23</v>
      </c>
      <c r="E24" t="s">
        <v>30</v>
      </c>
      <c r="F24" s="6">
        <v>1312.2390513508631</v>
      </c>
      <c r="G24" s="6">
        <v>1612</v>
      </c>
      <c r="H24" s="6">
        <v>1224</v>
      </c>
      <c r="I24" s="6">
        <v>1220</v>
      </c>
      <c r="J24" s="6">
        <v>967</v>
      </c>
      <c r="K24" s="6">
        <v>1044</v>
      </c>
      <c r="L24" s="6">
        <v>1110</v>
      </c>
      <c r="M24" s="6">
        <v>885</v>
      </c>
      <c r="N24" s="6"/>
      <c r="O24" s="7">
        <v>20</v>
      </c>
      <c r="P24" s="9">
        <v>2534.4308473707683</v>
      </c>
      <c r="Q24" s="9">
        <v>2559</v>
      </c>
      <c r="R24" s="9">
        <v>1996</v>
      </c>
      <c r="S24" s="9">
        <v>2131</v>
      </c>
      <c r="T24" s="9">
        <v>2302</v>
      </c>
      <c r="U24" s="9">
        <v>2392</v>
      </c>
    </row>
    <row r="25" spans="1:34" x14ac:dyDescent="0.3">
      <c r="A25" t="str">
        <f t="shared" si="0"/>
        <v>Jan</v>
      </c>
      <c r="B25" s="5">
        <f>DATE(2018, MONTH('2023 ECRS'!$B$2), 1)</f>
        <v>43101</v>
      </c>
      <c r="C25" s="5" t="str">
        <f t="shared" si="1"/>
        <v>a. HE1-2 &amp; HE23-24</v>
      </c>
      <c r="D25">
        <v>24</v>
      </c>
      <c r="E25" t="s">
        <v>30</v>
      </c>
      <c r="F25" s="6">
        <v>1296.745213964778</v>
      </c>
      <c r="G25" s="6">
        <v>1609</v>
      </c>
      <c r="H25" s="6">
        <v>1207</v>
      </c>
      <c r="I25" s="6">
        <v>1207</v>
      </c>
      <c r="J25" s="6">
        <v>893</v>
      </c>
      <c r="K25" s="6">
        <v>994</v>
      </c>
      <c r="L25" s="6">
        <v>1096</v>
      </c>
      <c r="M25" s="6">
        <v>822</v>
      </c>
      <c r="N25" s="6"/>
      <c r="O25" s="7">
        <v>21</v>
      </c>
      <c r="P25" s="9">
        <v>2262.353867103111</v>
      </c>
      <c r="Q25" s="9">
        <v>2448</v>
      </c>
      <c r="R25" s="9">
        <v>2070</v>
      </c>
      <c r="S25" s="9">
        <v>2102</v>
      </c>
      <c r="T25" s="9">
        <v>2206</v>
      </c>
      <c r="U25" s="9">
        <v>2343</v>
      </c>
    </row>
    <row r="26" spans="1:34" x14ac:dyDescent="0.3">
      <c r="A26" t="str">
        <f t="shared" si="0"/>
        <v>Feb</v>
      </c>
      <c r="B26" s="5">
        <f>DATE(2018, MONTH('2023 ECRS'!$C$2), 1)</f>
        <v>43132</v>
      </c>
      <c r="C26" s="5" t="str">
        <f t="shared" si="1"/>
        <v>a. HE1-2 &amp; HE23-24</v>
      </c>
      <c r="D26">
        <v>1</v>
      </c>
      <c r="E26" t="s">
        <v>30</v>
      </c>
      <c r="F26" s="6">
        <v>1395.368963444178</v>
      </c>
      <c r="G26" s="6">
        <v>1620</v>
      </c>
      <c r="H26" s="6">
        <v>1212</v>
      </c>
      <c r="I26" s="6">
        <v>1208</v>
      </c>
      <c r="J26" s="6">
        <v>927</v>
      </c>
      <c r="K26" s="6">
        <v>1009</v>
      </c>
      <c r="L26" s="6">
        <v>1107</v>
      </c>
      <c r="M26" s="6">
        <v>820</v>
      </c>
      <c r="N26" s="6"/>
      <c r="O26" s="7">
        <v>22</v>
      </c>
      <c r="P26" s="9">
        <v>1972.1338367374753</v>
      </c>
      <c r="Q26" s="9">
        <v>2354</v>
      </c>
      <c r="R26" s="9">
        <v>2007</v>
      </c>
      <c r="S26" s="9">
        <v>2136</v>
      </c>
      <c r="T26" s="9">
        <v>2251</v>
      </c>
      <c r="U26" s="9">
        <v>2311</v>
      </c>
    </row>
    <row r="27" spans="1:34" x14ac:dyDescent="0.3">
      <c r="A27" t="str">
        <f t="shared" si="0"/>
        <v>Feb</v>
      </c>
      <c r="B27" s="5">
        <f>DATE(2018, MONTH('2023 ECRS'!$C$2), 1)</f>
        <v>43132</v>
      </c>
      <c r="C27" s="5" t="str">
        <f t="shared" si="1"/>
        <v>a. HE1-2 &amp; HE23-24</v>
      </c>
      <c r="D27">
        <v>2</v>
      </c>
      <c r="E27" t="s">
        <v>30</v>
      </c>
      <c r="F27" s="6">
        <v>1365.999417501429</v>
      </c>
      <c r="G27" s="6">
        <v>1555</v>
      </c>
      <c r="H27" s="6">
        <v>1165</v>
      </c>
      <c r="I27" s="6">
        <v>1164</v>
      </c>
      <c r="J27" s="6">
        <v>927</v>
      </c>
      <c r="K27" s="6">
        <v>1004</v>
      </c>
      <c r="L27" s="6">
        <v>1066</v>
      </c>
      <c r="M27" s="6">
        <v>850</v>
      </c>
      <c r="N27" s="6"/>
      <c r="O27" s="7">
        <v>23</v>
      </c>
      <c r="P27" s="9">
        <v>1897.3166486035179</v>
      </c>
      <c r="Q27" s="9">
        <v>2079</v>
      </c>
      <c r="R27" s="9">
        <v>1715</v>
      </c>
      <c r="S27" s="9">
        <v>1797</v>
      </c>
      <c r="T27" s="9">
        <v>1897</v>
      </c>
      <c r="U27" s="9">
        <v>1981</v>
      </c>
    </row>
    <row r="28" spans="1:34" x14ac:dyDescent="0.3">
      <c r="A28" t="str">
        <f t="shared" si="0"/>
        <v>Feb</v>
      </c>
      <c r="B28" s="5">
        <f>DATE(2018, MONTH('2023 ECRS'!$C$2), 1)</f>
        <v>43132</v>
      </c>
      <c r="C28" s="5" t="str">
        <f t="shared" si="1"/>
        <v>b. HE3-6</v>
      </c>
      <c r="D28">
        <v>3</v>
      </c>
      <c r="E28" t="s">
        <v>30</v>
      </c>
      <c r="F28" s="6">
        <v>1460.015765293509</v>
      </c>
      <c r="G28" s="6">
        <v>1724</v>
      </c>
      <c r="H28" s="6">
        <v>1379</v>
      </c>
      <c r="I28" s="6">
        <v>1379</v>
      </c>
      <c r="J28" s="6">
        <v>1094</v>
      </c>
      <c r="K28" s="6">
        <v>1189</v>
      </c>
      <c r="L28" s="6">
        <v>1271</v>
      </c>
      <c r="M28" s="6">
        <v>954</v>
      </c>
      <c r="N28" s="6"/>
      <c r="O28" s="7">
        <v>24</v>
      </c>
      <c r="P28" s="9">
        <v>1694.7470192600258</v>
      </c>
      <c r="Q28" s="9">
        <v>1833</v>
      </c>
      <c r="R28" s="9">
        <v>1452</v>
      </c>
      <c r="S28" s="9">
        <v>1550</v>
      </c>
      <c r="T28" s="9">
        <v>1653</v>
      </c>
      <c r="U28" s="9">
        <v>1744</v>
      </c>
    </row>
    <row r="29" spans="1:34" x14ac:dyDescent="0.3">
      <c r="A29" t="str">
        <f t="shared" si="0"/>
        <v>Feb</v>
      </c>
      <c r="B29" s="5">
        <f>DATE(2018, MONTH('2023 ECRS'!$C$2), 1)</f>
        <v>43132</v>
      </c>
      <c r="C29" s="5" t="str">
        <f t="shared" si="1"/>
        <v>b. HE3-6</v>
      </c>
      <c r="D29">
        <v>4</v>
      </c>
      <c r="E29" t="s">
        <v>30</v>
      </c>
      <c r="F29" s="6">
        <v>1459.9333796211422</v>
      </c>
      <c r="G29" s="6">
        <v>1621</v>
      </c>
      <c r="H29" s="6">
        <v>1196</v>
      </c>
      <c r="I29" s="6">
        <v>1197</v>
      </c>
      <c r="J29" s="6">
        <v>1011</v>
      </c>
      <c r="K29" s="6">
        <v>1078</v>
      </c>
      <c r="L29" s="6">
        <v>1131</v>
      </c>
      <c r="M29" s="6">
        <v>922</v>
      </c>
      <c r="N29" s="6"/>
    </row>
    <row r="30" spans="1:34" x14ac:dyDescent="0.3">
      <c r="A30" t="str">
        <f t="shared" si="0"/>
        <v>Feb</v>
      </c>
      <c r="B30" s="5">
        <f>DATE(2018, MONTH('2023 ECRS'!$C$2), 1)</f>
        <v>43132</v>
      </c>
      <c r="C30" s="5" t="str">
        <f t="shared" si="1"/>
        <v>b. HE3-6</v>
      </c>
      <c r="D30">
        <v>5</v>
      </c>
      <c r="E30" t="s">
        <v>30</v>
      </c>
      <c r="F30" s="6">
        <v>1529.8453400215681</v>
      </c>
      <c r="G30" s="6">
        <v>1899</v>
      </c>
      <c r="H30" s="6">
        <v>1328</v>
      </c>
      <c r="I30" s="6">
        <v>1413</v>
      </c>
      <c r="J30" s="6">
        <v>1146</v>
      </c>
      <c r="K30" s="6">
        <v>1230</v>
      </c>
      <c r="L30" s="6">
        <v>1314</v>
      </c>
      <c r="M30" s="6">
        <v>1040</v>
      </c>
      <c r="N30" s="6"/>
      <c r="AA30" t="str">
        <f>"Hourly Average " &amp; IF($P$31 = "RRS", "Responsive Reserve",  "ECRS") &amp; " Requirement Comparison"</f>
        <v>Hourly Average ECRS Requirement Comparison</v>
      </c>
    </row>
    <row r="31" spans="1:34" x14ac:dyDescent="0.3">
      <c r="A31" t="str">
        <f t="shared" si="0"/>
        <v>Feb</v>
      </c>
      <c r="B31" s="5">
        <f>DATE(2018, MONTH('2023 ECRS'!$C$2), 1)</f>
        <v>43132</v>
      </c>
      <c r="C31" s="5" t="str">
        <f t="shared" si="1"/>
        <v>b. HE3-6</v>
      </c>
      <c r="D31">
        <v>6</v>
      </c>
      <c r="E31" t="s">
        <v>30</v>
      </c>
      <c r="F31" s="6">
        <v>1557.2637434062819</v>
      </c>
      <c r="G31" s="6">
        <v>1971</v>
      </c>
      <c r="H31" s="6">
        <v>1279</v>
      </c>
      <c r="I31" s="6">
        <v>1478</v>
      </c>
      <c r="J31" s="6">
        <v>1255</v>
      </c>
      <c r="K31" s="6">
        <v>1332</v>
      </c>
      <c r="L31" s="6">
        <v>1410</v>
      </c>
      <c r="M31" s="6">
        <v>1154</v>
      </c>
      <c r="N31" s="6"/>
      <c r="O31" s="8" t="s">
        <v>17</v>
      </c>
      <c r="P31" t="s">
        <v>30</v>
      </c>
      <c r="AA31" t="str">
        <f ca="1" xml:space="preserve"> Q33&amp; CHAR(9) &amp; CHAR(10) &amp; "     On avg. "&amp;ROUND(ABS(AH35),0)&amp;" MW "&amp;IF(AH35&lt;0,"decrease","increase")&amp;" from prev year."&amp;IF(ISNA(AI34), "", CHAR(9)&amp;CHAR(10)&amp;"     Largest increase is in "&amp;AI34&amp;" by "&amp;ROUND(AH34,0)&amp;" MW.") &amp;IF(ISNA(AH33), "", CHAR(9)&amp;CHAR(10)&amp;"     Largest decrease is in "&amp;AI33&amp;" by "&amp;ABS(ROUND(AH33,0))&amp;" MW.")</f>
        <v>2024 Proposed	
     On avg. 149 MW decrease from prev year.	
     Largest increase is in Sep by 45 MW.	
     Largest decrease is in Apr by 434 MW.</v>
      </c>
    </row>
    <row r="32" spans="1:34" x14ac:dyDescent="0.3">
      <c r="A32" t="str">
        <f t="shared" si="0"/>
        <v>Feb</v>
      </c>
      <c r="B32" s="5">
        <f>DATE(2018, MONTH('2023 ECRS'!$C$2), 1)</f>
        <v>43132</v>
      </c>
      <c r="C32" s="5" t="str">
        <f t="shared" si="1"/>
        <v>c. HE7-10</v>
      </c>
      <c r="D32">
        <v>7</v>
      </c>
      <c r="E32" t="s">
        <v>30</v>
      </c>
      <c r="F32" s="6">
        <v>1615.4571382046129</v>
      </c>
      <c r="G32" s="6">
        <v>2157</v>
      </c>
      <c r="H32" s="6">
        <v>1389</v>
      </c>
      <c r="I32" s="6">
        <v>1687</v>
      </c>
      <c r="J32" s="6">
        <v>1448</v>
      </c>
      <c r="K32" s="6">
        <v>1524</v>
      </c>
      <c r="L32" s="6">
        <v>1605</v>
      </c>
      <c r="M32" s="6">
        <v>1352</v>
      </c>
      <c r="N32" s="6"/>
      <c r="AH32" t="s">
        <v>37</v>
      </c>
    </row>
    <row r="33" spans="1:41" x14ac:dyDescent="0.3">
      <c r="A33" t="str">
        <f t="shared" si="0"/>
        <v>Feb</v>
      </c>
      <c r="B33" s="5">
        <f>DATE(2018, MONTH('2023 ECRS'!$C$2), 1)</f>
        <v>43132</v>
      </c>
      <c r="C33" s="5" t="str">
        <f t="shared" si="1"/>
        <v>c. HE7-10</v>
      </c>
      <c r="D33">
        <v>8</v>
      </c>
      <c r="E33" t="s">
        <v>30</v>
      </c>
      <c r="F33" s="6">
        <v>2257.8799856226101</v>
      </c>
      <c r="G33" s="6">
        <v>2361</v>
      </c>
      <c r="H33" s="6">
        <v>1843</v>
      </c>
      <c r="I33" s="6">
        <v>1939</v>
      </c>
      <c r="J33" s="6">
        <v>1629</v>
      </c>
      <c r="K33" s="6">
        <v>1702</v>
      </c>
      <c r="L33" s="6">
        <v>1826</v>
      </c>
      <c r="M33" s="6">
        <v>1515</v>
      </c>
      <c r="N33" s="6"/>
      <c r="O33" s="8" t="s">
        <v>18</v>
      </c>
      <c r="P33" t="s">
        <v>32</v>
      </c>
      <c r="Q33" t="s">
        <v>44</v>
      </c>
      <c r="R33" t="s">
        <v>49</v>
      </c>
      <c r="S33" t="s">
        <v>50</v>
      </c>
      <c r="T33" t="s">
        <v>51</v>
      </c>
      <c r="U33" t="s">
        <v>52</v>
      </c>
      <c r="AG33" t="s">
        <v>26</v>
      </c>
      <c r="AH33">
        <f>_xlfn.MINIFS($AC$34:AC45, $AC$34:AC45, "&lt;&gt;#N/A", $AC$34:AC45, "&lt;0")</f>
        <v>-434.43589572435303</v>
      </c>
      <c r="AI33" t="str">
        <f ca="1">OFFSET(Q34,MATCH(AH33,$AC$34:$AC$45, 0)-1, -2)</f>
        <v>Apr</v>
      </c>
    </row>
    <row r="34" spans="1:41" x14ac:dyDescent="0.3">
      <c r="A34" t="str">
        <f t="shared" si="0"/>
        <v>Feb</v>
      </c>
      <c r="B34" s="5">
        <f>DATE(2018, MONTH('2023 ECRS'!$C$2), 1)</f>
        <v>43132</v>
      </c>
      <c r="C34" s="5" t="str">
        <f t="shared" si="1"/>
        <v>c. HE7-10</v>
      </c>
      <c r="D34">
        <v>9</v>
      </c>
      <c r="E34" t="s">
        <v>30</v>
      </c>
      <c r="F34" s="6">
        <v>2492.1677852216999</v>
      </c>
      <c r="G34" s="6">
        <v>3083</v>
      </c>
      <c r="H34" s="6">
        <v>2570</v>
      </c>
      <c r="I34" s="6">
        <v>2577</v>
      </c>
      <c r="J34" s="6">
        <v>1943</v>
      </c>
      <c r="K34" s="6">
        <v>2150</v>
      </c>
      <c r="L34" s="6">
        <v>2382</v>
      </c>
      <c r="M34" s="6">
        <v>1763</v>
      </c>
      <c r="N34" s="6"/>
      <c r="O34" s="7" t="s">
        <v>1</v>
      </c>
      <c r="P34" s="9">
        <v>1731.0208056449608</v>
      </c>
      <c r="Q34" s="9">
        <v>1553.75</v>
      </c>
      <c r="R34" s="9">
        <v>1115.75</v>
      </c>
      <c r="S34" s="9">
        <v>1223</v>
      </c>
      <c r="T34" s="9">
        <v>1326.3333333333333</v>
      </c>
      <c r="U34" s="9">
        <v>1431.75</v>
      </c>
      <c r="Z34" s="9"/>
      <c r="AC34">
        <f>IF(Q34=0, NA(), Q34-_xlfn.IFNA(P34,0))</f>
        <v>-177.27080564496077</v>
      </c>
      <c r="AG34" t="s">
        <v>27</v>
      </c>
      <c r="AH34">
        <f>_xlfn.MAXIFS($AC$34:AC45, $AC$34:AC45, "&lt;&gt;#N/A", $AC$34:AC45, "&gt;0")</f>
        <v>44.882264734583259</v>
      </c>
      <c r="AI34" t="str">
        <f ca="1">OFFSET(Q35,MATCH(AH34,$AC$34:$AC$45, 0)-1, -2)</f>
        <v>Sep</v>
      </c>
    </row>
    <row r="35" spans="1:41" x14ac:dyDescent="0.3">
      <c r="A35" t="str">
        <f t="shared" si="0"/>
        <v>Feb</v>
      </c>
      <c r="B35" s="5">
        <f>DATE(2018, MONTH('2023 ECRS'!$C$2), 1)</f>
        <v>43132</v>
      </c>
      <c r="C35" s="5" t="str">
        <f t="shared" si="1"/>
        <v>c. HE7-10</v>
      </c>
      <c r="D35">
        <v>10</v>
      </c>
      <c r="E35" t="s">
        <v>30</v>
      </c>
      <c r="F35" s="6">
        <v>2901.1775997595701</v>
      </c>
      <c r="G35" s="6">
        <v>3147</v>
      </c>
      <c r="H35" s="6">
        <v>2597</v>
      </c>
      <c r="I35" s="6">
        <v>2737</v>
      </c>
      <c r="J35" s="6">
        <v>2135</v>
      </c>
      <c r="K35" s="6">
        <v>2310</v>
      </c>
      <c r="L35" s="6">
        <v>2554</v>
      </c>
      <c r="M35" s="6">
        <v>1938</v>
      </c>
      <c r="N35" s="6"/>
      <c r="O35" s="7" t="s">
        <v>2</v>
      </c>
      <c r="P35" s="9">
        <v>1929.4586176005241</v>
      </c>
      <c r="Q35" s="9">
        <v>1667.5</v>
      </c>
      <c r="R35" s="9">
        <v>1241.7083333333333</v>
      </c>
      <c r="S35" s="9">
        <v>1344.1666666666667</v>
      </c>
      <c r="T35" s="9">
        <v>1444.375</v>
      </c>
      <c r="U35" s="9">
        <v>1555.4583333333333</v>
      </c>
      <c r="Z35" s="9"/>
      <c r="AC35">
        <f t="shared" ref="AC35:AC45" si="2">IF(Q35=0, NA(), Q35-_xlfn.IFNA(P35,0))</f>
        <v>-261.95861760052412</v>
      </c>
      <c r="AG35" t="s">
        <v>28</v>
      </c>
      <c r="AH35">
        <f>AVERAGEIF($AC$34:$AC$45, "&lt;&gt;#N/A")</f>
        <v>-149.1912712339136</v>
      </c>
    </row>
    <row r="36" spans="1:41" x14ac:dyDescent="0.3">
      <c r="A36" t="str">
        <f t="shared" si="0"/>
        <v>Feb</v>
      </c>
      <c r="B36" s="5">
        <f>DATE(2018, MONTH('2023 ECRS'!$C$2), 1)</f>
        <v>43132</v>
      </c>
      <c r="C36" s="5" t="str">
        <f t="shared" si="1"/>
        <v>d. HE11-14</v>
      </c>
      <c r="D36">
        <v>11</v>
      </c>
      <c r="E36" t="s">
        <v>30</v>
      </c>
      <c r="F36" s="6">
        <v>2293.8502139458055</v>
      </c>
      <c r="G36" s="6">
        <v>2769</v>
      </c>
      <c r="H36" s="6">
        <v>2254</v>
      </c>
      <c r="I36" s="6">
        <v>2373</v>
      </c>
      <c r="J36" s="6">
        <v>1874</v>
      </c>
      <c r="K36" s="6">
        <v>2032</v>
      </c>
      <c r="L36" s="6">
        <v>2179</v>
      </c>
      <c r="M36" s="6">
        <v>1762</v>
      </c>
      <c r="N36" s="6"/>
      <c r="O36" s="7" t="s">
        <v>3</v>
      </c>
      <c r="P36" s="9">
        <v>1834.3678142798478</v>
      </c>
      <c r="Q36" s="9">
        <v>1560.8333333333333</v>
      </c>
      <c r="R36" s="9">
        <v>1102.0416666666667</v>
      </c>
      <c r="S36" s="9">
        <v>1219.5833333333333</v>
      </c>
      <c r="T36" s="9">
        <v>1330.625</v>
      </c>
      <c r="U36" s="9">
        <v>1448.7083333333333</v>
      </c>
      <c r="Z36" s="9"/>
      <c r="AC36">
        <f t="shared" si="2"/>
        <v>-273.53448094651458</v>
      </c>
    </row>
    <row r="37" spans="1:41" x14ac:dyDescent="0.3">
      <c r="A37" t="str">
        <f t="shared" si="0"/>
        <v>Feb</v>
      </c>
      <c r="B37" s="5">
        <f>DATE(2018, MONTH('2023 ECRS'!$C$2), 1)</f>
        <v>43132</v>
      </c>
      <c r="C37" s="5" t="str">
        <f t="shared" si="1"/>
        <v>d. HE11-14</v>
      </c>
      <c r="D37">
        <v>12</v>
      </c>
      <c r="E37" t="s">
        <v>30</v>
      </c>
      <c r="F37" s="6">
        <v>2100.1030433450956</v>
      </c>
      <c r="G37" s="6">
        <v>2301</v>
      </c>
      <c r="H37" s="6">
        <v>1755</v>
      </c>
      <c r="I37" s="6">
        <v>1854</v>
      </c>
      <c r="J37" s="6">
        <v>1513</v>
      </c>
      <c r="K37" s="6">
        <v>1578</v>
      </c>
      <c r="L37" s="6">
        <v>1716</v>
      </c>
      <c r="M37" s="6">
        <v>1398</v>
      </c>
      <c r="N37" s="6"/>
      <c r="O37" s="7" t="s">
        <v>4</v>
      </c>
      <c r="P37" s="9">
        <v>1898.060895724353</v>
      </c>
      <c r="Q37" s="9">
        <v>1463.625</v>
      </c>
      <c r="R37" s="9">
        <v>1001.9166666666666</v>
      </c>
      <c r="S37" s="9">
        <v>1131.625</v>
      </c>
      <c r="T37" s="9">
        <v>1245.6666666666667</v>
      </c>
      <c r="U37" s="9">
        <v>1355.375</v>
      </c>
      <c r="Z37" s="9"/>
      <c r="AC37">
        <f t="shared" si="2"/>
        <v>-434.43589572435303</v>
      </c>
      <c r="AO37" s="6"/>
    </row>
    <row r="38" spans="1:41" x14ac:dyDescent="0.3">
      <c r="A38" t="str">
        <f t="shared" si="0"/>
        <v>Feb</v>
      </c>
      <c r="B38" s="5">
        <f>DATE(2018, MONTH('2023 ECRS'!$C$2), 1)</f>
        <v>43132</v>
      </c>
      <c r="C38" s="5" t="str">
        <f t="shared" si="1"/>
        <v>d. HE11-14</v>
      </c>
      <c r="D38">
        <v>13</v>
      </c>
      <c r="E38" t="s">
        <v>30</v>
      </c>
      <c r="F38" s="6">
        <v>1968.8460001385488</v>
      </c>
      <c r="G38" s="6">
        <v>2230</v>
      </c>
      <c r="H38" s="6">
        <v>1642</v>
      </c>
      <c r="I38" s="6">
        <v>1746</v>
      </c>
      <c r="J38" s="6">
        <v>1364</v>
      </c>
      <c r="K38" s="6">
        <v>1515</v>
      </c>
      <c r="L38" s="6">
        <v>1671</v>
      </c>
      <c r="M38" s="6">
        <v>1291</v>
      </c>
      <c r="N38" s="6"/>
      <c r="O38" s="7" t="s">
        <v>5</v>
      </c>
      <c r="P38" s="9">
        <v>2115.2755446017459</v>
      </c>
      <c r="Q38" s="9">
        <v>1988.125</v>
      </c>
      <c r="R38" s="9">
        <v>1377.375</v>
      </c>
      <c r="S38" s="9">
        <v>1545.125</v>
      </c>
      <c r="T38" s="9">
        <v>1707.125</v>
      </c>
      <c r="U38" s="9">
        <v>1853.5833333333333</v>
      </c>
      <c r="Z38" s="9"/>
      <c r="AC38">
        <f t="shared" si="2"/>
        <v>-127.15054460174588</v>
      </c>
      <c r="AO38" s="6"/>
    </row>
    <row r="39" spans="1:41" x14ac:dyDescent="0.3">
      <c r="A39" t="str">
        <f t="shared" si="0"/>
        <v>Feb</v>
      </c>
      <c r="B39" s="5">
        <f>DATE(2018, MONTH('2023 ECRS'!$C$2), 1)</f>
        <v>43132</v>
      </c>
      <c r="C39" s="5" t="str">
        <f t="shared" si="1"/>
        <v>d. HE11-14</v>
      </c>
      <c r="D39">
        <v>14</v>
      </c>
      <c r="E39" t="s">
        <v>30</v>
      </c>
      <c r="F39" s="6">
        <v>2067.3273948057936</v>
      </c>
      <c r="G39" s="6">
        <v>2066</v>
      </c>
      <c r="H39" s="6">
        <v>1462</v>
      </c>
      <c r="I39" s="6">
        <v>1665</v>
      </c>
      <c r="J39" s="6">
        <v>1360</v>
      </c>
      <c r="K39" s="6">
        <v>1485</v>
      </c>
      <c r="L39" s="6">
        <v>1549</v>
      </c>
      <c r="M39" s="6">
        <v>1263</v>
      </c>
      <c r="N39" s="6"/>
      <c r="O39" s="7" t="s">
        <v>6</v>
      </c>
      <c r="P39" s="9">
        <v>2072.5860650838222</v>
      </c>
      <c r="Q39" s="9">
        <v>2008.7083333333333</v>
      </c>
      <c r="R39" s="9">
        <v>1522.875</v>
      </c>
      <c r="S39" s="9">
        <v>1662.375</v>
      </c>
      <c r="T39" s="9">
        <v>1791.3333333333333</v>
      </c>
      <c r="U39" s="9">
        <v>1905.5833333333333</v>
      </c>
      <c r="Z39" s="9"/>
      <c r="AC39">
        <f t="shared" si="2"/>
        <v>-63.87773175048892</v>
      </c>
      <c r="AO39" s="6"/>
    </row>
    <row r="40" spans="1:41" x14ac:dyDescent="0.3">
      <c r="A40" t="str">
        <f t="shared" si="0"/>
        <v>Feb</v>
      </c>
      <c r="B40" s="5">
        <f>DATE(2018, MONTH('2023 ECRS'!$C$2), 1)</f>
        <v>43132</v>
      </c>
      <c r="C40" s="5" t="str">
        <f t="shared" si="1"/>
        <v>e. HE15-18</v>
      </c>
      <c r="D40">
        <v>15</v>
      </c>
      <c r="E40" t="s">
        <v>30</v>
      </c>
      <c r="F40" s="6">
        <v>2395.5477386407015</v>
      </c>
      <c r="G40" s="6">
        <v>2037</v>
      </c>
      <c r="H40" s="6">
        <v>1540</v>
      </c>
      <c r="I40" s="6">
        <v>1692</v>
      </c>
      <c r="J40" s="6">
        <v>1485</v>
      </c>
      <c r="K40" s="6">
        <v>1534</v>
      </c>
      <c r="L40" s="6">
        <v>1639</v>
      </c>
      <c r="M40" s="6">
        <v>1376</v>
      </c>
      <c r="N40" s="6"/>
      <c r="O40" s="7" t="s">
        <v>7</v>
      </c>
      <c r="P40" s="9">
        <v>2040.7610193550217</v>
      </c>
      <c r="Q40" s="9">
        <v>2049.2916666666665</v>
      </c>
      <c r="R40" s="9">
        <v>1580.0416666666667</v>
      </c>
      <c r="S40" s="9">
        <v>1685.3333333333333</v>
      </c>
      <c r="T40" s="9">
        <v>1813.1666666666667</v>
      </c>
      <c r="U40" s="9">
        <v>1933.75</v>
      </c>
      <c r="Z40" s="9"/>
      <c r="AC40">
        <f t="shared" si="2"/>
        <v>8.5306473116447705</v>
      </c>
      <c r="AO40" s="6"/>
    </row>
    <row r="41" spans="1:41" x14ac:dyDescent="0.3">
      <c r="A41" t="str">
        <f t="shared" si="0"/>
        <v>Feb</v>
      </c>
      <c r="B41" s="5">
        <f>DATE(2018, MONTH('2023 ECRS'!$C$2), 1)</f>
        <v>43132</v>
      </c>
      <c r="C41" s="5" t="str">
        <f t="shared" si="1"/>
        <v>e. HE15-18</v>
      </c>
      <c r="D41">
        <v>16</v>
      </c>
      <c r="E41" t="s">
        <v>30</v>
      </c>
      <c r="F41" s="6">
        <v>2534.2754657091787</v>
      </c>
      <c r="G41" s="6">
        <v>2167</v>
      </c>
      <c r="H41" s="6">
        <v>1590</v>
      </c>
      <c r="I41" s="6">
        <v>1828</v>
      </c>
      <c r="J41" s="6">
        <v>1465</v>
      </c>
      <c r="K41" s="6">
        <v>1554</v>
      </c>
      <c r="L41" s="6">
        <v>1658</v>
      </c>
      <c r="M41" s="6">
        <v>1374</v>
      </c>
      <c r="N41" s="6"/>
      <c r="O41" s="7" t="s">
        <v>8</v>
      </c>
      <c r="P41" s="9">
        <v>2127.1177352654167</v>
      </c>
      <c r="Q41" s="9">
        <v>2172</v>
      </c>
      <c r="R41" s="9">
        <v>1791.7083333333333</v>
      </c>
      <c r="S41" s="9">
        <v>1884.0416666666667</v>
      </c>
      <c r="T41" s="9">
        <v>1981.25</v>
      </c>
      <c r="U41" s="9">
        <v>2076.2916666666665</v>
      </c>
      <c r="Z41" s="9"/>
      <c r="AC41">
        <f t="shared" si="2"/>
        <v>44.882264734583259</v>
      </c>
      <c r="AO41" s="6"/>
    </row>
    <row r="42" spans="1:41" x14ac:dyDescent="0.3">
      <c r="A42" t="str">
        <f t="shared" si="0"/>
        <v>Feb</v>
      </c>
      <c r="B42" s="5">
        <f>DATE(2018, MONTH('2023 ECRS'!$C$2), 1)</f>
        <v>43132</v>
      </c>
      <c r="C42" s="5" t="str">
        <f t="shared" si="1"/>
        <v>e. HE15-18</v>
      </c>
      <c r="D42">
        <v>17</v>
      </c>
      <c r="E42" t="s">
        <v>30</v>
      </c>
      <c r="F42" s="6">
        <v>2427.4357330776047</v>
      </c>
      <c r="G42" s="6">
        <v>2094</v>
      </c>
      <c r="H42" s="6">
        <v>1444</v>
      </c>
      <c r="I42" s="6">
        <v>1745</v>
      </c>
      <c r="J42" s="6">
        <v>1418</v>
      </c>
      <c r="K42" s="6">
        <v>1509</v>
      </c>
      <c r="L42" s="6">
        <v>1622</v>
      </c>
      <c r="M42" s="6">
        <v>1340</v>
      </c>
      <c r="N42" s="6"/>
      <c r="O42" s="7" t="s">
        <v>9</v>
      </c>
      <c r="P42" s="9">
        <v>2040.8796995258938</v>
      </c>
      <c r="Q42" s="9">
        <v>1982.9734226430307</v>
      </c>
      <c r="R42" s="9">
        <v>1609.6666666666667</v>
      </c>
      <c r="S42" s="9">
        <v>1703.0030526080311</v>
      </c>
      <c r="T42" s="9">
        <v>1787.2916666666667</v>
      </c>
      <c r="U42" s="9">
        <v>1886.7083333333333</v>
      </c>
      <c r="Z42" s="9"/>
      <c r="AC42">
        <f t="shared" si="2"/>
        <v>-57.90627688286304</v>
      </c>
      <c r="AO42" s="6"/>
    </row>
    <row r="43" spans="1:41" x14ac:dyDescent="0.3">
      <c r="A43" t="str">
        <f t="shared" si="0"/>
        <v>Feb</v>
      </c>
      <c r="B43" s="5">
        <f>DATE(2018, MONTH('2023 ECRS'!$C$2), 1)</f>
        <v>43132</v>
      </c>
      <c r="C43" s="5" t="str">
        <f t="shared" si="1"/>
        <v>e. HE15-18</v>
      </c>
      <c r="D43">
        <v>18</v>
      </c>
      <c r="E43" t="s">
        <v>30</v>
      </c>
      <c r="F43" s="6">
        <v>2155.2580883755377</v>
      </c>
      <c r="G43" s="6">
        <v>2054</v>
      </c>
      <c r="H43" s="6">
        <v>1021</v>
      </c>
      <c r="I43" s="6">
        <v>1663</v>
      </c>
      <c r="J43" s="6">
        <v>1301</v>
      </c>
      <c r="K43" s="6">
        <v>1399</v>
      </c>
      <c r="L43" s="6">
        <v>1569</v>
      </c>
      <c r="M43" s="6">
        <v>1221</v>
      </c>
      <c r="N43" s="6"/>
      <c r="O43" s="7" t="s">
        <v>23</v>
      </c>
      <c r="P43" s="9">
        <v>1784.3250675057725</v>
      </c>
      <c r="Q43" s="9"/>
      <c r="R43" s="9"/>
      <c r="S43" s="9"/>
      <c r="T43" s="9"/>
      <c r="U43" s="9"/>
      <c r="Z43" s="9"/>
      <c r="AC43" t="e">
        <f t="shared" si="2"/>
        <v>#N/A</v>
      </c>
      <c r="AO43" s="6"/>
    </row>
    <row r="44" spans="1:41" x14ac:dyDescent="0.3">
      <c r="A44" t="str">
        <f t="shared" si="0"/>
        <v>Feb</v>
      </c>
      <c r="B44" s="5">
        <f>DATE(2018, MONTH('2023 ECRS'!$C$2), 1)</f>
        <v>43132</v>
      </c>
      <c r="C44" s="5" t="str">
        <f t="shared" si="1"/>
        <v>f. HE19-22</v>
      </c>
      <c r="D44">
        <v>19</v>
      </c>
      <c r="E44" t="s">
        <v>30</v>
      </c>
      <c r="F44" s="6">
        <v>1975.0224939406703</v>
      </c>
      <c r="G44" s="6">
        <v>2242</v>
      </c>
      <c r="H44" s="6">
        <v>1402</v>
      </c>
      <c r="I44" s="6">
        <v>1840</v>
      </c>
      <c r="J44" s="6">
        <v>1317</v>
      </c>
      <c r="K44" s="6">
        <v>1472</v>
      </c>
      <c r="L44" s="6">
        <v>1644</v>
      </c>
      <c r="M44" s="6">
        <v>1237</v>
      </c>
      <c r="N44" s="6"/>
      <c r="O44" s="7" t="s">
        <v>24</v>
      </c>
      <c r="P44" s="9">
        <v>1607.4080933561281</v>
      </c>
      <c r="Q44" s="9"/>
      <c r="R44" s="9"/>
      <c r="S44" s="9"/>
      <c r="T44" s="9"/>
      <c r="U44" s="9"/>
      <c r="Z44" s="9"/>
      <c r="AC44" t="e">
        <f t="shared" si="2"/>
        <v>#N/A</v>
      </c>
      <c r="AO44" s="6"/>
    </row>
    <row r="45" spans="1:41" x14ac:dyDescent="0.3">
      <c r="A45" t="str">
        <f t="shared" si="0"/>
        <v>Feb</v>
      </c>
      <c r="B45" s="5">
        <f>DATE(2018, MONTH('2023 ECRS'!$C$2), 1)</f>
        <v>43132</v>
      </c>
      <c r="C45" s="5" t="str">
        <f t="shared" si="1"/>
        <v>f. HE19-22</v>
      </c>
      <c r="D45">
        <v>20</v>
      </c>
      <c r="E45" t="s">
        <v>30</v>
      </c>
      <c r="F45" s="6">
        <v>1689.7123058900872</v>
      </c>
      <c r="G45" s="6">
        <v>1869</v>
      </c>
      <c r="H45" s="6">
        <v>1440</v>
      </c>
      <c r="I45" s="6">
        <v>1439</v>
      </c>
      <c r="J45" s="6">
        <v>1221</v>
      </c>
      <c r="K45" s="6">
        <v>1278</v>
      </c>
      <c r="L45" s="6">
        <v>1332</v>
      </c>
      <c r="M45" s="6">
        <v>1152</v>
      </c>
      <c r="N45" s="6"/>
      <c r="O45" s="7" t="s">
        <v>25</v>
      </c>
      <c r="P45" s="9">
        <v>1846.7421065650344</v>
      </c>
      <c r="Q45" s="9"/>
      <c r="R45" s="9"/>
      <c r="S45" s="9"/>
      <c r="T45" s="9"/>
      <c r="U45" s="9"/>
      <c r="Z45" s="9"/>
      <c r="AC45" t="e">
        <f t="shared" si="2"/>
        <v>#N/A</v>
      </c>
    </row>
    <row r="46" spans="1:41" x14ac:dyDescent="0.3">
      <c r="A46" t="str">
        <f t="shared" si="0"/>
        <v>Feb</v>
      </c>
      <c r="B46" s="5">
        <f>DATE(2018, MONTH('2023 ECRS'!$C$2), 1)</f>
        <v>43132</v>
      </c>
      <c r="C46" s="5" t="str">
        <f t="shared" si="1"/>
        <v>f. HE19-22</v>
      </c>
      <c r="D46">
        <v>21</v>
      </c>
      <c r="E46" t="s">
        <v>30</v>
      </c>
      <c r="F46" s="6">
        <v>1749.2514739122755</v>
      </c>
      <c r="G46" s="6">
        <v>1859</v>
      </c>
      <c r="H46" s="6">
        <v>1436</v>
      </c>
      <c r="I46" s="6">
        <v>1431</v>
      </c>
      <c r="J46" s="6">
        <v>1189</v>
      </c>
      <c r="K46" s="6">
        <v>1295</v>
      </c>
      <c r="L46" s="6">
        <v>1349</v>
      </c>
      <c r="M46" s="6">
        <v>1116</v>
      </c>
      <c r="N46" s="6"/>
    </row>
    <row r="47" spans="1:41" x14ac:dyDescent="0.3">
      <c r="A47" t="str">
        <f t="shared" si="0"/>
        <v>Feb</v>
      </c>
      <c r="B47" s="5">
        <f>DATE(2018, MONTH('2023 ECRS'!$C$2), 1)</f>
        <v>43132</v>
      </c>
      <c r="C47" s="5" t="str">
        <f t="shared" si="1"/>
        <v>f. HE19-22</v>
      </c>
      <c r="D47">
        <v>22</v>
      </c>
      <c r="E47" t="s">
        <v>30</v>
      </c>
      <c r="F47" s="6">
        <v>1767.2009509644756</v>
      </c>
      <c r="G47" s="6">
        <v>1850</v>
      </c>
      <c r="H47" s="6">
        <v>1419</v>
      </c>
      <c r="I47" s="6">
        <v>1410</v>
      </c>
      <c r="J47" s="6">
        <v>1183</v>
      </c>
      <c r="K47" s="6">
        <v>1267</v>
      </c>
      <c r="L47" s="6">
        <v>1363</v>
      </c>
      <c r="M47" s="6">
        <v>1080</v>
      </c>
      <c r="N47" s="6"/>
    </row>
    <row r="48" spans="1:41" x14ac:dyDescent="0.3">
      <c r="A48" t="str">
        <f t="shared" si="0"/>
        <v>Feb</v>
      </c>
      <c r="B48" s="5">
        <f>DATE(2018, MONTH('2023 ECRS'!$C$2), 1)</f>
        <v>43132</v>
      </c>
      <c r="C48" s="5" t="str">
        <f t="shared" si="1"/>
        <v>a. HE1-2 &amp; HE23-24</v>
      </c>
      <c r="D48">
        <v>23</v>
      </c>
      <c r="E48" t="s">
        <v>30</v>
      </c>
      <c r="F48" s="6">
        <v>1666.1366227455139</v>
      </c>
      <c r="G48" s="6">
        <v>1780</v>
      </c>
      <c r="H48" s="6">
        <v>1361</v>
      </c>
      <c r="I48" s="6">
        <v>1361</v>
      </c>
      <c r="J48" s="6">
        <v>1079</v>
      </c>
      <c r="K48" s="6">
        <v>1180</v>
      </c>
      <c r="L48" s="6">
        <v>1257</v>
      </c>
      <c r="M48" s="6">
        <v>985</v>
      </c>
      <c r="N48" s="6"/>
    </row>
    <row r="49" spans="1:17" x14ac:dyDescent="0.3">
      <c r="A49" t="str">
        <f t="shared" si="0"/>
        <v>Feb</v>
      </c>
      <c r="B49" s="5">
        <f>DATE(2018, MONTH('2023 ECRS'!$C$2), 1)</f>
        <v>43132</v>
      </c>
      <c r="C49" s="5" t="str">
        <f t="shared" si="1"/>
        <v>a. HE1-2 &amp; HE23-24</v>
      </c>
      <c r="D49">
        <v>24</v>
      </c>
      <c r="E49" t="s">
        <v>30</v>
      </c>
      <c r="F49" s="6">
        <v>1481.9301788246789</v>
      </c>
      <c r="G49" s="6">
        <v>1561</v>
      </c>
      <c r="H49" s="6">
        <v>1194</v>
      </c>
      <c r="I49" s="6">
        <v>1194</v>
      </c>
      <c r="J49" s="6">
        <v>976</v>
      </c>
      <c r="K49" s="6">
        <v>1039</v>
      </c>
      <c r="L49" s="6">
        <v>1117</v>
      </c>
      <c r="M49" s="6">
        <v>898</v>
      </c>
      <c r="N49" s="6"/>
    </row>
    <row r="50" spans="1:17" x14ac:dyDescent="0.3">
      <c r="A50" t="str">
        <f t="shared" si="0"/>
        <v>Mar</v>
      </c>
      <c r="B50" s="5">
        <f>DATE(2018, MONTH('2023 ECRS'!$D$2), 1)</f>
        <v>43160</v>
      </c>
      <c r="C50" s="5" t="str">
        <f t="shared" si="1"/>
        <v>a. HE1-2 &amp; HE23-24</v>
      </c>
      <c r="D50">
        <v>1</v>
      </c>
      <c r="E50" t="s">
        <v>30</v>
      </c>
      <c r="F50" s="6">
        <v>1375.4372607798241</v>
      </c>
      <c r="G50" s="6">
        <v>1341</v>
      </c>
      <c r="H50" s="6">
        <v>969</v>
      </c>
      <c r="I50" s="6">
        <v>969</v>
      </c>
      <c r="J50" s="6">
        <v>673</v>
      </c>
      <c r="K50" s="6">
        <v>780</v>
      </c>
      <c r="L50" s="6">
        <v>875</v>
      </c>
      <c r="M50" s="6">
        <v>589</v>
      </c>
      <c r="N50" s="6"/>
      <c r="P50" t="s">
        <v>34</v>
      </c>
    </row>
    <row r="51" spans="1:17" x14ac:dyDescent="0.3">
      <c r="A51" t="str">
        <f t="shared" si="0"/>
        <v>Mar</v>
      </c>
      <c r="B51" s="5">
        <f>DATE(2018, MONTH('2023 ECRS'!$D$2), 1)</f>
        <v>43160</v>
      </c>
      <c r="C51" s="5" t="str">
        <f t="shared" si="1"/>
        <v>a. HE1-2 &amp; HE23-24</v>
      </c>
      <c r="D51">
        <v>2</v>
      </c>
      <c r="E51" t="s">
        <v>30</v>
      </c>
      <c r="F51" s="6">
        <v>1246.539294760139</v>
      </c>
      <c r="G51" s="6">
        <v>1212</v>
      </c>
      <c r="H51" s="6">
        <v>888</v>
      </c>
      <c r="I51" s="6">
        <v>889</v>
      </c>
      <c r="J51" s="6">
        <v>636</v>
      </c>
      <c r="K51" s="6">
        <v>726</v>
      </c>
      <c r="L51" s="6">
        <v>812</v>
      </c>
      <c r="M51" s="6">
        <v>561</v>
      </c>
      <c r="N51" s="6"/>
      <c r="O51" t="s">
        <v>26</v>
      </c>
      <c r="P51">
        <v>-310.98512065252794</v>
      </c>
      <c r="Q51" t="s">
        <v>4</v>
      </c>
    </row>
    <row r="52" spans="1:17" x14ac:dyDescent="0.3">
      <c r="A52" t="str">
        <f t="shared" si="0"/>
        <v>Mar</v>
      </c>
      <c r="B52" s="5">
        <f>DATE(2018, MONTH('2023 ECRS'!$D$2), 1)</f>
        <v>43160</v>
      </c>
      <c r="C52" s="5" t="str">
        <f t="shared" si="1"/>
        <v>b. HE3-6</v>
      </c>
      <c r="D52">
        <v>3</v>
      </c>
      <c r="E52" t="s">
        <v>30</v>
      </c>
      <c r="F52" s="6">
        <v>1376.790020600956</v>
      </c>
      <c r="G52" s="6">
        <v>1257</v>
      </c>
      <c r="H52" s="6">
        <v>968</v>
      </c>
      <c r="I52" s="6">
        <v>969</v>
      </c>
      <c r="J52" s="6">
        <v>723</v>
      </c>
      <c r="K52" s="6">
        <v>821</v>
      </c>
      <c r="L52" s="6">
        <v>903</v>
      </c>
      <c r="M52" s="6">
        <v>650</v>
      </c>
      <c r="N52" s="6"/>
      <c r="O52" t="s">
        <v>27</v>
      </c>
      <c r="P52">
        <v>19.443481541514302</v>
      </c>
      <c r="Q52" t="s">
        <v>7</v>
      </c>
    </row>
    <row r="53" spans="1:17" x14ac:dyDescent="0.3">
      <c r="A53" t="str">
        <f t="shared" si="0"/>
        <v>Mar</v>
      </c>
      <c r="B53" s="5">
        <f>DATE(2018, MONTH('2023 ECRS'!$D$2), 1)</f>
        <v>43160</v>
      </c>
      <c r="C53" s="5" t="str">
        <f t="shared" si="1"/>
        <v>b. HE3-6</v>
      </c>
      <c r="D53">
        <v>4</v>
      </c>
      <c r="E53" t="s">
        <v>30</v>
      </c>
      <c r="F53" s="6">
        <v>1246.277027076032</v>
      </c>
      <c r="G53" s="6">
        <v>1265</v>
      </c>
      <c r="H53" s="6">
        <v>906</v>
      </c>
      <c r="I53" s="6">
        <v>906</v>
      </c>
      <c r="J53" s="6">
        <v>701</v>
      </c>
      <c r="K53" s="6">
        <v>785</v>
      </c>
      <c r="L53" s="6">
        <v>823</v>
      </c>
      <c r="M53" s="6">
        <v>621</v>
      </c>
      <c r="N53" s="6"/>
      <c r="O53" t="s">
        <v>28</v>
      </c>
      <c r="P53">
        <v>-103.56818475594943</v>
      </c>
    </row>
    <row r="54" spans="1:17" x14ac:dyDescent="0.3">
      <c r="A54" t="str">
        <f t="shared" si="0"/>
        <v>Mar</v>
      </c>
      <c r="B54" s="5">
        <f>DATE(2018, MONTH('2023 ECRS'!$D$2), 1)</f>
        <v>43160</v>
      </c>
      <c r="C54" s="5" t="str">
        <f t="shared" si="1"/>
        <v>b. HE3-6</v>
      </c>
      <c r="D54">
        <v>5</v>
      </c>
      <c r="E54" t="s">
        <v>30</v>
      </c>
      <c r="F54" s="6">
        <v>1356.0931119331822</v>
      </c>
      <c r="G54" s="6">
        <v>1410</v>
      </c>
      <c r="H54" s="6">
        <v>1007</v>
      </c>
      <c r="I54" s="6">
        <v>1027</v>
      </c>
      <c r="J54" s="6">
        <v>733</v>
      </c>
      <c r="K54" s="6">
        <v>845</v>
      </c>
      <c r="L54" s="6">
        <v>951</v>
      </c>
      <c r="M54" s="6">
        <v>629</v>
      </c>
      <c r="N54" s="6"/>
    </row>
    <row r="55" spans="1:17" x14ac:dyDescent="0.3">
      <c r="A55" t="str">
        <f t="shared" si="0"/>
        <v>Mar</v>
      </c>
      <c r="B55" s="5">
        <f>DATE(2018, MONTH('2023 ECRS'!$D$2), 1)</f>
        <v>43160</v>
      </c>
      <c r="C55" s="5" t="str">
        <f t="shared" si="1"/>
        <v>b. HE3-6</v>
      </c>
      <c r="D55">
        <v>6</v>
      </c>
      <c r="E55" t="s">
        <v>30</v>
      </c>
      <c r="F55" s="6">
        <v>1471.392058257095</v>
      </c>
      <c r="G55" s="6">
        <v>1706</v>
      </c>
      <c r="H55" s="6">
        <v>1093</v>
      </c>
      <c r="I55" s="6">
        <v>1263</v>
      </c>
      <c r="J55" s="6">
        <v>890</v>
      </c>
      <c r="K55" s="6">
        <v>1009</v>
      </c>
      <c r="L55" s="6">
        <v>1131</v>
      </c>
      <c r="M55" s="6">
        <v>791</v>
      </c>
      <c r="N55" s="6"/>
      <c r="O55" t="s">
        <v>19</v>
      </c>
      <c r="P55" s="6">
        <v>1587</v>
      </c>
    </row>
    <row r="56" spans="1:17" x14ac:dyDescent="0.3">
      <c r="A56" t="str">
        <f t="shared" si="0"/>
        <v>Mar</v>
      </c>
      <c r="B56" s="5">
        <f>DATE(2018, MONTH('2023 ECRS'!$D$2), 1)</f>
        <v>43160</v>
      </c>
      <c r="C56" s="5" t="str">
        <f t="shared" si="1"/>
        <v>c. HE7-10</v>
      </c>
      <c r="D56">
        <v>7</v>
      </c>
      <c r="E56" t="s">
        <v>30</v>
      </c>
      <c r="F56" s="6">
        <v>1525.831297436808</v>
      </c>
      <c r="G56" s="6">
        <v>1781</v>
      </c>
      <c r="H56" s="6">
        <v>988</v>
      </c>
      <c r="I56" s="6">
        <v>1283</v>
      </c>
      <c r="J56" s="6">
        <v>1007</v>
      </c>
      <c r="K56" s="6">
        <v>1081</v>
      </c>
      <c r="L56" s="6">
        <v>1199</v>
      </c>
      <c r="M56" s="6">
        <v>921</v>
      </c>
      <c r="N56" s="6"/>
      <c r="O56" t="s">
        <v>20</v>
      </c>
      <c r="P56" s="6">
        <v>2116</v>
      </c>
    </row>
    <row r="57" spans="1:17" x14ac:dyDescent="0.3">
      <c r="A57" t="str">
        <f t="shared" si="0"/>
        <v>Mar</v>
      </c>
      <c r="B57" s="5">
        <f>DATE(2018, MONTH('2023 ECRS'!$D$2), 1)</f>
        <v>43160</v>
      </c>
      <c r="C57" s="5" t="str">
        <f t="shared" si="1"/>
        <v>c. HE7-10</v>
      </c>
      <c r="D57">
        <v>8</v>
      </c>
      <c r="E57" t="s">
        <v>30</v>
      </c>
      <c r="F57" s="6">
        <v>1715.7761970243969</v>
      </c>
      <c r="G57" s="6">
        <v>1975</v>
      </c>
      <c r="H57" s="6">
        <v>1373</v>
      </c>
      <c r="I57" s="6">
        <v>1463</v>
      </c>
      <c r="J57" s="6">
        <v>1137</v>
      </c>
      <c r="K57" s="6">
        <v>1286</v>
      </c>
      <c r="L57" s="6">
        <v>1379</v>
      </c>
      <c r="M57" s="6">
        <v>1038</v>
      </c>
      <c r="N57" s="6"/>
      <c r="O57" t="s">
        <v>33</v>
      </c>
      <c r="P57" s="6">
        <v>1842</v>
      </c>
    </row>
    <row r="58" spans="1:17" x14ac:dyDescent="0.3">
      <c r="A58" t="str">
        <f t="shared" si="0"/>
        <v>Mar</v>
      </c>
      <c r="B58" s="5">
        <f>DATE(2018, MONTH('2023 ECRS'!$D$2), 1)</f>
        <v>43160</v>
      </c>
      <c r="C58" s="5" t="str">
        <f t="shared" si="1"/>
        <v>c. HE7-10</v>
      </c>
      <c r="D58">
        <v>9</v>
      </c>
      <c r="E58" t="s">
        <v>30</v>
      </c>
      <c r="F58" s="6">
        <v>1767.068539618032</v>
      </c>
      <c r="G58" s="6">
        <v>2519</v>
      </c>
      <c r="H58" s="6">
        <v>2045</v>
      </c>
      <c r="I58" s="6">
        <v>2097</v>
      </c>
      <c r="J58" s="6">
        <v>1618</v>
      </c>
      <c r="K58" s="6">
        <v>1719</v>
      </c>
      <c r="L58" s="6">
        <v>1918</v>
      </c>
      <c r="M58" s="6">
        <v>1515</v>
      </c>
      <c r="N58" s="6"/>
    </row>
    <row r="59" spans="1:17" x14ac:dyDescent="0.3">
      <c r="A59" t="str">
        <f t="shared" si="0"/>
        <v>Mar</v>
      </c>
      <c r="B59" s="5">
        <f>DATE(2018, MONTH('2023 ECRS'!$D$2), 1)</f>
        <v>43160</v>
      </c>
      <c r="C59" s="5" t="str">
        <f t="shared" si="1"/>
        <v>c. HE7-10</v>
      </c>
      <c r="D59">
        <v>10</v>
      </c>
      <c r="E59" t="s">
        <v>30</v>
      </c>
      <c r="F59" s="6">
        <v>1772.308879745603</v>
      </c>
      <c r="G59" s="6">
        <v>2565</v>
      </c>
      <c r="H59" s="6">
        <v>2082</v>
      </c>
      <c r="I59" s="6">
        <v>2179</v>
      </c>
      <c r="J59" s="6">
        <v>1850</v>
      </c>
      <c r="K59" s="6">
        <v>1994</v>
      </c>
      <c r="L59" s="6">
        <v>2095</v>
      </c>
      <c r="M59" s="6">
        <v>1657</v>
      </c>
      <c r="N59" s="6"/>
      <c r="P59" t="s">
        <v>35</v>
      </c>
    </row>
    <row r="60" spans="1:17" x14ac:dyDescent="0.3">
      <c r="A60" t="str">
        <f t="shared" si="0"/>
        <v>Mar</v>
      </c>
      <c r="B60" s="5">
        <f>DATE(2018, MONTH('2023 ECRS'!$D$2), 1)</f>
        <v>43160</v>
      </c>
      <c r="C60" s="5" t="str">
        <f t="shared" si="1"/>
        <v>d. HE11-14</v>
      </c>
      <c r="D60">
        <v>11</v>
      </c>
      <c r="E60" t="s">
        <v>30</v>
      </c>
      <c r="F60" s="6">
        <v>2470.916517101874</v>
      </c>
      <c r="G60" s="6">
        <v>2637</v>
      </c>
      <c r="H60" s="6">
        <v>2099</v>
      </c>
      <c r="I60" s="6">
        <v>2258</v>
      </c>
      <c r="J60" s="6">
        <v>1652</v>
      </c>
      <c r="K60" s="6">
        <v>1807</v>
      </c>
      <c r="L60" s="6">
        <v>2028</v>
      </c>
      <c r="M60" s="6">
        <v>1490</v>
      </c>
      <c r="N60" s="6"/>
      <c r="O60" t="s">
        <v>26</v>
      </c>
      <c r="P60">
        <v>0</v>
      </c>
    </row>
    <row r="61" spans="1:17" x14ac:dyDescent="0.3">
      <c r="A61" t="str">
        <f t="shared" si="0"/>
        <v>Mar</v>
      </c>
      <c r="B61" s="5">
        <f>DATE(2018, MONTH('2023 ECRS'!$D$2), 1)</f>
        <v>43160</v>
      </c>
      <c r="C61" s="5" t="str">
        <f t="shared" si="1"/>
        <v>d. HE11-14</v>
      </c>
      <c r="D61">
        <v>12</v>
      </c>
      <c r="E61" t="s">
        <v>30</v>
      </c>
      <c r="F61" s="6">
        <v>2187.4580553976675</v>
      </c>
      <c r="G61" s="6">
        <v>2358</v>
      </c>
      <c r="H61" s="6">
        <v>1785</v>
      </c>
      <c r="I61" s="6">
        <v>1960</v>
      </c>
      <c r="J61" s="6">
        <v>1413</v>
      </c>
      <c r="K61" s="6">
        <v>1582</v>
      </c>
      <c r="L61" s="6">
        <v>1760</v>
      </c>
      <c r="M61" s="6">
        <v>1265</v>
      </c>
      <c r="N61" s="6"/>
      <c r="O61" t="s">
        <v>27</v>
      </c>
      <c r="P61">
        <v>-528.43536019613498</v>
      </c>
      <c r="Q61" t="s">
        <v>4</v>
      </c>
    </row>
    <row r="62" spans="1:17" x14ac:dyDescent="0.3">
      <c r="A62" t="str">
        <f t="shared" si="0"/>
        <v>Mar</v>
      </c>
      <c r="B62" s="5">
        <f>DATE(2018, MONTH('2023 ECRS'!$D$2), 1)</f>
        <v>43160</v>
      </c>
      <c r="C62" s="5" t="str">
        <f t="shared" si="1"/>
        <v>d. HE11-14</v>
      </c>
      <c r="D62">
        <v>13</v>
      </c>
      <c r="E62" t="s">
        <v>30</v>
      </c>
      <c r="F62" s="6">
        <v>2218.6377558448048</v>
      </c>
      <c r="G62" s="6">
        <v>1967</v>
      </c>
      <c r="H62" s="6">
        <v>1438</v>
      </c>
      <c r="I62" s="6">
        <v>1592</v>
      </c>
      <c r="J62" s="6">
        <v>1233</v>
      </c>
      <c r="K62" s="6">
        <v>1323</v>
      </c>
      <c r="L62" s="6">
        <v>1477</v>
      </c>
      <c r="M62" s="6">
        <v>1106</v>
      </c>
      <c r="N62" s="6"/>
      <c r="O62" t="s">
        <v>28</v>
      </c>
      <c r="P62">
        <v>-339.49926942511399</v>
      </c>
    </row>
    <row r="63" spans="1:17" x14ac:dyDescent="0.3">
      <c r="A63" t="str">
        <f t="shared" si="0"/>
        <v>Mar</v>
      </c>
      <c r="B63" s="5">
        <f>DATE(2018, MONTH('2023 ECRS'!$D$2), 1)</f>
        <v>43160</v>
      </c>
      <c r="C63" s="5" t="str">
        <f t="shared" si="1"/>
        <v>d. HE11-14</v>
      </c>
      <c r="D63">
        <v>14</v>
      </c>
      <c r="E63" t="s">
        <v>30</v>
      </c>
      <c r="F63" s="6">
        <v>2028.7747934414176</v>
      </c>
      <c r="G63" s="6">
        <v>1938</v>
      </c>
      <c r="H63" s="6">
        <v>1373</v>
      </c>
      <c r="I63" s="6">
        <v>1543</v>
      </c>
      <c r="J63" s="6">
        <v>1205</v>
      </c>
      <c r="K63" s="6">
        <v>1306</v>
      </c>
      <c r="L63" s="6">
        <v>1400</v>
      </c>
      <c r="M63" s="6">
        <v>1171</v>
      </c>
      <c r="N63" s="6"/>
    </row>
    <row r="64" spans="1:17" x14ac:dyDescent="0.3">
      <c r="A64" t="str">
        <f t="shared" si="0"/>
        <v>Mar</v>
      </c>
      <c r="B64" s="5">
        <f>DATE(2018, MONTH('2023 ECRS'!$D$2), 1)</f>
        <v>43160</v>
      </c>
      <c r="C64" s="5" t="str">
        <f t="shared" si="1"/>
        <v>e. HE15-18</v>
      </c>
      <c r="D64">
        <v>15</v>
      </c>
      <c r="E64" t="s">
        <v>30</v>
      </c>
      <c r="F64" s="6">
        <v>2074.2671743186334</v>
      </c>
      <c r="G64" s="6">
        <v>2299</v>
      </c>
      <c r="H64" s="6">
        <v>1703</v>
      </c>
      <c r="I64" s="6">
        <v>1909</v>
      </c>
      <c r="J64" s="6">
        <v>1612</v>
      </c>
      <c r="K64" s="6">
        <v>1715</v>
      </c>
      <c r="L64" s="6">
        <v>1841</v>
      </c>
      <c r="M64" s="6">
        <v>1463</v>
      </c>
      <c r="N64" s="6"/>
      <c r="O64" t="s">
        <v>19</v>
      </c>
      <c r="P64" s="6">
        <v>1370</v>
      </c>
    </row>
    <row r="65" spans="1:16" x14ac:dyDescent="0.3">
      <c r="A65" t="str">
        <f t="shared" si="0"/>
        <v>Mar</v>
      </c>
      <c r="B65" s="5">
        <f>DATE(2018, MONTH('2023 ECRS'!$D$2), 1)</f>
        <v>43160</v>
      </c>
      <c r="C65" s="5" t="str">
        <f t="shared" si="1"/>
        <v>e. HE15-18</v>
      </c>
      <c r="D65">
        <v>16</v>
      </c>
      <c r="E65" t="s">
        <v>30</v>
      </c>
      <c r="F65" s="6">
        <v>2282.9408760826641</v>
      </c>
      <c r="G65" s="6">
        <v>2405</v>
      </c>
      <c r="H65" s="6">
        <v>1813</v>
      </c>
      <c r="I65" s="6">
        <v>2035</v>
      </c>
      <c r="J65" s="6">
        <v>1724</v>
      </c>
      <c r="K65" s="6">
        <v>1838</v>
      </c>
      <c r="L65" s="6">
        <v>1966</v>
      </c>
      <c r="M65" s="6">
        <v>1499</v>
      </c>
      <c r="N65" s="6"/>
      <c r="O65" t="s">
        <v>20</v>
      </c>
      <c r="P65" s="6">
        <v>1860</v>
      </c>
    </row>
    <row r="66" spans="1:16" x14ac:dyDescent="0.3">
      <c r="A66" t="str">
        <f t="shared" si="0"/>
        <v>Mar</v>
      </c>
      <c r="B66" s="5">
        <f>DATE(2018, MONTH('2023 ECRS'!$D$2), 1)</f>
        <v>43160</v>
      </c>
      <c r="C66" s="5" t="str">
        <f t="shared" si="1"/>
        <v>e. HE15-18</v>
      </c>
      <c r="D66">
        <v>17</v>
      </c>
      <c r="E66" t="s">
        <v>30</v>
      </c>
      <c r="F66" s="6">
        <v>2452.8251421953614</v>
      </c>
      <c r="G66" s="6">
        <v>2633</v>
      </c>
      <c r="H66" s="6">
        <v>1999</v>
      </c>
      <c r="I66" s="6">
        <v>2252</v>
      </c>
      <c r="J66" s="6">
        <v>1920</v>
      </c>
      <c r="K66" s="6">
        <v>2036</v>
      </c>
      <c r="L66" s="6">
        <v>2118</v>
      </c>
      <c r="M66" s="6">
        <v>1717</v>
      </c>
      <c r="N66" s="6"/>
      <c r="O66" t="s">
        <v>33</v>
      </c>
      <c r="P66" s="6">
        <v>1606</v>
      </c>
    </row>
    <row r="67" spans="1:16" x14ac:dyDescent="0.3">
      <c r="A67" t="str">
        <f t="shared" ref="A67:A130" si="3">TEXT(B67, "mmm")</f>
        <v>Mar</v>
      </c>
      <c r="B67" s="5">
        <f>DATE(2018, MONTH('2023 ECRS'!$D$2), 1)</f>
        <v>43160</v>
      </c>
      <c r="C67" s="5" t="str">
        <f t="shared" ref="C67:C130" si="4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30</v>
      </c>
      <c r="F67" s="6">
        <v>2539.1009726974385</v>
      </c>
      <c r="G67" s="6">
        <v>2629</v>
      </c>
      <c r="H67" s="6">
        <v>1781</v>
      </c>
      <c r="I67" s="6">
        <v>2217</v>
      </c>
      <c r="J67" s="6">
        <v>1892</v>
      </c>
      <c r="K67" s="6">
        <v>1997</v>
      </c>
      <c r="L67" s="6">
        <v>2090</v>
      </c>
      <c r="M67" s="6">
        <v>1704</v>
      </c>
      <c r="N67" s="6"/>
    </row>
    <row r="68" spans="1:16" x14ac:dyDescent="0.3">
      <c r="A68" t="str">
        <f t="shared" si="3"/>
        <v>Mar</v>
      </c>
      <c r="B68" s="5">
        <f>DATE(2018, MONTH('2023 ECRS'!$D$2), 1)</f>
        <v>43160</v>
      </c>
      <c r="C68" s="5" t="str">
        <f t="shared" si="4"/>
        <v>f. HE19-22</v>
      </c>
      <c r="D68">
        <v>19</v>
      </c>
      <c r="E68" t="s">
        <v>30</v>
      </c>
      <c r="F68" s="6">
        <v>2388.2085649967021</v>
      </c>
      <c r="G68" s="6">
        <v>2284</v>
      </c>
      <c r="H68" s="6">
        <v>1406</v>
      </c>
      <c r="I68" s="6">
        <v>1912</v>
      </c>
      <c r="J68" s="6">
        <v>1644</v>
      </c>
      <c r="K68" s="6">
        <v>1800</v>
      </c>
      <c r="L68" s="6">
        <v>1927</v>
      </c>
      <c r="M68" s="6">
        <v>1567</v>
      </c>
      <c r="N68" s="6"/>
    </row>
    <row r="69" spans="1:16" x14ac:dyDescent="0.3">
      <c r="A69" t="str">
        <f t="shared" si="3"/>
        <v>Mar</v>
      </c>
      <c r="B69" s="5">
        <f>DATE(2018, MONTH('2023 ECRS'!$D$2), 1)</f>
        <v>43160</v>
      </c>
      <c r="C69" s="5" t="str">
        <f t="shared" si="4"/>
        <v>f. HE19-22</v>
      </c>
      <c r="D69">
        <v>20</v>
      </c>
      <c r="E69" t="s">
        <v>30</v>
      </c>
      <c r="F69" s="6">
        <v>2182.4255075959272</v>
      </c>
      <c r="G69" s="6">
        <v>2129</v>
      </c>
      <c r="H69" s="6">
        <v>1329</v>
      </c>
      <c r="I69" s="6">
        <v>1748</v>
      </c>
      <c r="J69" s="6">
        <v>1289</v>
      </c>
      <c r="K69" s="6">
        <v>1382</v>
      </c>
      <c r="L69" s="6">
        <v>1565</v>
      </c>
      <c r="M69" s="6">
        <v>1141</v>
      </c>
      <c r="N69" s="6"/>
      <c r="P69" t="s">
        <v>36</v>
      </c>
    </row>
    <row r="70" spans="1:16" x14ac:dyDescent="0.3">
      <c r="A70" t="str">
        <f t="shared" si="3"/>
        <v>Mar</v>
      </c>
      <c r="B70" s="5">
        <f>DATE(2018, MONTH('2023 ECRS'!$D$2), 1)</f>
        <v>43160</v>
      </c>
      <c r="C70" s="5" t="str">
        <f t="shared" si="4"/>
        <v>f. HE19-22</v>
      </c>
      <c r="D70">
        <v>21</v>
      </c>
      <c r="E70" t="s">
        <v>30</v>
      </c>
      <c r="F70" s="6">
        <v>1933.2241846123259</v>
      </c>
      <c r="G70" s="6">
        <v>1859</v>
      </c>
      <c r="H70" s="6">
        <v>1475</v>
      </c>
      <c r="I70" s="6">
        <v>1480</v>
      </c>
      <c r="J70" s="6">
        <v>1091</v>
      </c>
      <c r="K70" s="6">
        <v>1243</v>
      </c>
      <c r="L70" s="6">
        <v>1345</v>
      </c>
      <c r="M70" s="6">
        <v>1018</v>
      </c>
      <c r="N70" s="6"/>
      <c r="O70" t="s">
        <v>26</v>
      </c>
      <c r="P70">
        <v>0</v>
      </c>
    </row>
    <row r="71" spans="1:16" x14ac:dyDescent="0.3">
      <c r="A71" t="str">
        <f t="shared" si="3"/>
        <v>Mar</v>
      </c>
      <c r="B71" s="5">
        <f>DATE(2018, MONTH('2023 ECRS'!$D$2), 1)</f>
        <v>43160</v>
      </c>
      <c r="C71" s="5" t="str">
        <f t="shared" si="4"/>
        <v>f. HE19-22</v>
      </c>
      <c r="D71">
        <v>22</v>
      </c>
      <c r="E71" t="s">
        <v>30</v>
      </c>
      <c r="F71" s="6">
        <v>1587.8412837070009</v>
      </c>
      <c r="G71" s="6">
        <v>1643</v>
      </c>
      <c r="H71" s="6">
        <v>1255</v>
      </c>
      <c r="I71" s="6">
        <v>1245</v>
      </c>
      <c r="J71" s="6">
        <v>958</v>
      </c>
      <c r="K71" s="6">
        <v>1018</v>
      </c>
      <c r="L71" s="6">
        <v>1128</v>
      </c>
      <c r="M71" s="6">
        <v>855</v>
      </c>
      <c r="N71" s="6"/>
      <c r="O71" t="s">
        <v>27</v>
      </c>
      <c r="P71">
        <v>-643.01960670432391</v>
      </c>
    </row>
    <row r="72" spans="1:16" x14ac:dyDescent="0.3">
      <c r="A72" t="str">
        <f t="shared" si="3"/>
        <v>Mar</v>
      </c>
      <c r="B72" s="5">
        <f>DATE(2018, MONTH('2023 ECRS'!$D$2), 1)</f>
        <v>43160</v>
      </c>
      <c r="C72" s="5" t="str">
        <f t="shared" si="4"/>
        <v>a. HE1-2 &amp; HE23-24</v>
      </c>
      <c r="D72">
        <v>23</v>
      </c>
      <c r="E72" t="s">
        <v>30</v>
      </c>
      <c r="F72" s="6">
        <v>1442.865346079436</v>
      </c>
      <c r="G72" s="6">
        <v>1621</v>
      </c>
      <c r="H72" s="6">
        <v>1154</v>
      </c>
      <c r="I72" s="6">
        <v>1154</v>
      </c>
      <c r="J72" s="6">
        <v>879</v>
      </c>
      <c r="K72" s="6">
        <v>965</v>
      </c>
      <c r="L72" s="6">
        <v>1059</v>
      </c>
      <c r="M72" s="6">
        <v>784</v>
      </c>
      <c r="N72" s="6"/>
      <c r="O72" t="s">
        <v>28</v>
      </c>
      <c r="P72">
        <v>-462.9486628083136</v>
      </c>
    </row>
    <row r="73" spans="1:16" x14ac:dyDescent="0.3">
      <c r="A73" t="str">
        <f t="shared" si="3"/>
        <v>Mar</v>
      </c>
      <c r="B73" s="5">
        <f>DATE(2018, MONTH('2023 ECRS'!$D$2), 1)</f>
        <v>43160</v>
      </c>
      <c r="C73" s="5" t="str">
        <f t="shared" si="4"/>
        <v>a. HE1-2 &amp; HE23-24</v>
      </c>
      <c r="D73">
        <v>24</v>
      </c>
      <c r="E73" t="s">
        <v>30</v>
      </c>
      <c r="F73" s="6">
        <v>1381.8276814130199</v>
      </c>
      <c r="G73" s="6">
        <v>1446</v>
      </c>
      <c r="H73" s="6">
        <v>1109</v>
      </c>
      <c r="I73" s="6">
        <v>1110</v>
      </c>
      <c r="J73" s="6">
        <v>790</v>
      </c>
      <c r="K73" s="6">
        <v>877</v>
      </c>
      <c r="L73" s="6">
        <v>979</v>
      </c>
      <c r="M73" s="6">
        <v>697</v>
      </c>
      <c r="N73" s="6"/>
    </row>
    <row r="74" spans="1:16" x14ac:dyDescent="0.3">
      <c r="A74" t="str">
        <f t="shared" si="3"/>
        <v>Apr</v>
      </c>
      <c r="B74" s="5">
        <f>DATE(2018, MONTH('2023 ECRS'!$E$2), 1)</f>
        <v>43191</v>
      </c>
      <c r="C74" s="5" t="str">
        <f t="shared" si="4"/>
        <v>a. HE1-2 &amp; HE23-24</v>
      </c>
      <c r="D74">
        <v>1</v>
      </c>
      <c r="E74" t="s">
        <v>30</v>
      </c>
      <c r="F74" s="6">
        <v>1365.1791180065761</v>
      </c>
      <c r="G74" s="6">
        <v>1204</v>
      </c>
      <c r="H74" s="6">
        <v>935</v>
      </c>
      <c r="I74" s="6">
        <v>936</v>
      </c>
      <c r="J74" s="6">
        <v>637</v>
      </c>
      <c r="K74" s="6">
        <v>732</v>
      </c>
      <c r="L74" s="6">
        <v>823</v>
      </c>
      <c r="M74" s="6">
        <v>566</v>
      </c>
      <c r="N74" s="6"/>
      <c r="O74" t="s">
        <v>19</v>
      </c>
      <c r="P74" s="6">
        <v>1255</v>
      </c>
    </row>
    <row r="75" spans="1:16" x14ac:dyDescent="0.3">
      <c r="A75" t="str">
        <f t="shared" si="3"/>
        <v>Apr</v>
      </c>
      <c r="B75" s="5">
        <f>DATE(2018, MONTH('2023 ECRS'!$E$2), 1)</f>
        <v>43191</v>
      </c>
      <c r="C75" s="5" t="str">
        <f t="shared" si="4"/>
        <v>a. HE1-2 &amp; HE23-24</v>
      </c>
      <c r="D75">
        <v>2</v>
      </c>
      <c r="E75" t="s">
        <v>30</v>
      </c>
      <c r="F75" s="6">
        <v>1335.7570311998361</v>
      </c>
      <c r="G75" s="6">
        <v>1208</v>
      </c>
      <c r="H75" s="6">
        <v>900</v>
      </c>
      <c r="I75" s="6">
        <v>899</v>
      </c>
      <c r="J75" s="6">
        <v>622</v>
      </c>
      <c r="K75" s="6">
        <v>694</v>
      </c>
      <c r="L75" s="6">
        <v>798</v>
      </c>
      <c r="M75" s="6">
        <v>512</v>
      </c>
      <c r="N75" s="6"/>
      <c r="O75" t="s">
        <v>20</v>
      </c>
      <c r="P75" s="6">
        <v>1729</v>
      </c>
    </row>
    <row r="76" spans="1:16" x14ac:dyDescent="0.3">
      <c r="A76" t="str">
        <f t="shared" si="3"/>
        <v>Apr</v>
      </c>
      <c r="B76" s="5">
        <f>DATE(2018, MONTH('2023 ECRS'!$E$2), 1)</f>
        <v>43191</v>
      </c>
      <c r="C76" s="5" t="str">
        <f t="shared" si="4"/>
        <v>b. HE3-6</v>
      </c>
      <c r="D76">
        <v>3</v>
      </c>
      <c r="E76" t="s">
        <v>30</v>
      </c>
      <c r="F76" s="6">
        <v>1348.873139125672</v>
      </c>
      <c r="G76" s="6">
        <v>1213</v>
      </c>
      <c r="H76" s="6">
        <v>961</v>
      </c>
      <c r="I76" s="6">
        <v>961</v>
      </c>
      <c r="J76" s="6">
        <v>701</v>
      </c>
      <c r="K76" s="6">
        <v>779</v>
      </c>
      <c r="L76" s="6">
        <v>868</v>
      </c>
      <c r="M76" s="6">
        <v>554</v>
      </c>
      <c r="N76" s="6"/>
      <c r="O76" t="s">
        <v>33</v>
      </c>
      <c r="P76" s="6">
        <v>1483</v>
      </c>
    </row>
    <row r="77" spans="1:16" x14ac:dyDescent="0.3">
      <c r="A77" t="str">
        <f t="shared" si="3"/>
        <v>Apr</v>
      </c>
      <c r="B77" s="5">
        <f>DATE(2018, MONTH('2023 ECRS'!$E$2), 1)</f>
        <v>43191</v>
      </c>
      <c r="C77" s="5" t="str">
        <f t="shared" si="4"/>
        <v>b. HE3-6</v>
      </c>
      <c r="D77">
        <v>4</v>
      </c>
      <c r="E77" t="s">
        <v>30</v>
      </c>
      <c r="F77" s="6">
        <v>1381.066880766648</v>
      </c>
      <c r="G77" s="6">
        <v>1350</v>
      </c>
      <c r="H77" s="6">
        <v>985</v>
      </c>
      <c r="I77" s="6">
        <v>985</v>
      </c>
      <c r="J77" s="6">
        <v>627</v>
      </c>
      <c r="K77" s="6">
        <v>763</v>
      </c>
      <c r="L77" s="6">
        <v>879</v>
      </c>
      <c r="M77" s="6">
        <v>507</v>
      </c>
      <c r="N77" s="6"/>
    </row>
    <row r="78" spans="1:16" x14ac:dyDescent="0.3">
      <c r="A78" t="str">
        <f t="shared" si="3"/>
        <v>Apr</v>
      </c>
      <c r="B78" s="5">
        <f>DATE(2018, MONTH('2023 ECRS'!$E$2), 1)</f>
        <v>43191</v>
      </c>
      <c r="C78" s="5" t="str">
        <f t="shared" si="4"/>
        <v>b. HE3-6</v>
      </c>
      <c r="D78">
        <v>5</v>
      </c>
      <c r="E78" t="s">
        <v>30</v>
      </c>
      <c r="F78" s="6">
        <v>1292.395432402471</v>
      </c>
      <c r="G78" s="6">
        <v>1262</v>
      </c>
      <c r="H78" s="6">
        <v>934</v>
      </c>
      <c r="I78" s="6">
        <v>935</v>
      </c>
      <c r="J78" s="6">
        <v>638</v>
      </c>
      <c r="K78" s="6">
        <v>729</v>
      </c>
      <c r="L78" s="6">
        <v>836</v>
      </c>
      <c r="M78" s="6">
        <v>534</v>
      </c>
      <c r="N78" s="6"/>
    </row>
    <row r="79" spans="1:16" x14ac:dyDescent="0.3">
      <c r="A79" t="str">
        <f t="shared" si="3"/>
        <v>Apr</v>
      </c>
      <c r="B79" s="5">
        <f>DATE(2018, MONTH('2023 ECRS'!$E$2), 1)</f>
        <v>43191</v>
      </c>
      <c r="C79" s="5" t="str">
        <f t="shared" si="4"/>
        <v>b. HE3-6</v>
      </c>
      <c r="D79">
        <v>6</v>
      </c>
      <c r="E79" t="s">
        <v>30</v>
      </c>
      <c r="F79" s="6">
        <v>1327.900102198839</v>
      </c>
      <c r="G79" s="6">
        <v>1401</v>
      </c>
      <c r="H79" s="6">
        <v>964</v>
      </c>
      <c r="I79" s="6">
        <v>1079</v>
      </c>
      <c r="J79" s="6">
        <v>753</v>
      </c>
      <c r="K79" s="6">
        <v>872</v>
      </c>
      <c r="L79" s="6">
        <v>965</v>
      </c>
      <c r="M79" s="6">
        <v>643</v>
      </c>
      <c r="N79" s="6"/>
    </row>
    <row r="80" spans="1:16" x14ac:dyDescent="0.3">
      <c r="A80" t="str">
        <f t="shared" si="3"/>
        <v>Apr</v>
      </c>
      <c r="B80" s="5">
        <f>DATE(2018, MONTH('2023 ECRS'!$E$2), 1)</f>
        <v>43191</v>
      </c>
      <c r="C80" s="5" t="str">
        <f t="shared" si="4"/>
        <v>c. HE7-10</v>
      </c>
      <c r="D80">
        <v>7</v>
      </c>
      <c r="E80" t="s">
        <v>30</v>
      </c>
      <c r="F80" s="6">
        <v>1611.8225577789899</v>
      </c>
      <c r="G80" s="6">
        <v>1520</v>
      </c>
      <c r="H80" s="6">
        <v>919</v>
      </c>
      <c r="I80" s="6">
        <v>1126</v>
      </c>
      <c r="J80" s="6">
        <v>811</v>
      </c>
      <c r="K80" s="6">
        <v>923</v>
      </c>
      <c r="L80" s="6">
        <v>1036</v>
      </c>
      <c r="M80" s="6">
        <v>722</v>
      </c>
      <c r="N80" s="6"/>
    </row>
    <row r="81" spans="1:14" x14ac:dyDescent="0.3">
      <c r="A81" t="str">
        <f t="shared" si="3"/>
        <v>Apr</v>
      </c>
      <c r="B81" s="5">
        <f>DATE(2018, MONTH('2023 ECRS'!$E$2), 1)</f>
        <v>43191</v>
      </c>
      <c r="C81" s="5" t="str">
        <f t="shared" si="4"/>
        <v>c. HE7-10</v>
      </c>
      <c r="D81">
        <v>8</v>
      </c>
      <c r="E81" t="s">
        <v>30</v>
      </c>
      <c r="F81" s="6">
        <v>1693.416163825859</v>
      </c>
      <c r="G81" s="6">
        <v>1721</v>
      </c>
      <c r="H81" s="6">
        <v>1321</v>
      </c>
      <c r="I81" s="6">
        <v>1328</v>
      </c>
      <c r="J81" s="6">
        <v>961</v>
      </c>
      <c r="K81" s="6">
        <v>1068</v>
      </c>
      <c r="L81" s="6">
        <v>1197</v>
      </c>
      <c r="M81" s="6">
        <v>834</v>
      </c>
      <c r="N81" s="6"/>
    </row>
    <row r="82" spans="1:14" x14ac:dyDescent="0.3">
      <c r="A82" t="str">
        <f t="shared" si="3"/>
        <v>Apr</v>
      </c>
      <c r="B82" s="5">
        <f>DATE(2018, MONTH('2023 ECRS'!$E$2), 1)</f>
        <v>43191</v>
      </c>
      <c r="C82" s="5" t="str">
        <f t="shared" si="4"/>
        <v>c. HE7-10</v>
      </c>
      <c r="D82">
        <v>9</v>
      </c>
      <c r="E82" t="s">
        <v>30</v>
      </c>
      <c r="F82" s="6">
        <v>1696.6090444662641</v>
      </c>
      <c r="G82" s="6">
        <v>2077</v>
      </c>
      <c r="H82" s="6">
        <v>1697</v>
      </c>
      <c r="I82" s="6">
        <v>1719</v>
      </c>
      <c r="J82" s="6">
        <v>1349</v>
      </c>
      <c r="K82" s="6">
        <v>1459</v>
      </c>
      <c r="L82" s="6">
        <v>1575</v>
      </c>
      <c r="M82" s="6">
        <v>1174</v>
      </c>
      <c r="N82" s="6"/>
    </row>
    <row r="83" spans="1:14" x14ac:dyDescent="0.3">
      <c r="A83" t="str">
        <f t="shared" si="3"/>
        <v>Apr</v>
      </c>
      <c r="B83" s="5">
        <f>DATE(2018, MONTH('2023 ECRS'!$E$2), 1)</f>
        <v>43191</v>
      </c>
      <c r="C83" s="5" t="str">
        <f t="shared" si="4"/>
        <v>c. HE7-10</v>
      </c>
      <c r="D83">
        <v>10</v>
      </c>
      <c r="E83" t="s">
        <v>30</v>
      </c>
      <c r="F83" s="6">
        <v>2359.010861189709</v>
      </c>
      <c r="G83" s="6">
        <v>2258</v>
      </c>
      <c r="H83" s="6">
        <v>1750</v>
      </c>
      <c r="I83" s="6">
        <v>1911</v>
      </c>
      <c r="J83" s="6">
        <v>1417</v>
      </c>
      <c r="K83" s="6">
        <v>1561</v>
      </c>
      <c r="L83" s="6">
        <v>1743</v>
      </c>
      <c r="M83" s="6">
        <v>1234</v>
      </c>
      <c r="N83" s="6"/>
    </row>
    <row r="84" spans="1:14" x14ac:dyDescent="0.3">
      <c r="A84" t="str">
        <f t="shared" si="3"/>
        <v>Apr</v>
      </c>
      <c r="B84" s="5">
        <f>DATE(2018, MONTH('2023 ECRS'!$E$2), 1)</f>
        <v>43191</v>
      </c>
      <c r="C84" s="5" t="str">
        <f t="shared" si="4"/>
        <v>d. HE11-14</v>
      </c>
      <c r="D84">
        <v>11</v>
      </c>
      <c r="E84" t="s">
        <v>30</v>
      </c>
      <c r="F84" s="6">
        <v>2111.6288833476469</v>
      </c>
      <c r="G84" s="6">
        <v>2115</v>
      </c>
      <c r="H84" s="6">
        <v>1668</v>
      </c>
      <c r="I84" s="6">
        <v>1776</v>
      </c>
      <c r="J84" s="6">
        <v>1384</v>
      </c>
      <c r="K84" s="6">
        <v>1533</v>
      </c>
      <c r="L84" s="6">
        <v>1662</v>
      </c>
      <c r="M84" s="6">
        <v>1198</v>
      </c>
      <c r="N84" s="6"/>
    </row>
    <row r="85" spans="1:14" x14ac:dyDescent="0.3">
      <c r="A85" t="str">
        <f t="shared" si="3"/>
        <v>Apr</v>
      </c>
      <c r="B85" s="5">
        <f>DATE(2018, MONTH('2023 ECRS'!$E$2), 1)</f>
        <v>43191</v>
      </c>
      <c r="C85" s="5" t="str">
        <f t="shared" si="4"/>
        <v>d. HE11-14</v>
      </c>
      <c r="D85">
        <v>12</v>
      </c>
      <c r="E85" t="s">
        <v>30</v>
      </c>
      <c r="F85" s="6">
        <v>2218.4222096578819</v>
      </c>
      <c r="G85" s="6">
        <v>2162</v>
      </c>
      <c r="H85" s="6">
        <v>1707</v>
      </c>
      <c r="I85" s="6">
        <v>1843</v>
      </c>
      <c r="J85" s="6">
        <v>1311</v>
      </c>
      <c r="K85" s="6">
        <v>1489</v>
      </c>
      <c r="L85" s="6">
        <v>1655</v>
      </c>
      <c r="M85" s="6">
        <v>1146</v>
      </c>
      <c r="N85" s="6"/>
    </row>
    <row r="86" spans="1:14" x14ac:dyDescent="0.3">
      <c r="A86" t="str">
        <f t="shared" si="3"/>
        <v>Apr</v>
      </c>
      <c r="B86" s="5">
        <f>DATE(2018, MONTH('2023 ECRS'!$E$2), 1)</f>
        <v>43191</v>
      </c>
      <c r="C86" s="5" t="str">
        <f t="shared" si="4"/>
        <v>d. HE11-14</v>
      </c>
      <c r="D86">
        <v>13</v>
      </c>
      <c r="E86" t="s">
        <v>30</v>
      </c>
      <c r="F86" s="6">
        <v>2425.5197079505097</v>
      </c>
      <c r="G86" s="6">
        <v>2054</v>
      </c>
      <c r="H86" s="6">
        <v>1561</v>
      </c>
      <c r="I86" s="6">
        <v>1715</v>
      </c>
      <c r="J86" s="6">
        <v>1302</v>
      </c>
      <c r="K86" s="6">
        <v>1445</v>
      </c>
      <c r="L86" s="6">
        <v>1592</v>
      </c>
      <c r="M86" s="6">
        <v>1199</v>
      </c>
      <c r="N86" s="6"/>
    </row>
    <row r="87" spans="1:14" x14ac:dyDescent="0.3">
      <c r="A87" t="str">
        <f t="shared" si="3"/>
        <v>Apr</v>
      </c>
      <c r="B87" s="5">
        <f>DATE(2018, MONTH('2023 ECRS'!$E$2), 1)</f>
        <v>43191</v>
      </c>
      <c r="C87" s="5" t="str">
        <f t="shared" si="4"/>
        <v>d. HE11-14</v>
      </c>
      <c r="D87">
        <v>14</v>
      </c>
      <c r="E87" t="s">
        <v>30</v>
      </c>
      <c r="F87" s="6">
        <v>2456.1872559127919</v>
      </c>
      <c r="G87" s="6">
        <v>2156</v>
      </c>
      <c r="H87" s="6">
        <v>1588</v>
      </c>
      <c r="I87" s="6">
        <v>1796</v>
      </c>
      <c r="J87" s="6">
        <v>1477</v>
      </c>
      <c r="K87" s="6">
        <v>1580</v>
      </c>
      <c r="L87" s="6">
        <v>1709</v>
      </c>
      <c r="M87" s="6">
        <v>1332</v>
      </c>
      <c r="N87" s="6"/>
    </row>
    <row r="88" spans="1:14" x14ac:dyDescent="0.3">
      <c r="A88" t="str">
        <f t="shared" si="3"/>
        <v>Apr</v>
      </c>
      <c r="B88" s="5">
        <f>DATE(2018, MONTH('2023 ECRS'!$E$2), 1)</f>
        <v>43191</v>
      </c>
      <c r="C88" s="5" t="str">
        <f t="shared" si="4"/>
        <v>e. HE15-18</v>
      </c>
      <c r="D88">
        <v>15</v>
      </c>
      <c r="E88" t="s">
        <v>30</v>
      </c>
      <c r="F88" s="6">
        <v>2385.8976860713638</v>
      </c>
      <c r="G88" s="6">
        <v>2269</v>
      </c>
      <c r="H88" s="6">
        <v>1722</v>
      </c>
      <c r="I88" s="6">
        <v>1906</v>
      </c>
      <c r="J88" s="6">
        <v>1499</v>
      </c>
      <c r="K88" s="6">
        <v>1622</v>
      </c>
      <c r="L88" s="6">
        <v>1800</v>
      </c>
      <c r="M88" s="6">
        <v>1333</v>
      </c>
      <c r="N88" s="6"/>
    </row>
    <row r="89" spans="1:14" x14ac:dyDescent="0.3">
      <c r="A89" t="str">
        <f t="shared" si="3"/>
        <v>Apr</v>
      </c>
      <c r="B89" s="5">
        <f>DATE(2018, MONTH('2023 ECRS'!$E$2), 1)</f>
        <v>43191</v>
      </c>
      <c r="C89" s="5" t="str">
        <f t="shared" si="4"/>
        <v>e. HE15-18</v>
      </c>
      <c r="D89">
        <v>16</v>
      </c>
      <c r="E89" t="s">
        <v>30</v>
      </c>
      <c r="F89" s="6">
        <v>2317.3374998357508</v>
      </c>
      <c r="G89" s="6">
        <v>2230</v>
      </c>
      <c r="H89" s="6">
        <v>1625</v>
      </c>
      <c r="I89" s="6">
        <v>1863</v>
      </c>
      <c r="J89" s="6">
        <v>1577</v>
      </c>
      <c r="K89" s="6">
        <v>1709</v>
      </c>
      <c r="L89" s="6">
        <v>1786</v>
      </c>
      <c r="M89" s="6">
        <v>1426</v>
      </c>
      <c r="N89" s="6"/>
    </row>
    <row r="90" spans="1:14" x14ac:dyDescent="0.3">
      <c r="A90" t="str">
        <f t="shared" si="3"/>
        <v>Apr</v>
      </c>
      <c r="B90" s="5">
        <f>DATE(2018, MONTH('2023 ECRS'!$E$2), 1)</f>
        <v>43191</v>
      </c>
      <c r="C90" s="5" t="str">
        <f t="shared" si="4"/>
        <v>e. HE15-18</v>
      </c>
      <c r="D90">
        <v>17</v>
      </c>
      <c r="E90" t="s">
        <v>30</v>
      </c>
      <c r="F90" s="6">
        <v>2502.3486133701308</v>
      </c>
      <c r="G90" s="6">
        <v>2414</v>
      </c>
      <c r="H90" s="6">
        <v>1797</v>
      </c>
      <c r="I90" s="6">
        <v>2067</v>
      </c>
      <c r="J90" s="6">
        <v>1747</v>
      </c>
      <c r="K90" s="6">
        <v>1891</v>
      </c>
      <c r="L90" s="6">
        <v>1979</v>
      </c>
      <c r="M90" s="6">
        <v>1589</v>
      </c>
      <c r="N90" s="6"/>
    </row>
    <row r="91" spans="1:14" x14ac:dyDescent="0.3">
      <c r="A91" t="str">
        <f t="shared" si="3"/>
        <v>Apr</v>
      </c>
      <c r="B91" s="5">
        <f>DATE(2018, MONTH('2023 ECRS'!$E$2), 1)</f>
        <v>43191</v>
      </c>
      <c r="C91" s="5" t="str">
        <f t="shared" si="4"/>
        <v>e. HE15-18</v>
      </c>
      <c r="D91">
        <v>18</v>
      </c>
      <c r="E91" t="s">
        <v>30</v>
      </c>
      <c r="F91" s="6">
        <v>2455.791399108391</v>
      </c>
      <c r="G91" s="6">
        <v>2584</v>
      </c>
      <c r="H91" s="6">
        <v>2022</v>
      </c>
      <c r="I91" s="6">
        <v>2225</v>
      </c>
      <c r="J91" s="6">
        <v>1803</v>
      </c>
      <c r="K91" s="6">
        <v>1997</v>
      </c>
      <c r="L91" s="6">
        <v>2073</v>
      </c>
      <c r="M91" s="6">
        <v>1612</v>
      </c>
      <c r="N91" s="6"/>
    </row>
    <row r="92" spans="1:14" x14ac:dyDescent="0.3">
      <c r="A92" t="str">
        <f t="shared" si="3"/>
        <v>Apr</v>
      </c>
      <c r="B92" s="5">
        <f>DATE(2018, MONTH('2023 ECRS'!$E$2), 1)</f>
        <v>43191</v>
      </c>
      <c r="C92" s="5" t="str">
        <f t="shared" si="4"/>
        <v>f. HE19-22</v>
      </c>
      <c r="D92">
        <v>19</v>
      </c>
      <c r="E92" t="s">
        <v>30</v>
      </c>
      <c r="F92" s="6">
        <v>2523.9590633322573</v>
      </c>
      <c r="G92" s="6">
        <v>1988</v>
      </c>
      <c r="H92" s="6">
        <v>1194</v>
      </c>
      <c r="I92" s="6">
        <v>1622</v>
      </c>
      <c r="J92" s="6">
        <v>1441</v>
      </c>
      <c r="K92" s="6">
        <v>1578</v>
      </c>
      <c r="L92" s="6">
        <v>1602</v>
      </c>
      <c r="M92" s="6">
        <v>1341</v>
      </c>
      <c r="N92" s="6"/>
    </row>
    <row r="93" spans="1:14" x14ac:dyDescent="0.3">
      <c r="A93" t="str">
        <f t="shared" si="3"/>
        <v>Apr</v>
      </c>
      <c r="B93" s="5">
        <f>DATE(2018, MONTH('2023 ECRS'!$E$2), 1)</f>
        <v>43191</v>
      </c>
      <c r="C93" s="5" t="str">
        <f t="shared" si="4"/>
        <v>f. HE19-22</v>
      </c>
      <c r="D93">
        <v>20</v>
      </c>
      <c r="E93" t="s">
        <v>30</v>
      </c>
      <c r="F93" s="6">
        <v>2092.6540054145767</v>
      </c>
      <c r="G93" s="6">
        <v>1946</v>
      </c>
      <c r="H93" s="6">
        <v>1112</v>
      </c>
      <c r="I93" s="6">
        <v>1552</v>
      </c>
      <c r="J93" s="6">
        <v>1182</v>
      </c>
      <c r="K93" s="6">
        <v>1245</v>
      </c>
      <c r="L93" s="6">
        <v>1343</v>
      </c>
      <c r="M93" s="6">
        <v>1063</v>
      </c>
      <c r="N93" s="6"/>
    </row>
    <row r="94" spans="1:14" x14ac:dyDescent="0.3">
      <c r="A94" t="str">
        <f t="shared" si="3"/>
        <v>Apr</v>
      </c>
      <c r="B94" s="5">
        <f>DATE(2018, MONTH('2023 ECRS'!$E$2), 1)</f>
        <v>43191</v>
      </c>
      <c r="C94" s="5" t="str">
        <f t="shared" si="4"/>
        <v>f. HE19-22</v>
      </c>
      <c r="D94">
        <v>21</v>
      </c>
      <c r="E94" t="s">
        <v>30</v>
      </c>
      <c r="F94" s="6">
        <v>1901.2136669290117</v>
      </c>
      <c r="G94" s="6">
        <v>1737</v>
      </c>
      <c r="H94" s="6">
        <v>1255</v>
      </c>
      <c r="I94" s="6">
        <v>1343</v>
      </c>
      <c r="J94" s="6">
        <v>1061</v>
      </c>
      <c r="K94" s="6">
        <v>1162</v>
      </c>
      <c r="L94" s="6">
        <v>1254</v>
      </c>
      <c r="M94" s="6">
        <v>990</v>
      </c>
      <c r="N94" s="6"/>
    </row>
    <row r="95" spans="1:14" x14ac:dyDescent="0.3">
      <c r="A95" t="str">
        <f t="shared" si="3"/>
        <v>Apr</v>
      </c>
      <c r="B95" s="5">
        <f>DATE(2018, MONTH('2023 ECRS'!$E$2), 1)</f>
        <v>43191</v>
      </c>
      <c r="C95" s="5" t="str">
        <f t="shared" si="4"/>
        <v>f. HE19-22</v>
      </c>
      <c r="D95">
        <v>22</v>
      </c>
      <c r="E95" t="s">
        <v>30</v>
      </c>
      <c r="F95" s="6">
        <v>1627.9967573565436</v>
      </c>
      <c r="G95" s="6">
        <v>1638</v>
      </c>
      <c r="H95" s="6">
        <v>1291</v>
      </c>
      <c r="I95" s="6">
        <v>1290</v>
      </c>
      <c r="J95" s="6">
        <v>991</v>
      </c>
      <c r="K95" s="6">
        <v>1052</v>
      </c>
      <c r="L95" s="6">
        <v>1197</v>
      </c>
      <c r="M95" s="6">
        <v>899</v>
      </c>
      <c r="N95" s="6"/>
    </row>
    <row r="96" spans="1:14" x14ac:dyDescent="0.3">
      <c r="A96" t="str">
        <f t="shared" si="3"/>
        <v>Apr</v>
      </c>
      <c r="B96" s="5">
        <f>DATE(2018, MONTH('2023 ECRS'!$E$2), 1)</f>
        <v>43191</v>
      </c>
      <c r="C96" s="5" t="str">
        <f t="shared" si="4"/>
        <v>a. HE1-2 &amp; HE23-24</v>
      </c>
      <c r="D96">
        <v>23</v>
      </c>
      <c r="E96" t="s">
        <v>30</v>
      </c>
      <c r="F96" s="6">
        <v>1529.093734333683</v>
      </c>
      <c r="G96" s="6">
        <v>1421</v>
      </c>
      <c r="H96" s="6">
        <v>1168</v>
      </c>
      <c r="I96" s="6">
        <v>1168</v>
      </c>
      <c r="J96" s="6">
        <v>975</v>
      </c>
      <c r="K96" s="6">
        <v>1070</v>
      </c>
      <c r="L96" s="6">
        <v>1149</v>
      </c>
      <c r="M96" s="6">
        <v>858</v>
      </c>
      <c r="N96" s="6"/>
    </row>
    <row r="97" spans="1:14" x14ac:dyDescent="0.3">
      <c r="A97" t="str">
        <f t="shared" si="3"/>
        <v>Apr</v>
      </c>
      <c r="B97" s="5">
        <f>DATE(2018, MONTH('2023 ECRS'!$E$2), 1)</f>
        <v>43191</v>
      </c>
      <c r="C97" s="5" t="str">
        <f t="shared" si="4"/>
        <v>a. HE1-2 &amp; HE23-24</v>
      </c>
      <c r="D97">
        <v>24</v>
      </c>
      <c r="E97" t="s">
        <v>30</v>
      </c>
      <c r="F97" s="6">
        <v>1593.3806838030741</v>
      </c>
      <c r="G97" s="6">
        <v>1307</v>
      </c>
      <c r="H97" s="6">
        <v>1082</v>
      </c>
      <c r="I97" s="6">
        <v>1082</v>
      </c>
      <c r="J97" s="6">
        <v>893</v>
      </c>
      <c r="K97" s="6">
        <v>943</v>
      </c>
      <c r="L97" s="6">
        <v>1008</v>
      </c>
      <c r="M97" s="6">
        <v>780</v>
      </c>
      <c r="N97" s="6"/>
    </row>
    <row r="98" spans="1:14" x14ac:dyDescent="0.3">
      <c r="A98" t="str">
        <f t="shared" si="3"/>
        <v>May</v>
      </c>
      <c r="B98" s="5">
        <f>DATE(2018, MONTH('2023 ECRS'!$F$2), 1)</f>
        <v>43221</v>
      </c>
      <c r="C98" s="5" t="str">
        <f t="shared" si="4"/>
        <v>a. HE1-2 &amp; HE23-24</v>
      </c>
      <c r="D98">
        <v>1</v>
      </c>
      <c r="E98" t="s">
        <v>30</v>
      </c>
      <c r="F98" s="6">
        <v>1531.5879759933609</v>
      </c>
      <c r="G98" s="6">
        <v>1520</v>
      </c>
      <c r="H98" s="6">
        <v>1303</v>
      </c>
      <c r="I98" s="6">
        <v>1303</v>
      </c>
      <c r="J98" s="6">
        <v>1013</v>
      </c>
      <c r="K98" s="6">
        <v>1094</v>
      </c>
      <c r="L98" s="6">
        <v>1201</v>
      </c>
      <c r="M98" s="6">
        <v>891</v>
      </c>
      <c r="N98" s="6"/>
    </row>
    <row r="99" spans="1:14" x14ac:dyDescent="0.3">
      <c r="A99" t="str">
        <f t="shared" si="3"/>
        <v>May</v>
      </c>
      <c r="B99" s="5">
        <f>DATE(2018, MONTH('2023 ECRS'!$F$2), 1)</f>
        <v>43221</v>
      </c>
      <c r="C99" s="5" t="str">
        <f t="shared" si="4"/>
        <v>a. HE1-2 &amp; HE23-24</v>
      </c>
      <c r="D99">
        <v>2</v>
      </c>
      <c r="E99" t="s">
        <v>30</v>
      </c>
      <c r="F99" s="6">
        <v>1507.3403168758759</v>
      </c>
      <c r="G99" s="6">
        <v>1548</v>
      </c>
      <c r="H99" s="6">
        <v>1298</v>
      </c>
      <c r="I99" s="6">
        <v>1298</v>
      </c>
      <c r="J99" s="6">
        <v>886</v>
      </c>
      <c r="K99" s="6">
        <v>1032</v>
      </c>
      <c r="L99" s="6">
        <v>1167</v>
      </c>
      <c r="M99" s="6">
        <v>790</v>
      </c>
      <c r="N99" s="6"/>
    </row>
    <row r="100" spans="1:14" x14ac:dyDescent="0.3">
      <c r="A100" t="str">
        <f t="shared" si="3"/>
        <v>May</v>
      </c>
      <c r="B100" s="5">
        <f>DATE(2018, MONTH('2023 ECRS'!$F$2), 1)</f>
        <v>43221</v>
      </c>
      <c r="C100" s="5" t="str">
        <f t="shared" si="4"/>
        <v>b. HE3-6</v>
      </c>
      <c r="D100">
        <v>3</v>
      </c>
      <c r="E100" t="s">
        <v>30</v>
      </c>
      <c r="F100" s="6">
        <v>1460.5145483871779</v>
      </c>
      <c r="G100" s="6">
        <v>1695</v>
      </c>
      <c r="H100" s="6">
        <v>1409</v>
      </c>
      <c r="I100" s="6">
        <v>1409</v>
      </c>
      <c r="J100" s="6">
        <v>981</v>
      </c>
      <c r="K100" s="6">
        <v>1151</v>
      </c>
      <c r="L100" s="6">
        <v>1290</v>
      </c>
      <c r="M100" s="6">
        <v>804</v>
      </c>
      <c r="N100" s="6"/>
    </row>
    <row r="101" spans="1:14" x14ac:dyDescent="0.3">
      <c r="A101" t="str">
        <f t="shared" si="3"/>
        <v>May</v>
      </c>
      <c r="B101" s="5">
        <f>DATE(2018, MONTH('2023 ECRS'!$F$2), 1)</f>
        <v>43221</v>
      </c>
      <c r="C101" s="5" t="str">
        <f t="shared" si="4"/>
        <v>b. HE3-6</v>
      </c>
      <c r="D101">
        <v>4</v>
      </c>
      <c r="E101" t="s">
        <v>30</v>
      </c>
      <c r="F101" s="6">
        <v>1483.5543516303951</v>
      </c>
      <c r="G101" s="6">
        <v>1595</v>
      </c>
      <c r="H101" s="6">
        <v>1269</v>
      </c>
      <c r="I101" s="6">
        <v>1269</v>
      </c>
      <c r="J101" s="6">
        <v>890</v>
      </c>
      <c r="K101" s="6">
        <v>1029</v>
      </c>
      <c r="L101" s="6">
        <v>1140</v>
      </c>
      <c r="M101" s="6">
        <v>780</v>
      </c>
      <c r="N101" s="6"/>
    </row>
    <row r="102" spans="1:14" x14ac:dyDescent="0.3">
      <c r="A102" t="str">
        <f t="shared" si="3"/>
        <v>May</v>
      </c>
      <c r="B102" s="5">
        <f>DATE(2018, MONTH('2023 ECRS'!$F$2), 1)</f>
        <v>43221</v>
      </c>
      <c r="C102" s="5" t="str">
        <f t="shared" si="4"/>
        <v>b. HE3-6</v>
      </c>
      <c r="D102">
        <v>5</v>
      </c>
      <c r="E102" t="s">
        <v>30</v>
      </c>
      <c r="F102" s="6">
        <v>1514.79325316937</v>
      </c>
      <c r="G102" s="6">
        <v>1826</v>
      </c>
      <c r="H102" s="6">
        <v>1443</v>
      </c>
      <c r="I102" s="6">
        <v>1443</v>
      </c>
      <c r="J102" s="6">
        <v>944</v>
      </c>
      <c r="K102" s="6">
        <v>1090</v>
      </c>
      <c r="L102" s="6">
        <v>1268</v>
      </c>
      <c r="M102" s="6">
        <v>787</v>
      </c>
      <c r="N102" s="6"/>
    </row>
    <row r="103" spans="1:14" x14ac:dyDescent="0.3">
      <c r="A103" t="str">
        <f t="shared" si="3"/>
        <v>May</v>
      </c>
      <c r="B103" s="5">
        <f>DATE(2018, MONTH('2023 ECRS'!$F$2), 1)</f>
        <v>43221</v>
      </c>
      <c r="C103" s="5" t="str">
        <f t="shared" si="4"/>
        <v>b. HE3-6</v>
      </c>
      <c r="D103">
        <v>6</v>
      </c>
      <c r="E103" t="s">
        <v>30</v>
      </c>
      <c r="F103" s="6">
        <v>1429.8078235584389</v>
      </c>
      <c r="G103" s="6">
        <v>1673</v>
      </c>
      <c r="H103" s="6">
        <v>1184</v>
      </c>
      <c r="I103" s="6">
        <v>1172</v>
      </c>
      <c r="J103" s="6">
        <v>884</v>
      </c>
      <c r="K103" s="6">
        <v>1002</v>
      </c>
      <c r="L103" s="6">
        <v>1089</v>
      </c>
      <c r="M103" s="6">
        <v>756</v>
      </c>
      <c r="N103" s="6"/>
    </row>
    <row r="104" spans="1:14" x14ac:dyDescent="0.3">
      <c r="A104" t="str">
        <f t="shared" si="3"/>
        <v>May</v>
      </c>
      <c r="B104" s="5">
        <f>DATE(2018, MONTH('2023 ECRS'!$F$2), 1)</f>
        <v>43221</v>
      </c>
      <c r="C104" s="5" t="str">
        <f t="shared" si="4"/>
        <v>c. HE7-10</v>
      </c>
      <c r="D104">
        <v>7</v>
      </c>
      <c r="E104" t="s">
        <v>30</v>
      </c>
      <c r="F104" s="6">
        <v>1588.1701262017129</v>
      </c>
      <c r="G104" s="6">
        <v>1890</v>
      </c>
      <c r="H104" s="6">
        <v>1345</v>
      </c>
      <c r="I104" s="6">
        <v>1339</v>
      </c>
      <c r="J104" s="6">
        <v>951</v>
      </c>
      <c r="K104" s="6">
        <v>1090</v>
      </c>
      <c r="L104" s="6">
        <v>1248</v>
      </c>
      <c r="M104" s="6">
        <v>799</v>
      </c>
      <c r="N104" s="6"/>
    </row>
    <row r="105" spans="1:14" x14ac:dyDescent="0.3">
      <c r="A105" t="str">
        <f t="shared" si="3"/>
        <v>May</v>
      </c>
      <c r="B105" s="5">
        <f>DATE(2018, MONTH('2023 ECRS'!$F$2), 1)</f>
        <v>43221</v>
      </c>
      <c r="C105" s="5" t="str">
        <f t="shared" si="4"/>
        <v>c. HE7-10</v>
      </c>
      <c r="D105">
        <v>8</v>
      </c>
      <c r="E105" t="s">
        <v>30</v>
      </c>
      <c r="F105" s="6">
        <v>1721.2052549587102</v>
      </c>
      <c r="G105" s="6">
        <v>2243</v>
      </c>
      <c r="H105" s="6">
        <v>1899</v>
      </c>
      <c r="I105" s="6">
        <v>1899</v>
      </c>
      <c r="J105" s="6">
        <v>1429</v>
      </c>
      <c r="K105" s="6">
        <v>1571</v>
      </c>
      <c r="L105" s="6">
        <v>1725</v>
      </c>
      <c r="M105" s="6">
        <v>1255</v>
      </c>
      <c r="N105" s="6"/>
    </row>
    <row r="106" spans="1:14" x14ac:dyDescent="0.3">
      <c r="A106" t="str">
        <f t="shared" si="3"/>
        <v>May</v>
      </c>
      <c r="B106" s="5">
        <f>DATE(2018, MONTH('2023 ECRS'!$F$2), 1)</f>
        <v>43221</v>
      </c>
      <c r="C106" s="5" t="str">
        <f t="shared" si="4"/>
        <v>c. HE7-10</v>
      </c>
      <c r="D106">
        <v>9</v>
      </c>
      <c r="E106" t="s">
        <v>30</v>
      </c>
      <c r="F106" s="6">
        <v>2301.4645760214171</v>
      </c>
      <c r="G106" s="6">
        <v>2960</v>
      </c>
      <c r="H106" s="6">
        <v>2533</v>
      </c>
      <c r="I106" s="6">
        <v>2532</v>
      </c>
      <c r="J106" s="6">
        <v>2009</v>
      </c>
      <c r="K106" s="6">
        <v>2197</v>
      </c>
      <c r="L106" s="6">
        <v>2379</v>
      </c>
      <c r="M106" s="6">
        <v>1803</v>
      </c>
      <c r="N106" s="6"/>
    </row>
    <row r="107" spans="1:14" x14ac:dyDescent="0.3">
      <c r="A107" t="str">
        <f t="shared" si="3"/>
        <v>May</v>
      </c>
      <c r="B107" s="5">
        <f>DATE(2018, MONTH('2023 ECRS'!$F$2), 1)</f>
        <v>43221</v>
      </c>
      <c r="C107" s="5" t="str">
        <f t="shared" si="4"/>
        <v>c. HE7-10</v>
      </c>
      <c r="D107">
        <v>10</v>
      </c>
      <c r="E107" t="s">
        <v>30</v>
      </c>
      <c r="F107" s="6">
        <v>2481.572715650414</v>
      </c>
      <c r="G107" s="6">
        <v>2864</v>
      </c>
      <c r="H107" s="6">
        <v>2339</v>
      </c>
      <c r="I107" s="6">
        <v>2319</v>
      </c>
      <c r="J107" s="6">
        <v>1666</v>
      </c>
      <c r="K107" s="6">
        <v>1908</v>
      </c>
      <c r="L107" s="6">
        <v>2094</v>
      </c>
      <c r="M107" s="6">
        <v>1458</v>
      </c>
      <c r="N107" s="6"/>
    </row>
    <row r="108" spans="1:14" x14ac:dyDescent="0.3">
      <c r="A108" t="str">
        <f t="shared" si="3"/>
        <v>May</v>
      </c>
      <c r="B108" s="5">
        <f>DATE(2018, MONTH('2023 ECRS'!$F$2), 1)</f>
        <v>43221</v>
      </c>
      <c r="C108" s="5" t="str">
        <f t="shared" si="4"/>
        <v>d. HE11-14</v>
      </c>
      <c r="D108">
        <v>11</v>
      </c>
      <c r="E108" t="s">
        <v>30</v>
      </c>
      <c r="F108" s="6">
        <v>2407.1042137372451</v>
      </c>
      <c r="G108" s="6">
        <v>2954</v>
      </c>
      <c r="H108" s="6">
        <v>2370</v>
      </c>
      <c r="I108" s="6">
        <v>2434</v>
      </c>
      <c r="J108" s="6">
        <v>1738</v>
      </c>
      <c r="K108" s="6">
        <v>1953</v>
      </c>
      <c r="L108" s="6">
        <v>2219</v>
      </c>
      <c r="M108" s="6">
        <v>1483</v>
      </c>
      <c r="N108" s="6"/>
    </row>
    <row r="109" spans="1:14" x14ac:dyDescent="0.3">
      <c r="A109" t="str">
        <f t="shared" si="3"/>
        <v>May</v>
      </c>
      <c r="B109" s="5">
        <f>DATE(2018, MONTH('2023 ECRS'!$F$2), 1)</f>
        <v>43221</v>
      </c>
      <c r="C109" s="5" t="str">
        <f t="shared" si="4"/>
        <v>d. HE11-14</v>
      </c>
      <c r="D109">
        <v>12</v>
      </c>
      <c r="E109" t="s">
        <v>30</v>
      </c>
      <c r="F109" s="6">
        <v>2284.3812103947603</v>
      </c>
      <c r="G109" s="6">
        <v>2766</v>
      </c>
      <c r="H109" s="6">
        <v>2095</v>
      </c>
      <c r="I109" s="6">
        <v>2213</v>
      </c>
      <c r="J109" s="6">
        <v>1645</v>
      </c>
      <c r="K109" s="6">
        <v>1844</v>
      </c>
      <c r="L109" s="6">
        <v>1995</v>
      </c>
      <c r="M109" s="6">
        <v>1569</v>
      </c>
      <c r="N109" s="6"/>
    </row>
    <row r="110" spans="1:14" x14ac:dyDescent="0.3">
      <c r="A110" t="str">
        <f t="shared" si="3"/>
        <v>May</v>
      </c>
      <c r="B110" s="5">
        <f>DATE(2018, MONTH('2023 ECRS'!$F$2), 1)</f>
        <v>43221</v>
      </c>
      <c r="C110" s="5" t="str">
        <f t="shared" si="4"/>
        <v>d. HE11-14</v>
      </c>
      <c r="D110">
        <v>13</v>
      </c>
      <c r="E110" t="s">
        <v>30</v>
      </c>
      <c r="F110" s="6">
        <v>2522.1042163138191</v>
      </c>
      <c r="G110" s="6">
        <v>2722</v>
      </c>
      <c r="H110" s="6">
        <v>2130</v>
      </c>
      <c r="I110" s="6">
        <v>2171</v>
      </c>
      <c r="J110" s="6">
        <v>1688</v>
      </c>
      <c r="K110" s="6">
        <v>1867</v>
      </c>
      <c r="L110" s="6">
        <v>2027</v>
      </c>
      <c r="M110" s="6">
        <v>1510</v>
      </c>
      <c r="N110" s="6"/>
    </row>
    <row r="111" spans="1:14" x14ac:dyDescent="0.3">
      <c r="A111" t="str">
        <f t="shared" si="3"/>
        <v>May</v>
      </c>
      <c r="B111" s="5">
        <f>DATE(2018, MONTH('2023 ECRS'!$F$2), 1)</f>
        <v>43221</v>
      </c>
      <c r="C111" s="5" t="str">
        <f t="shared" si="4"/>
        <v>d. HE11-14</v>
      </c>
      <c r="D111">
        <v>14</v>
      </c>
      <c r="E111" t="s">
        <v>30</v>
      </c>
      <c r="F111" s="6">
        <v>2476.5991414320761</v>
      </c>
      <c r="G111" s="6">
        <v>3044</v>
      </c>
      <c r="H111" s="6">
        <v>2470</v>
      </c>
      <c r="I111" s="6">
        <v>2514</v>
      </c>
      <c r="J111" s="6">
        <v>1995</v>
      </c>
      <c r="K111" s="6">
        <v>2167</v>
      </c>
      <c r="L111" s="6">
        <v>2306</v>
      </c>
      <c r="M111" s="6">
        <v>1803</v>
      </c>
      <c r="N111" s="6"/>
    </row>
    <row r="112" spans="1:14" x14ac:dyDescent="0.3">
      <c r="A112" t="str">
        <f t="shared" si="3"/>
        <v>May</v>
      </c>
      <c r="B112" s="5">
        <f>DATE(2018, MONTH('2023 ECRS'!$F$2), 1)</f>
        <v>43221</v>
      </c>
      <c r="C112" s="5" t="str">
        <f t="shared" si="4"/>
        <v>e. HE15-18</v>
      </c>
      <c r="D112">
        <v>15</v>
      </c>
      <c r="E112" t="s">
        <v>30</v>
      </c>
      <c r="F112" s="6">
        <v>2630.6005913823187</v>
      </c>
      <c r="G112" s="6">
        <v>3094</v>
      </c>
      <c r="H112" s="6">
        <v>2520</v>
      </c>
      <c r="I112" s="6">
        <v>2518</v>
      </c>
      <c r="J112" s="6">
        <v>2073</v>
      </c>
      <c r="K112" s="6">
        <v>2199</v>
      </c>
      <c r="L112" s="6">
        <v>2392</v>
      </c>
      <c r="M112" s="6">
        <v>1882</v>
      </c>
      <c r="N112" s="6"/>
    </row>
    <row r="113" spans="1:14" x14ac:dyDescent="0.3">
      <c r="A113" t="str">
        <f t="shared" si="3"/>
        <v>May</v>
      </c>
      <c r="B113" s="5">
        <f>DATE(2018, MONTH('2023 ECRS'!$F$2), 1)</f>
        <v>43221</v>
      </c>
      <c r="C113" s="5" t="str">
        <f t="shared" si="4"/>
        <v>e. HE15-18</v>
      </c>
      <c r="D113">
        <v>16</v>
      </c>
      <c r="E113" t="s">
        <v>30</v>
      </c>
      <c r="F113" s="6">
        <v>2691.8185749639783</v>
      </c>
      <c r="G113" s="6">
        <v>3219</v>
      </c>
      <c r="H113" s="6">
        <v>2591</v>
      </c>
      <c r="I113" s="6">
        <v>2627</v>
      </c>
      <c r="J113" s="6">
        <v>2285</v>
      </c>
      <c r="K113" s="6">
        <v>2432</v>
      </c>
      <c r="L113" s="6">
        <v>2558</v>
      </c>
      <c r="M113" s="6">
        <v>2085</v>
      </c>
      <c r="N113" s="6"/>
    </row>
    <row r="114" spans="1:14" x14ac:dyDescent="0.3">
      <c r="A114" t="str">
        <f t="shared" si="3"/>
        <v>May</v>
      </c>
      <c r="B114" s="5">
        <f>DATE(2018, MONTH('2023 ECRS'!$F$2), 1)</f>
        <v>43221</v>
      </c>
      <c r="C114" s="5" t="str">
        <f t="shared" si="4"/>
        <v>e. HE15-18</v>
      </c>
      <c r="D114">
        <v>17</v>
      </c>
      <c r="E114" t="s">
        <v>30</v>
      </c>
      <c r="F114" s="6">
        <v>3038.0132717939782</v>
      </c>
      <c r="G114" s="6">
        <v>3566</v>
      </c>
      <c r="H114" s="6">
        <v>2940</v>
      </c>
      <c r="I114" s="6">
        <v>3007</v>
      </c>
      <c r="J114" s="6">
        <v>2602</v>
      </c>
      <c r="K114" s="6">
        <v>2800</v>
      </c>
      <c r="L114" s="6">
        <v>2912</v>
      </c>
      <c r="M114" s="6">
        <v>2439</v>
      </c>
      <c r="N114" s="6"/>
    </row>
    <row r="115" spans="1:14" x14ac:dyDescent="0.3">
      <c r="A115" t="str">
        <f t="shared" si="3"/>
        <v>May</v>
      </c>
      <c r="B115" s="5">
        <f>DATE(2018, MONTH('2023 ECRS'!$F$2), 1)</f>
        <v>43221</v>
      </c>
      <c r="C115" s="5" t="str">
        <f t="shared" si="4"/>
        <v>e. HE15-18</v>
      </c>
      <c r="D115">
        <v>18</v>
      </c>
      <c r="E115" t="s">
        <v>30</v>
      </c>
      <c r="F115" s="6">
        <v>2848.3974219312086</v>
      </c>
      <c r="G115" s="6">
        <v>3476</v>
      </c>
      <c r="H115" s="6">
        <v>2904</v>
      </c>
      <c r="I115" s="6">
        <v>2935</v>
      </c>
      <c r="J115" s="6">
        <v>2500</v>
      </c>
      <c r="K115" s="6">
        <v>2679</v>
      </c>
      <c r="L115" s="6">
        <v>2864</v>
      </c>
      <c r="M115" s="6">
        <v>2252</v>
      </c>
      <c r="N115" s="6"/>
    </row>
    <row r="116" spans="1:14" x14ac:dyDescent="0.3">
      <c r="A116" t="str">
        <f t="shared" si="3"/>
        <v>May</v>
      </c>
      <c r="B116" s="5">
        <f>DATE(2018, MONTH('2023 ECRS'!$F$2), 1)</f>
        <v>43221</v>
      </c>
      <c r="C116" s="5" t="str">
        <f t="shared" si="4"/>
        <v>f. HE19-22</v>
      </c>
      <c r="D116">
        <v>19</v>
      </c>
      <c r="E116" t="s">
        <v>30</v>
      </c>
      <c r="F116" s="6">
        <v>2652.9752136723819</v>
      </c>
      <c r="G116" s="6">
        <v>2934</v>
      </c>
      <c r="H116" s="6">
        <v>2353</v>
      </c>
      <c r="I116" s="6">
        <v>2370</v>
      </c>
      <c r="J116" s="6">
        <v>2017</v>
      </c>
      <c r="K116" s="6">
        <v>2187</v>
      </c>
      <c r="L116" s="6">
        <v>2239</v>
      </c>
      <c r="M116" s="6">
        <v>1852</v>
      </c>
      <c r="N116" s="6"/>
    </row>
    <row r="117" spans="1:14" x14ac:dyDescent="0.3">
      <c r="A117" t="str">
        <f t="shared" si="3"/>
        <v>May</v>
      </c>
      <c r="B117" s="5">
        <f>DATE(2018, MONTH('2023 ECRS'!$F$2), 1)</f>
        <v>43221</v>
      </c>
      <c r="C117" s="5" t="str">
        <f t="shared" si="4"/>
        <v>f. HE19-22</v>
      </c>
      <c r="D117">
        <v>20</v>
      </c>
      <c r="E117" t="s">
        <v>30</v>
      </c>
      <c r="F117" s="6">
        <v>2531.5925573194118</v>
      </c>
      <c r="G117" s="6">
        <v>2416</v>
      </c>
      <c r="H117" s="6">
        <v>1785</v>
      </c>
      <c r="I117" s="6">
        <v>1856</v>
      </c>
      <c r="J117" s="6">
        <v>1468</v>
      </c>
      <c r="K117" s="6">
        <v>1642</v>
      </c>
      <c r="L117" s="6">
        <v>1802</v>
      </c>
      <c r="M117" s="6">
        <v>1291</v>
      </c>
      <c r="N117" s="6"/>
    </row>
    <row r="118" spans="1:14" x14ac:dyDescent="0.3">
      <c r="A118" t="str">
        <f t="shared" si="3"/>
        <v>May</v>
      </c>
      <c r="B118" s="5">
        <f>DATE(2018, MONTH('2023 ECRS'!$F$2), 1)</f>
        <v>43221</v>
      </c>
      <c r="C118" s="5" t="str">
        <f t="shared" si="4"/>
        <v>f. HE19-22</v>
      </c>
      <c r="D118">
        <v>21</v>
      </c>
      <c r="E118" t="s">
        <v>30</v>
      </c>
      <c r="F118" s="6">
        <v>2130.1158242409228</v>
      </c>
      <c r="G118" s="6">
        <v>2438</v>
      </c>
      <c r="H118" s="6">
        <v>1992</v>
      </c>
      <c r="I118" s="6">
        <v>1992</v>
      </c>
      <c r="J118" s="6">
        <v>1463</v>
      </c>
      <c r="K118" s="6">
        <v>1707</v>
      </c>
      <c r="L118" s="6">
        <v>1836</v>
      </c>
      <c r="M118" s="6">
        <v>1268</v>
      </c>
      <c r="N118" s="6"/>
    </row>
    <row r="119" spans="1:14" x14ac:dyDescent="0.3">
      <c r="A119" t="str">
        <f t="shared" si="3"/>
        <v>May</v>
      </c>
      <c r="B119" s="5">
        <f>DATE(2018, MONTH('2023 ECRS'!$F$2), 1)</f>
        <v>43221</v>
      </c>
      <c r="C119" s="5" t="str">
        <f t="shared" si="4"/>
        <v>f. HE19-22</v>
      </c>
      <c r="D119">
        <v>22</v>
      </c>
      <c r="E119" t="s">
        <v>30</v>
      </c>
      <c r="F119" s="6">
        <v>2080.8512122103189</v>
      </c>
      <c r="G119" s="6">
        <v>2388</v>
      </c>
      <c r="H119" s="6">
        <v>2084</v>
      </c>
      <c r="I119" s="6">
        <v>2084</v>
      </c>
      <c r="J119" s="6">
        <v>1580</v>
      </c>
      <c r="K119" s="6">
        <v>1774</v>
      </c>
      <c r="L119" s="6">
        <v>1912</v>
      </c>
      <c r="M119" s="6">
        <v>1363</v>
      </c>
      <c r="N119" s="6"/>
    </row>
    <row r="120" spans="1:14" x14ac:dyDescent="0.3">
      <c r="A120" t="str">
        <f t="shared" si="3"/>
        <v>May</v>
      </c>
      <c r="B120" s="5">
        <f>DATE(2018, MONTH('2023 ECRS'!$F$2), 1)</f>
        <v>43221</v>
      </c>
      <c r="C120" s="5" t="str">
        <f t="shared" si="4"/>
        <v>a. HE1-2 &amp; HE23-24</v>
      </c>
      <c r="D120">
        <v>23</v>
      </c>
      <c r="E120" t="s">
        <v>30</v>
      </c>
      <c r="F120" s="6">
        <v>1860.783347669154</v>
      </c>
      <c r="G120" s="6">
        <v>1815</v>
      </c>
      <c r="H120" s="6">
        <v>1564</v>
      </c>
      <c r="I120" s="6">
        <v>1564</v>
      </c>
      <c r="J120" s="6">
        <v>1228</v>
      </c>
      <c r="K120" s="6">
        <v>1312</v>
      </c>
      <c r="L120" s="6">
        <v>1481</v>
      </c>
      <c r="M120" s="6">
        <v>1122</v>
      </c>
      <c r="N120" s="6"/>
    </row>
    <row r="121" spans="1:14" x14ac:dyDescent="0.3">
      <c r="A121" t="str">
        <f t="shared" si="3"/>
        <v>May</v>
      </c>
      <c r="B121" s="5">
        <f>DATE(2018, MONTH('2023 ECRS'!$F$2), 1)</f>
        <v>43221</v>
      </c>
      <c r="C121" s="5" t="str">
        <f t="shared" si="4"/>
        <v>a. HE1-2 &amp; HE23-24</v>
      </c>
      <c r="D121">
        <v>24</v>
      </c>
      <c r="E121" t="s">
        <v>30</v>
      </c>
      <c r="F121" s="6">
        <v>1591.265330933456</v>
      </c>
      <c r="G121" s="6">
        <v>1676</v>
      </c>
      <c r="H121" s="6">
        <v>1447</v>
      </c>
      <c r="I121" s="6">
        <v>1447</v>
      </c>
      <c r="J121" s="6">
        <v>1148</v>
      </c>
      <c r="K121" s="6">
        <v>1244</v>
      </c>
      <c r="L121" s="6">
        <v>1342</v>
      </c>
      <c r="M121" s="6">
        <v>1015</v>
      </c>
      <c r="N121" s="6"/>
    </row>
    <row r="122" spans="1:14" x14ac:dyDescent="0.3">
      <c r="A122" t="str">
        <f t="shared" si="3"/>
        <v>Jun</v>
      </c>
      <c r="B122" s="5">
        <f>DATE(2018, MONTH('2023 ECRS'!$G$2), 1)</f>
        <v>43252</v>
      </c>
      <c r="C122" s="5" t="str">
        <f t="shared" si="4"/>
        <v>a. HE1-2 &amp; HE23-24</v>
      </c>
      <c r="D122">
        <v>1</v>
      </c>
      <c r="E122" t="s">
        <v>30</v>
      </c>
      <c r="F122" s="6">
        <v>1509.137599875457</v>
      </c>
      <c r="G122" s="6">
        <v>1686</v>
      </c>
      <c r="H122" s="6">
        <v>1200</v>
      </c>
      <c r="I122" s="6">
        <v>1201</v>
      </c>
      <c r="J122" s="6">
        <v>969</v>
      </c>
      <c r="K122" s="6">
        <v>1123</v>
      </c>
      <c r="L122" s="6">
        <v>1193</v>
      </c>
      <c r="M122" s="6">
        <v>835</v>
      </c>
      <c r="N122" s="6"/>
    </row>
    <row r="123" spans="1:14" x14ac:dyDescent="0.3">
      <c r="A123" t="str">
        <f t="shared" si="3"/>
        <v>Jun</v>
      </c>
      <c r="B123" s="5">
        <f>DATE(2018, MONTH('2023 ECRS'!$G$2), 1)</f>
        <v>43252</v>
      </c>
      <c r="C123" s="5" t="str">
        <f t="shared" si="4"/>
        <v>a. HE1-2 &amp; HE23-24</v>
      </c>
      <c r="D123">
        <v>2</v>
      </c>
      <c r="E123" t="s">
        <v>30</v>
      </c>
      <c r="F123" s="6">
        <v>1374.308753203391</v>
      </c>
      <c r="G123" s="6">
        <v>1603</v>
      </c>
      <c r="H123" s="6">
        <v>1321</v>
      </c>
      <c r="I123" s="6">
        <v>1321</v>
      </c>
      <c r="J123" s="6">
        <v>1023</v>
      </c>
      <c r="K123" s="6">
        <v>1106</v>
      </c>
      <c r="L123" s="6">
        <v>1242</v>
      </c>
      <c r="M123" s="6">
        <v>931</v>
      </c>
      <c r="N123" s="6"/>
    </row>
    <row r="124" spans="1:14" x14ac:dyDescent="0.3">
      <c r="A124" t="str">
        <f t="shared" si="3"/>
        <v>Jun</v>
      </c>
      <c r="B124" s="5">
        <f>DATE(2018, MONTH('2023 ECRS'!$G$2), 1)</f>
        <v>43252</v>
      </c>
      <c r="C124" s="5" t="str">
        <f t="shared" si="4"/>
        <v>b. HE3-6</v>
      </c>
      <c r="D124">
        <v>3</v>
      </c>
      <c r="E124" t="s">
        <v>30</v>
      </c>
      <c r="F124" s="6">
        <v>1476.3247867785471</v>
      </c>
      <c r="G124" s="6">
        <v>1709</v>
      </c>
      <c r="H124" s="6">
        <v>1403</v>
      </c>
      <c r="I124" s="6">
        <v>1403</v>
      </c>
      <c r="J124" s="6">
        <v>1122</v>
      </c>
      <c r="K124" s="6">
        <v>1223</v>
      </c>
      <c r="L124" s="6">
        <v>1291</v>
      </c>
      <c r="M124" s="6">
        <v>953</v>
      </c>
      <c r="N124" s="6"/>
    </row>
    <row r="125" spans="1:14" x14ac:dyDescent="0.3">
      <c r="A125" t="str">
        <f t="shared" si="3"/>
        <v>Jun</v>
      </c>
      <c r="B125" s="5">
        <f>DATE(2018, MONTH('2023 ECRS'!$G$2), 1)</f>
        <v>43252</v>
      </c>
      <c r="C125" s="5" t="str">
        <f t="shared" si="4"/>
        <v>b. HE3-6</v>
      </c>
      <c r="D125">
        <v>4</v>
      </c>
      <c r="E125" t="s">
        <v>30</v>
      </c>
      <c r="F125" s="6">
        <v>1470.5838308606781</v>
      </c>
      <c r="G125" s="6">
        <v>1708</v>
      </c>
      <c r="H125" s="6">
        <v>1407</v>
      </c>
      <c r="I125" s="6">
        <v>1407</v>
      </c>
      <c r="J125" s="6">
        <v>1112</v>
      </c>
      <c r="K125" s="6">
        <v>1238</v>
      </c>
      <c r="L125" s="6">
        <v>1344</v>
      </c>
      <c r="M125" s="6">
        <v>995</v>
      </c>
      <c r="N125" s="6"/>
    </row>
    <row r="126" spans="1:14" x14ac:dyDescent="0.3">
      <c r="A126" t="str">
        <f t="shared" si="3"/>
        <v>Jun</v>
      </c>
      <c r="B126" s="5">
        <f>DATE(2018, MONTH('2023 ECRS'!$G$2), 1)</f>
        <v>43252</v>
      </c>
      <c r="C126" s="5" t="str">
        <f t="shared" si="4"/>
        <v>b. HE3-6</v>
      </c>
      <c r="D126">
        <v>5</v>
      </c>
      <c r="E126" t="s">
        <v>30</v>
      </c>
      <c r="F126" s="6">
        <v>1425.6845422480519</v>
      </c>
      <c r="G126" s="6">
        <v>1624</v>
      </c>
      <c r="H126" s="6">
        <v>1327</v>
      </c>
      <c r="I126" s="6">
        <v>1327</v>
      </c>
      <c r="J126" s="6">
        <v>1089</v>
      </c>
      <c r="K126" s="6">
        <v>1151</v>
      </c>
      <c r="L126" s="6">
        <v>1241</v>
      </c>
      <c r="M126" s="6">
        <v>975</v>
      </c>
      <c r="N126" s="6"/>
    </row>
    <row r="127" spans="1:14" x14ac:dyDescent="0.3">
      <c r="A127" t="str">
        <f t="shared" si="3"/>
        <v>Jun</v>
      </c>
      <c r="B127" s="5">
        <f>DATE(2018, MONTH('2023 ECRS'!$G$2), 1)</f>
        <v>43252</v>
      </c>
      <c r="C127" s="5" t="str">
        <f t="shared" si="4"/>
        <v>b. HE3-6</v>
      </c>
      <c r="D127">
        <v>6</v>
      </c>
      <c r="E127" t="s">
        <v>30</v>
      </c>
      <c r="F127" s="6">
        <v>1538.1675460945899</v>
      </c>
      <c r="G127" s="6">
        <v>1691</v>
      </c>
      <c r="H127" s="6">
        <v>1296</v>
      </c>
      <c r="I127" s="6">
        <v>1296</v>
      </c>
      <c r="J127" s="6">
        <v>1038</v>
      </c>
      <c r="K127" s="6">
        <v>1131</v>
      </c>
      <c r="L127" s="6">
        <v>1205</v>
      </c>
      <c r="M127" s="6">
        <v>919</v>
      </c>
      <c r="N127" s="6"/>
    </row>
    <row r="128" spans="1:14" x14ac:dyDescent="0.3">
      <c r="A128" t="str">
        <f t="shared" si="3"/>
        <v>Jun</v>
      </c>
      <c r="B128" s="5">
        <f>DATE(2018, MONTH('2023 ECRS'!$G$2), 1)</f>
        <v>43252</v>
      </c>
      <c r="C128" s="5" t="str">
        <f t="shared" si="4"/>
        <v>c. HE7-10</v>
      </c>
      <c r="D128">
        <v>7</v>
      </c>
      <c r="E128" t="s">
        <v>30</v>
      </c>
      <c r="F128" s="6">
        <v>1731.9795810415071</v>
      </c>
      <c r="G128" s="6">
        <v>1873</v>
      </c>
      <c r="H128" s="6">
        <v>1407</v>
      </c>
      <c r="I128" s="6">
        <v>1407</v>
      </c>
      <c r="J128" s="6">
        <v>1021</v>
      </c>
      <c r="K128" s="6">
        <v>1148</v>
      </c>
      <c r="L128" s="6">
        <v>1265</v>
      </c>
      <c r="M128" s="6">
        <v>914</v>
      </c>
      <c r="N128" s="6"/>
    </row>
    <row r="129" spans="1:14" x14ac:dyDescent="0.3">
      <c r="A129" t="str">
        <f t="shared" si="3"/>
        <v>Jun</v>
      </c>
      <c r="B129" s="5">
        <f>DATE(2018, MONTH('2023 ECRS'!$G$2), 1)</f>
        <v>43252</v>
      </c>
      <c r="C129" s="5" t="str">
        <f t="shared" si="4"/>
        <v>c. HE7-10</v>
      </c>
      <c r="D129">
        <v>8</v>
      </c>
      <c r="E129" t="s">
        <v>30</v>
      </c>
      <c r="F129" s="6">
        <v>1796.1697570317251</v>
      </c>
      <c r="G129" s="6">
        <v>2254</v>
      </c>
      <c r="H129" s="6">
        <v>2006</v>
      </c>
      <c r="I129" s="6">
        <v>2006</v>
      </c>
      <c r="J129" s="6">
        <v>1589</v>
      </c>
      <c r="K129" s="6">
        <v>1737</v>
      </c>
      <c r="L129" s="6">
        <v>1853</v>
      </c>
      <c r="M129" s="6">
        <v>1405</v>
      </c>
      <c r="N129" s="6"/>
    </row>
    <row r="130" spans="1:14" x14ac:dyDescent="0.3">
      <c r="A130" t="str">
        <f t="shared" si="3"/>
        <v>Jun</v>
      </c>
      <c r="B130" s="5">
        <f>DATE(2018, MONTH('2023 ECRS'!$G$2), 1)</f>
        <v>43252</v>
      </c>
      <c r="C130" s="5" t="str">
        <f t="shared" si="4"/>
        <v>c. HE7-10</v>
      </c>
      <c r="D130">
        <v>9</v>
      </c>
      <c r="E130" t="s">
        <v>30</v>
      </c>
      <c r="F130" s="6">
        <v>2241.8580333706559</v>
      </c>
      <c r="G130" s="6">
        <v>3028</v>
      </c>
      <c r="H130" s="6">
        <v>2593</v>
      </c>
      <c r="I130" s="6">
        <v>2593</v>
      </c>
      <c r="J130" s="6">
        <v>2048</v>
      </c>
      <c r="K130" s="6">
        <v>2225</v>
      </c>
      <c r="L130" s="6">
        <v>2401</v>
      </c>
      <c r="M130" s="6">
        <v>1832</v>
      </c>
      <c r="N130" s="6"/>
    </row>
    <row r="131" spans="1:14" x14ac:dyDescent="0.3">
      <c r="A131" t="str">
        <f t="shared" ref="A131:A194" si="5">TEXT(B131, "mmm")</f>
        <v>Jun</v>
      </c>
      <c r="B131" s="5">
        <f>DATE(2018, MONTH('2023 ECRS'!$G$2), 1)</f>
        <v>43252</v>
      </c>
      <c r="C131" s="5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30</v>
      </c>
      <c r="F131" s="6">
        <v>2335.0410483251831</v>
      </c>
      <c r="G131" s="6">
        <v>2567</v>
      </c>
      <c r="H131" s="6">
        <v>1972</v>
      </c>
      <c r="I131" s="6">
        <v>2030</v>
      </c>
      <c r="J131" s="6">
        <v>1819</v>
      </c>
      <c r="K131" s="6">
        <v>1867</v>
      </c>
      <c r="L131" s="6">
        <v>1955</v>
      </c>
      <c r="M131" s="6">
        <v>1721</v>
      </c>
      <c r="N131" s="6"/>
    </row>
    <row r="132" spans="1:14" x14ac:dyDescent="0.3">
      <c r="A132" t="str">
        <f t="shared" si="5"/>
        <v>Jun</v>
      </c>
      <c r="B132" s="5">
        <f>DATE(2018, MONTH('2023 ECRS'!$G$2), 1)</f>
        <v>43252</v>
      </c>
      <c r="C132" s="5" t="str">
        <f t="shared" si="6"/>
        <v>d. HE11-14</v>
      </c>
      <c r="D132">
        <v>11</v>
      </c>
      <c r="E132" t="s">
        <v>30</v>
      </c>
      <c r="F132" s="6">
        <v>2351.6824629780162</v>
      </c>
      <c r="G132" s="6">
        <v>2688</v>
      </c>
      <c r="H132" s="6">
        <v>2054</v>
      </c>
      <c r="I132" s="6">
        <v>2149</v>
      </c>
      <c r="J132" s="6">
        <v>1659</v>
      </c>
      <c r="K132" s="6">
        <v>1899</v>
      </c>
      <c r="L132" s="6">
        <v>2044</v>
      </c>
      <c r="M132" s="6">
        <v>1535</v>
      </c>
      <c r="N132" s="6"/>
    </row>
    <row r="133" spans="1:14" x14ac:dyDescent="0.3">
      <c r="A133" t="str">
        <f t="shared" si="5"/>
        <v>Jun</v>
      </c>
      <c r="B133" s="5">
        <f>DATE(2018, MONTH('2023 ECRS'!$G$2), 1)</f>
        <v>43252</v>
      </c>
      <c r="C133" s="5" t="str">
        <f t="shared" si="6"/>
        <v>d. HE11-14</v>
      </c>
      <c r="D133">
        <v>12</v>
      </c>
      <c r="E133" t="s">
        <v>30</v>
      </c>
      <c r="F133" s="6">
        <v>2465.6952343175458</v>
      </c>
      <c r="G133" s="6">
        <v>2815</v>
      </c>
      <c r="H133" s="6">
        <v>2162</v>
      </c>
      <c r="I133" s="6">
        <v>2286</v>
      </c>
      <c r="J133" s="6">
        <v>1693</v>
      </c>
      <c r="K133" s="6">
        <v>1910</v>
      </c>
      <c r="L133" s="6">
        <v>2085</v>
      </c>
      <c r="M133" s="6">
        <v>1561</v>
      </c>
      <c r="N133" s="6"/>
    </row>
    <row r="134" spans="1:14" x14ac:dyDescent="0.3">
      <c r="A134" t="str">
        <f t="shared" si="5"/>
        <v>Jun</v>
      </c>
      <c r="B134" s="5">
        <f>DATE(2018, MONTH('2023 ECRS'!$G$2), 1)</f>
        <v>43252</v>
      </c>
      <c r="C134" s="5" t="str">
        <f t="shared" si="6"/>
        <v>d. HE11-14</v>
      </c>
      <c r="D134">
        <v>13</v>
      </c>
      <c r="E134" t="s">
        <v>30</v>
      </c>
      <c r="F134" s="6">
        <v>2519.0879597464559</v>
      </c>
      <c r="G134" s="6">
        <v>2829</v>
      </c>
      <c r="H134" s="6">
        <v>2195</v>
      </c>
      <c r="I134" s="6">
        <v>2290</v>
      </c>
      <c r="J134" s="6">
        <v>1854</v>
      </c>
      <c r="K134" s="6">
        <v>2023</v>
      </c>
      <c r="L134" s="6">
        <v>2151</v>
      </c>
      <c r="M134" s="6">
        <v>1777</v>
      </c>
      <c r="N134" s="6"/>
    </row>
    <row r="135" spans="1:14" x14ac:dyDescent="0.3">
      <c r="A135" t="str">
        <f t="shared" si="5"/>
        <v>Jun</v>
      </c>
      <c r="B135" s="5">
        <f>DATE(2018, MONTH('2023 ECRS'!$G$2), 1)</f>
        <v>43252</v>
      </c>
      <c r="C135" s="5" t="str">
        <f t="shared" si="6"/>
        <v>d. HE11-14</v>
      </c>
      <c r="D135">
        <v>14</v>
      </c>
      <c r="E135" t="s">
        <v>30</v>
      </c>
      <c r="F135" s="6">
        <v>2596.7091483737563</v>
      </c>
      <c r="G135" s="6">
        <v>3140</v>
      </c>
      <c r="H135" s="6">
        <v>2518</v>
      </c>
      <c r="I135" s="6">
        <v>2573</v>
      </c>
      <c r="J135" s="6">
        <v>2130</v>
      </c>
      <c r="K135" s="6">
        <v>2300</v>
      </c>
      <c r="L135" s="6">
        <v>2456</v>
      </c>
      <c r="M135" s="6">
        <v>1980</v>
      </c>
      <c r="N135" s="6"/>
    </row>
    <row r="136" spans="1:14" x14ac:dyDescent="0.3">
      <c r="A136" t="str">
        <f t="shared" si="5"/>
        <v>Jun</v>
      </c>
      <c r="B136" s="5">
        <f>DATE(2018, MONTH('2023 ECRS'!$G$2), 1)</f>
        <v>43252</v>
      </c>
      <c r="C136" s="5" t="str">
        <f t="shared" si="6"/>
        <v>e. HE15-18</v>
      </c>
      <c r="D136">
        <v>15</v>
      </c>
      <c r="E136" t="s">
        <v>30</v>
      </c>
      <c r="F136" s="6">
        <v>2492.6970456485501</v>
      </c>
      <c r="G136" s="6">
        <v>3031</v>
      </c>
      <c r="H136" s="6">
        <v>2506</v>
      </c>
      <c r="I136" s="6">
        <v>2503</v>
      </c>
      <c r="J136" s="6">
        <v>2126</v>
      </c>
      <c r="K136" s="6">
        <v>2239</v>
      </c>
      <c r="L136" s="6">
        <v>2382</v>
      </c>
      <c r="M136" s="6">
        <v>1948</v>
      </c>
      <c r="N136" s="6"/>
    </row>
    <row r="137" spans="1:14" x14ac:dyDescent="0.3">
      <c r="A137" t="str">
        <f t="shared" si="5"/>
        <v>Jun</v>
      </c>
      <c r="B137" s="5">
        <f>DATE(2018, MONTH('2023 ECRS'!$G$2), 1)</f>
        <v>43252</v>
      </c>
      <c r="C137" s="5" t="str">
        <f t="shared" si="6"/>
        <v>e. HE15-18</v>
      </c>
      <c r="D137">
        <v>16</v>
      </c>
      <c r="E137" t="s">
        <v>30</v>
      </c>
      <c r="F137" s="6">
        <v>2514.7114493067884</v>
      </c>
      <c r="G137" s="6">
        <v>3080</v>
      </c>
      <c r="H137" s="6">
        <v>2505</v>
      </c>
      <c r="I137" s="6">
        <v>2504</v>
      </c>
      <c r="J137" s="6">
        <v>2191</v>
      </c>
      <c r="K137" s="6">
        <v>2297</v>
      </c>
      <c r="L137" s="6">
        <v>2386</v>
      </c>
      <c r="M137" s="6">
        <v>2028</v>
      </c>
      <c r="N137" s="6"/>
    </row>
    <row r="138" spans="1:14" x14ac:dyDescent="0.3">
      <c r="A138" t="str">
        <f t="shared" si="5"/>
        <v>Jun</v>
      </c>
      <c r="B138" s="5">
        <f>DATE(2018, MONTH('2023 ECRS'!$G$2), 1)</f>
        <v>43252</v>
      </c>
      <c r="C138" s="5" t="str">
        <f t="shared" si="6"/>
        <v>e. HE15-18</v>
      </c>
      <c r="D138">
        <v>17</v>
      </c>
      <c r="E138" t="s">
        <v>30</v>
      </c>
      <c r="F138" s="6">
        <v>2522.256983830438</v>
      </c>
      <c r="G138" s="6">
        <v>3384</v>
      </c>
      <c r="H138" s="6">
        <v>2803</v>
      </c>
      <c r="I138" s="6">
        <v>2804</v>
      </c>
      <c r="J138" s="6">
        <v>2493</v>
      </c>
      <c r="K138" s="6">
        <v>2627</v>
      </c>
      <c r="L138" s="6">
        <v>2756</v>
      </c>
      <c r="M138" s="6">
        <v>2288</v>
      </c>
      <c r="N138" s="6"/>
    </row>
    <row r="139" spans="1:14" x14ac:dyDescent="0.3">
      <c r="A139" t="str">
        <f t="shared" si="5"/>
        <v>Jun</v>
      </c>
      <c r="B139" s="5">
        <f>DATE(2018, MONTH('2023 ECRS'!$G$2), 1)</f>
        <v>43252</v>
      </c>
      <c r="C139" s="5" t="str">
        <f t="shared" si="6"/>
        <v>e. HE15-18</v>
      </c>
      <c r="D139">
        <v>18</v>
      </c>
      <c r="E139" t="s">
        <v>30</v>
      </c>
      <c r="F139" s="6">
        <v>2441.3457149868</v>
      </c>
      <c r="G139" s="6">
        <v>3262</v>
      </c>
      <c r="H139" s="6">
        <v>2673</v>
      </c>
      <c r="I139" s="6">
        <v>2664</v>
      </c>
      <c r="J139" s="6">
        <v>2350</v>
      </c>
      <c r="K139" s="6">
        <v>2504</v>
      </c>
      <c r="L139" s="6">
        <v>2594</v>
      </c>
      <c r="M139" s="6">
        <v>2139</v>
      </c>
      <c r="N139" s="6"/>
    </row>
    <row r="140" spans="1:14" x14ac:dyDescent="0.3">
      <c r="A140" t="str">
        <f t="shared" si="5"/>
        <v>Jun</v>
      </c>
      <c r="B140" s="5">
        <f>DATE(2018, MONTH('2023 ECRS'!$G$2), 1)</f>
        <v>43252</v>
      </c>
      <c r="C140" s="5" t="str">
        <f t="shared" si="6"/>
        <v>f. HE19-22</v>
      </c>
      <c r="D140">
        <v>19</v>
      </c>
      <c r="E140" t="s">
        <v>30</v>
      </c>
      <c r="F140" s="6">
        <v>2600.9231211462288</v>
      </c>
      <c r="G140" s="6">
        <v>2979</v>
      </c>
      <c r="H140" s="6">
        <v>2319</v>
      </c>
      <c r="I140" s="6">
        <v>2475</v>
      </c>
      <c r="J140" s="6">
        <v>2188</v>
      </c>
      <c r="K140" s="6">
        <v>2277</v>
      </c>
      <c r="L140" s="6">
        <v>2434</v>
      </c>
      <c r="M140" s="6">
        <v>2065</v>
      </c>
      <c r="N140" s="6"/>
    </row>
    <row r="141" spans="1:14" x14ac:dyDescent="0.3">
      <c r="A141" t="str">
        <f t="shared" si="5"/>
        <v>Jun</v>
      </c>
      <c r="B141" s="5">
        <f>DATE(2018, MONTH('2023 ECRS'!$G$2), 1)</f>
        <v>43252</v>
      </c>
      <c r="C141" s="5" t="str">
        <f t="shared" si="6"/>
        <v>f. HE19-22</v>
      </c>
      <c r="D141">
        <v>20</v>
      </c>
      <c r="E141" t="s">
        <v>30</v>
      </c>
      <c r="F141" s="6">
        <v>2574.2024701085388</v>
      </c>
      <c r="G141" s="6">
        <v>2694</v>
      </c>
      <c r="H141" s="6">
        <v>2112</v>
      </c>
      <c r="I141" s="6">
        <v>2229</v>
      </c>
      <c r="J141" s="6">
        <v>1938</v>
      </c>
      <c r="K141" s="6">
        <v>2040</v>
      </c>
      <c r="L141" s="6">
        <v>2122</v>
      </c>
      <c r="M141" s="6">
        <v>1840</v>
      </c>
      <c r="N141" s="6"/>
    </row>
    <row r="142" spans="1:14" x14ac:dyDescent="0.3">
      <c r="A142" t="str">
        <f t="shared" si="5"/>
        <v>Jun</v>
      </c>
      <c r="B142" s="5">
        <f>DATE(2018, MONTH('2023 ECRS'!$G$2), 1)</f>
        <v>43252</v>
      </c>
      <c r="C142" s="5" t="str">
        <f t="shared" si="6"/>
        <v>f. HE19-22</v>
      </c>
      <c r="D142">
        <v>21</v>
      </c>
      <c r="E142" t="s">
        <v>30</v>
      </c>
      <c r="F142" s="6">
        <v>2450.314685299365</v>
      </c>
      <c r="G142" s="6">
        <v>2654</v>
      </c>
      <c r="H142" s="6">
        <v>2206</v>
      </c>
      <c r="I142" s="6">
        <v>2243</v>
      </c>
      <c r="J142" s="6">
        <v>1771</v>
      </c>
      <c r="K142" s="6">
        <v>1935</v>
      </c>
      <c r="L142" s="6">
        <v>2129</v>
      </c>
      <c r="M142" s="6">
        <v>1602</v>
      </c>
      <c r="N142" s="6"/>
    </row>
    <row r="143" spans="1:14" x14ac:dyDescent="0.3">
      <c r="A143" t="str">
        <f t="shared" si="5"/>
        <v>Jun</v>
      </c>
      <c r="B143" s="5">
        <f>DATE(2018, MONTH('2023 ECRS'!$G$2), 1)</f>
        <v>43252</v>
      </c>
      <c r="C143" s="5" t="str">
        <f t="shared" si="6"/>
        <v>f. HE19-22</v>
      </c>
      <c r="D143">
        <v>22</v>
      </c>
      <c r="E143" t="s">
        <v>30</v>
      </c>
      <c r="F143" s="6">
        <v>2111.3671098862219</v>
      </c>
      <c r="G143" s="6">
        <v>2404</v>
      </c>
      <c r="H143" s="6">
        <v>2106</v>
      </c>
      <c r="I143" s="6">
        <v>2106</v>
      </c>
      <c r="J143" s="6">
        <v>1705</v>
      </c>
      <c r="K143" s="6">
        <v>1865</v>
      </c>
      <c r="L143" s="6">
        <v>1975</v>
      </c>
      <c r="M143" s="6">
        <v>1607</v>
      </c>
      <c r="N143" s="6"/>
    </row>
    <row r="144" spans="1:14" x14ac:dyDescent="0.3">
      <c r="A144" t="str">
        <f t="shared" si="5"/>
        <v>Jun</v>
      </c>
      <c r="B144" s="5">
        <f>DATE(2018, MONTH('2023 ECRS'!$G$2), 1)</f>
        <v>43252</v>
      </c>
      <c r="C144" s="5" t="str">
        <f t="shared" si="6"/>
        <v>a. HE1-2 &amp; HE23-24</v>
      </c>
      <c r="D144">
        <v>23</v>
      </c>
      <c r="E144" t="s">
        <v>30</v>
      </c>
      <c r="F144" s="6">
        <v>1567.1396769362818</v>
      </c>
      <c r="G144" s="6">
        <v>1973</v>
      </c>
      <c r="H144" s="6">
        <v>1718</v>
      </c>
      <c r="I144" s="6">
        <v>1719</v>
      </c>
      <c r="J144" s="6">
        <v>1537</v>
      </c>
      <c r="K144" s="6">
        <v>1636</v>
      </c>
      <c r="L144" s="6">
        <v>1640</v>
      </c>
      <c r="M144" s="6">
        <v>1408</v>
      </c>
      <c r="N144" s="6"/>
    </row>
    <row r="145" spans="1:14" x14ac:dyDescent="0.3">
      <c r="A145" t="str">
        <f t="shared" si="5"/>
        <v>Jun</v>
      </c>
      <c r="B145" s="5">
        <f>DATE(2018, MONTH('2023 ECRS'!$G$2), 1)</f>
        <v>43252</v>
      </c>
      <c r="C145" s="5" t="str">
        <f t="shared" si="6"/>
        <v>a. HE1-2 &amp; HE23-24</v>
      </c>
      <c r="D145">
        <v>24</v>
      </c>
      <c r="E145" t="s">
        <v>30</v>
      </c>
      <c r="F145" s="6">
        <v>1634.6770206169431</v>
      </c>
      <c r="G145" s="6">
        <v>1821</v>
      </c>
      <c r="H145" s="6">
        <v>1673</v>
      </c>
      <c r="I145" s="6">
        <v>1673</v>
      </c>
      <c r="J145" s="6">
        <v>1432</v>
      </c>
      <c r="K145" s="6">
        <v>1491</v>
      </c>
      <c r="L145" s="6">
        <v>1590</v>
      </c>
      <c r="M145" s="6">
        <v>1291</v>
      </c>
      <c r="N145" s="6"/>
    </row>
    <row r="146" spans="1:14" x14ac:dyDescent="0.3">
      <c r="A146" t="str">
        <f t="shared" si="5"/>
        <v>Jul</v>
      </c>
      <c r="B146" s="5">
        <f>DATE(2018, MONTH('2023 ECRS'!$H$2), 1)</f>
        <v>43282</v>
      </c>
      <c r="C146" s="5" t="str">
        <f t="shared" si="6"/>
        <v>a. HE1-2 &amp; HE23-24</v>
      </c>
      <c r="D146">
        <v>1</v>
      </c>
      <c r="E146" t="s">
        <v>30</v>
      </c>
      <c r="F146" s="6">
        <v>1571.8553935486411</v>
      </c>
      <c r="G146" s="6">
        <v>1742</v>
      </c>
      <c r="H146" s="6">
        <v>1522</v>
      </c>
      <c r="I146" s="6">
        <v>1522</v>
      </c>
      <c r="J146" s="6">
        <v>1266</v>
      </c>
      <c r="K146" s="6">
        <v>1364</v>
      </c>
      <c r="L146" s="6">
        <v>1486</v>
      </c>
      <c r="M146" s="6">
        <v>1159</v>
      </c>
      <c r="N146" s="6"/>
    </row>
    <row r="147" spans="1:14" x14ac:dyDescent="0.3">
      <c r="A147" t="str">
        <f t="shared" si="5"/>
        <v>Jul</v>
      </c>
      <c r="B147" s="5">
        <f>DATE(2018, MONTH('2023 ECRS'!$H$2), 1)</f>
        <v>43282</v>
      </c>
      <c r="C147" s="5" t="str">
        <f t="shared" si="6"/>
        <v>a. HE1-2 &amp; HE23-24</v>
      </c>
      <c r="D147">
        <v>2</v>
      </c>
      <c r="E147" t="s">
        <v>30</v>
      </c>
      <c r="F147" s="6">
        <v>1517.6647077076491</v>
      </c>
      <c r="G147" s="6">
        <v>1728</v>
      </c>
      <c r="H147" s="6">
        <v>1500</v>
      </c>
      <c r="I147" s="6">
        <v>1500</v>
      </c>
      <c r="J147" s="6">
        <v>1202</v>
      </c>
      <c r="K147" s="6">
        <v>1322</v>
      </c>
      <c r="L147" s="6">
        <v>1430</v>
      </c>
      <c r="M147" s="6">
        <v>1080</v>
      </c>
      <c r="N147" s="6"/>
    </row>
    <row r="148" spans="1:14" x14ac:dyDescent="0.3">
      <c r="A148" t="str">
        <f t="shared" si="5"/>
        <v>Jul</v>
      </c>
      <c r="B148" s="5">
        <f>DATE(2018, MONTH('2023 ECRS'!$H$2), 1)</f>
        <v>43282</v>
      </c>
      <c r="C148" s="5" t="str">
        <f t="shared" si="6"/>
        <v>b. HE3-6</v>
      </c>
      <c r="D148">
        <v>3</v>
      </c>
      <c r="E148" t="s">
        <v>30</v>
      </c>
      <c r="F148" s="6">
        <v>1556.4345711463529</v>
      </c>
      <c r="G148" s="6">
        <v>1822</v>
      </c>
      <c r="H148" s="6">
        <v>1585</v>
      </c>
      <c r="I148" s="6">
        <v>1585</v>
      </c>
      <c r="J148" s="6">
        <v>1243</v>
      </c>
      <c r="K148" s="6">
        <v>1356</v>
      </c>
      <c r="L148" s="6">
        <v>1466</v>
      </c>
      <c r="M148" s="6">
        <v>1111</v>
      </c>
      <c r="N148" s="6"/>
    </row>
    <row r="149" spans="1:14" x14ac:dyDescent="0.3">
      <c r="A149" t="str">
        <f t="shared" si="5"/>
        <v>Jul</v>
      </c>
      <c r="B149" s="5">
        <f>DATE(2018, MONTH('2023 ECRS'!$H$2), 1)</f>
        <v>43282</v>
      </c>
      <c r="C149" s="5" t="str">
        <f t="shared" si="6"/>
        <v>b. HE3-6</v>
      </c>
      <c r="D149">
        <v>4</v>
      </c>
      <c r="E149" t="s">
        <v>30</v>
      </c>
      <c r="F149" s="6">
        <v>1431.293902248972</v>
      </c>
      <c r="G149" s="6">
        <v>1693</v>
      </c>
      <c r="H149" s="6">
        <v>1413</v>
      </c>
      <c r="I149" s="6">
        <v>1413</v>
      </c>
      <c r="J149" s="6">
        <v>1122</v>
      </c>
      <c r="K149" s="6">
        <v>1211</v>
      </c>
      <c r="L149" s="6">
        <v>1329</v>
      </c>
      <c r="M149" s="6">
        <v>1011</v>
      </c>
      <c r="N149" s="6"/>
    </row>
    <row r="150" spans="1:14" x14ac:dyDescent="0.3">
      <c r="A150" t="str">
        <f t="shared" si="5"/>
        <v>Jul</v>
      </c>
      <c r="B150" s="5">
        <f>DATE(2018, MONTH('2023 ECRS'!$H$2), 1)</f>
        <v>43282</v>
      </c>
      <c r="C150" s="5" t="str">
        <f t="shared" si="6"/>
        <v>b. HE3-6</v>
      </c>
      <c r="D150">
        <v>5</v>
      </c>
      <c r="E150" t="s">
        <v>30</v>
      </c>
      <c r="F150" s="6">
        <v>1407.9101497206361</v>
      </c>
      <c r="G150" s="6">
        <v>1660</v>
      </c>
      <c r="H150" s="6">
        <v>1361</v>
      </c>
      <c r="I150" s="6">
        <v>1360</v>
      </c>
      <c r="J150" s="6">
        <v>1114</v>
      </c>
      <c r="K150" s="6">
        <v>1185</v>
      </c>
      <c r="L150" s="6">
        <v>1276</v>
      </c>
      <c r="M150" s="6">
        <v>1013</v>
      </c>
      <c r="N150" s="6"/>
    </row>
    <row r="151" spans="1:14" x14ac:dyDescent="0.3">
      <c r="A151" t="str">
        <f t="shared" si="5"/>
        <v>Jul</v>
      </c>
      <c r="B151" s="5">
        <f>DATE(2018, MONTH('2023 ECRS'!$H$2), 1)</f>
        <v>43282</v>
      </c>
      <c r="C151" s="5" t="str">
        <f t="shared" si="6"/>
        <v>b. HE3-6</v>
      </c>
      <c r="D151">
        <v>6</v>
      </c>
      <c r="E151" t="s">
        <v>30</v>
      </c>
      <c r="F151" s="6">
        <v>1417.147836408066</v>
      </c>
      <c r="G151" s="6">
        <v>1732</v>
      </c>
      <c r="H151" s="6">
        <v>1389</v>
      </c>
      <c r="I151" s="6">
        <v>1389</v>
      </c>
      <c r="J151" s="6">
        <v>1135</v>
      </c>
      <c r="K151" s="6">
        <v>1240</v>
      </c>
      <c r="L151" s="6">
        <v>1302</v>
      </c>
      <c r="M151" s="6">
        <v>1017</v>
      </c>
      <c r="N151" s="6"/>
    </row>
    <row r="152" spans="1:14" x14ac:dyDescent="0.3">
      <c r="A152" t="str">
        <f t="shared" si="5"/>
        <v>Jul</v>
      </c>
      <c r="B152" s="5">
        <f>DATE(2018, MONTH('2023 ECRS'!$H$2), 1)</f>
        <v>43282</v>
      </c>
      <c r="C152" s="5" t="str">
        <f t="shared" si="6"/>
        <v>c. HE7-10</v>
      </c>
      <c r="D152">
        <v>7</v>
      </c>
      <c r="E152" t="s">
        <v>30</v>
      </c>
      <c r="F152" s="6">
        <v>1612.2507187533452</v>
      </c>
      <c r="G152" s="6">
        <v>1915</v>
      </c>
      <c r="H152" s="6">
        <v>1512</v>
      </c>
      <c r="I152" s="6">
        <v>1506</v>
      </c>
      <c r="J152" s="6">
        <v>1149</v>
      </c>
      <c r="K152" s="6">
        <v>1294</v>
      </c>
      <c r="L152" s="6">
        <v>1412</v>
      </c>
      <c r="M152" s="6">
        <v>1030</v>
      </c>
      <c r="N152" s="6"/>
    </row>
    <row r="153" spans="1:14" x14ac:dyDescent="0.3">
      <c r="A153" t="str">
        <f t="shared" si="5"/>
        <v>Jul</v>
      </c>
      <c r="B153" s="5">
        <f>DATE(2018, MONTH('2023 ECRS'!$H$2), 1)</f>
        <v>43282</v>
      </c>
      <c r="C153" s="5" t="str">
        <f t="shared" si="6"/>
        <v>c. HE7-10</v>
      </c>
      <c r="D153">
        <v>8</v>
      </c>
      <c r="E153" t="s">
        <v>30</v>
      </c>
      <c r="F153" s="6">
        <v>1790.940947583141</v>
      </c>
      <c r="G153" s="6">
        <v>2235</v>
      </c>
      <c r="H153" s="6">
        <v>1878</v>
      </c>
      <c r="I153" s="6">
        <v>1877</v>
      </c>
      <c r="J153" s="6">
        <v>1419</v>
      </c>
      <c r="K153" s="6">
        <v>1522</v>
      </c>
      <c r="L153" s="6">
        <v>1689</v>
      </c>
      <c r="M153" s="6">
        <v>1258</v>
      </c>
      <c r="N153" s="6"/>
    </row>
    <row r="154" spans="1:14" x14ac:dyDescent="0.3">
      <c r="A154" t="str">
        <f t="shared" si="5"/>
        <v>Jul</v>
      </c>
      <c r="B154" s="5">
        <f>DATE(2018, MONTH('2023 ECRS'!$H$2), 1)</f>
        <v>43282</v>
      </c>
      <c r="C154" s="5" t="str">
        <f t="shared" si="6"/>
        <v>c. HE7-10</v>
      </c>
      <c r="D154">
        <v>9</v>
      </c>
      <c r="E154" t="s">
        <v>30</v>
      </c>
      <c r="F154" s="6">
        <v>2464.7207283740809</v>
      </c>
      <c r="G154" s="6">
        <v>2293</v>
      </c>
      <c r="H154" s="6">
        <v>1862</v>
      </c>
      <c r="I154" s="6">
        <v>1862</v>
      </c>
      <c r="J154" s="6">
        <v>1595</v>
      </c>
      <c r="K154" s="6">
        <v>1636</v>
      </c>
      <c r="L154" s="6">
        <v>1720</v>
      </c>
      <c r="M154" s="6">
        <v>1574</v>
      </c>
      <c r="N154" s="6"/>
    </row>
    <row r="155" spans="1:14" x14ac:dyDescent="0.3">
      <c r="A155" t="str">
        <f t="shared" si="5"/>
        <v>Jul</v>
      </c>
      <c r="B155" s="5">
        <f>DATE(2018, MONTH('2023 ECRS'!$H$2), 1)</f>
        <v>43282</v>
      </c>
      <c r="C155" s="5" t="str">
        <f t="shared" si="6"/>
        <v>c. HE7-10</v>
      </c>
      <c r="D155">
        <v>10</v>
      </c>
      <c r="E155" t="s">
        <v>30</v>
      </c>
      <c r="F155" s="6">
        <v>2181.4961200411121</v>
      </c>
      <c r="G155" s="6">
        <v>2732</v>
      </c>
      <c r="H155" s="6">
        <v>2080</v>
      </c>
      <c r="I155" s="6">
        <v>2162</v>
      </c>
      <c r="J155" s="6">
        <v>1807</v>
      </c>
      <c r="K155" s="6">
        <v>1946</v>
      </c>
      <c r="L155" s="6">
        <v>2051</v>
      </c>
      <c r="M155" s="6">
        <v>1680</v>
      </c>
      <c r="N155" s="6"/>
    </row>
    <row r="156" spans="1:14" x14ac:dyDescent="0.3">
      <c r="A156" t="str">
        <f t="shared" si="5"/>
        <v>Jul</v>
      </c>
      <c r="B156" s="5">
        <f>DATE(2018, MONTH('2023 ECRS'!$H$2), 1)</f>
        <v>43282</v>
      </c>
      <c r="C156" s="5" t="str">
        <f t="shared" si="6"/>
        <v>d. HE11-14</v>
      </c>
      <c r="D156">
        <v>11</v>
      </c>
      <c r="E156" t="s">
        <v>30</v>
      </c>
      <c r="F156" s="6">
        <v>2484.8223764847871</v>
      </c>
      <c r="G156" s="6">
        <v>2820</v>
      </c>
      <c r="H156" s="6">
        <v>2088</v>
      </c>
      <c r="I156" s="6">
        <v>2243</v>
      </c>
      <c r="J156" s="6">
        <v>1698</v>
      </c>
      <c r="K156" s="6">
        <v>1887</v>
      </c>
      <c r="L156" s="6">
        <v>2062</v>
      </c>
      <c r="M156" s="6">
        <v>1564</v>
      </c>
      <c r="N156" s="6"/>
    </row>
    <row r="157" spans="1:14" x14ac:dyDescent="0.3">
      <c r="A157" t="str">
        <f t="shared" si="5"/>
        <v>Jul</v>
      </c>
      <c r="B157" s="5">
        <f>DATE(2018, MONTH('2023 ECRS'!$H$2), 1)</f>
        <v>43282</v>
      </c>
      <c r="C157" s="5" t="str">
        <f t="shared" si="6"/>
        <v>d. HE11-14</v>
      </c>
      <c r="D157">
        <v>12</v>
      </c>
      <c r="E157" t="s">
        <v>30</v>
      </c>
      <c r="F157" s="6">
        <v>2525.6200826519575</v>
      </c>
      <c r="G157" s="6">
        <v>2922</v>
      </c>
      <c r="H157" s="6">
        <v>2220</v>
      </c>
      <c r="I157" s="6">
        <v>2386</v>
      </c>
      <c r="J157" s="6">
        <v>1894</v>
      </c>
      <c r="K157" s="6">
        <v>2040</v>
      </c>
      <c r="L157" s="6">
        <v>2199</v>
      </c>
      <c r="M157" s="6">
        <v>1751</v>
      </c>
      <c r="N157" s="6"/>
    </row>
    <row r="158" spans="1:14" x14ac:dyDescent="0.3">
      <c r="A158" t="str">
        <f t="shared" si="5"/>
        <v>Jul</v>
      </c>
      <c r="B158" s="5">
        <f>DATE(2018, MONTH('2023 ECRS'!$H$2), 1)</f>
        <v>43282</v>
      </c>
      <c r="C158" s="5" t="str">
        <f t="shared" si="6"/>
        <v>d. HE11-14</v>
      </c>
      <c r="D158">
        <v>13</v>
      </c>
      <c r="E158" t="s">
        <v>30</v>
      </c>
      <c r="F158" s="6">
        <v>2509.5187303932676</v>
      </c>
      <c r="G158" s="6">
        <v>2946</v>
      </c>
      <c r="H158" s="6">
        <v>2267</v>
      </c>
      <c r="I158" s="6">
        <v>2383</v>
      </c>
      <c r="J158" s="6">
        <v>1998</v>
      </c>
      <c r="K158" s="6">
        <v>2146</v>
      </c>
      <c r="L158" s="6">
        <v>2253</v>
      </c>
      <c r="M158" s="6">
        <v>1866</v>
      </c>
      <c r="N158" s="6"/>
    </row>
    <row r="159" spans="1:14" x14ac:dyDescent="0.3">
      <c r="A159" t="str">
        <f t="shared" si="5"/>
        <v>Jul</v>
      </c>
      <c r="B159" s="5">
        <f>DATE(2018, MONTH('2023 ECRS'!$H$2), 1)</f>
        <v>43282</v>
      </c>
      <c r="C159" s="5" t="str">
        <f t="shared" si="6"/>
        <v>d. HE11-14</v>
      </c>
      <c r="D159">
        <v>14</v>
      </c>
      <c r="E159" t="s">
        <v>30</v>
      </c>
      <c r="F159" s="6">
        <v>2339.0807113512901</v>
      </c>
      <c r="G159" s="6">
        <v>3125</v>
      </c>
      <c r="H159" s="6">
        <v>2508</v>
      </c>
      <c r="I159" s="6">
        <v>2568</v>
      </c>
      <c r="J159" s="6">
        <v>2140</v>
      </c>
      <c r="K159" s="6">
        <v>2328</v>
      </c>
      <c r="L159" s="6">
        <v>2428</v>
      </c>
      <c r="M159" s="6">
        <v>2013</v>
      </c>
      <c r="N159" s="6"/>
    </row>
    <row r="160" spans="1:14" x14ac:dyDescent="0.3">
      <c r="A160" t="str">
        <f t="shared" si="5"/>
        <v>Jul</v>
      </c>
      <c r="B160" s="5">
        <f>DATE(2018, MONTH('2023 ECRS'!$H$2), 1)</f>
        <v>43282</v>
      </c>
      <c r="C160" s="5" t="str">
        <f t="shared" si="6"/>
        <v>e. HE15-18</v>
      </c>
      <c r="D160">
        <v>15</v>
      </c>
      <c r="E160" t="s">
        <v>30</v>
      </c>
      <c r="F160" s="6">
        <v>2127.7674306375784</v>
      </c>
      <c r="G160" s="6">
        <v>2963</v>
      </c>
      <c r="H160" s="6">
        <v>2390</v>
      </c>
      <c r="I160" s="6">
        <v>2389</v>
      </c>
      <c r="J160" s="6">
        <v>2049</v>
      </c>
      <c r="K160" s="6">
        <v>2176</v>
      </c>
      <c r="L160" s="6">
        <v>2308</v>
      </c>
      <c r="M160" s="6">
        <v>1956</v>
      </c>
      <c r="N160" s="6"/>
    </row>
    <row r="161" spans="1:14" x14ac:dyDescent="0.3">
      <c r="A161" t="str">
        <f t="shared" si="5"/>
        <v>Jul</v>
      </c>
      <c r="B161" s="5">
        <f>DATE(2018, MONTH('2023 ECRS'!$H$2), 1)</f>
        <v>43282</v>
      </c>
      <c r="C161" s="5" t="str">
        <f t="shared" si="6"/>
        <v>e. HE15-18</v>
      </c>
      <c r="D161">
        <v>16</v>
      </c>
      <c r="E161" t="s">
        <v>30</v>
      </c>
      <c r="F161" s="6">
        <v>2451.3413052146648</v>
      </c>
      <c r="G161" s="6">
        <v>3228</v>
      </c>
      <c r="H161" s="6">
        <v>2656</v>
      </c>
      <c r="I161" s="6">
        <v>2666</v>
      </c>
      <c r="J161" s="6">
        <v>2262</v>
      </c>
      <c r="K161" s="6">
        <v>2412</v>
      </c>
      <c r="L161" s="6">
        <v>2554</v>
      </c>
      <c r="M161" s="6">
        <v>2154</v>
      </c>
      <c r="N161" s="6"/>
    </row>
    <row r="162" spans="1:14" x14ac:dyDescent="0.3">
      <c r="A162" t="str">
        <f t="shared" si="5"/>
        <v>Jul</v>
      </c>
      <c r="B162" s="5">
        <f>DATE(2018, MONTH('2023 ECRS'!$H$2), 1)</f>
        <v>43282</v>
      </c>
      <c r="C162" s="5" t="str">
        <f t="shared" si="6"/>
        <v>e. HE15-18</v>
      </c>
      <c r="D162">
        <v>17</v>
      </c>
      <c r="E162" t="s">
        <v>30</v>
      </c>
      <c r="F162" s="6">
        <v>2574.7462645968158</v>
      </c>
      <c r="G162" s="6">
        <v>3238</v>
      </c>
      <c r="H162" s="6">
        <v>2664</v>
      </c>
      <c r="I162" s="6">
        <v>2659</v>
      </c>
      <c r="J162" s="6">
        <v>2222</v>
      </c>
      <c r="K162" s="6">
        <v>2385</v>
      </c>
      <c r="L162" s="6">
        <v>2512</v>
      </c>
      <c r="M162" s="6">
        <v>2109</v>
      </c>
      <c r="N162" s="6"/>
    </row>
    <row r="163" spans="1:14" x14ac:dyDescent="0.3">
      <c r="A163" t="str">
        <f t="shared" si="5"/>
        <v>Jul</v>
      </c>
      <c r="B163" s="5">
        <f>DATE(2018, MONTH('2023 ECRS'!$H$2), 1)</f>
        <v>43282</v>
      </c>
      <c r="C163" s="5" t="str">
        <f t="shared" si="6"/>
        <v>e. HE15-18</v>
      </c>
      <c r="D163">
        <v>18</v>
      </c>
      <c r="E163" t="s">
        <v>30</v>
      </c>
      <c r="F163" s="6">
        <v>2447.7697332678044</v>
      </c>
      <c r="G163" s="6">
        <v>3109</v>
      </c>
      <c r="H163" s="6">
        <v>2567</v>
      </c>
      <c r="I163" s="6">
        <v>2592</v>
      </c>
      <c r="J163" s="6">
        <v>2181</v>
      </c>
      <c r="K163" s="6">
        <v>2322</v>
      </c>
      <c r="L163" s="6">
        <v>2474</v>
      </c>
      <c r="M163" s="6">
        <v>2101</v>
      </c>
      <c r="N163" s="6"/>
    </row>
    <row r="164" spans="1:14" x14ac:dyDescent="0.3">
      <c r="A164" t="str">
        <f t="shared" si="5"/>
        <v>Jul</v>
      </c>
      <c r="B164" s="5">
        <f>DATE(2018, MONTH('2023 ECRS'!$H$2), 1)</f>
        <v>43282</v>
      </c>
      <c r="C164" s="5" t="str">
        <f t="shared" si="6"/>
        <v>f. HE19-22</v>
      </c>
      <c r="D164">
        <v>19</v>
      </c>
      <c r="E164" t="s">
        <v>30</v>
      </c>
      <c r="F164" s="6">
        <v>2497.9322918834009</v>
      </c>
      <c r="G164" s="6">
        <v>2894</v>
      </c>
      <c r="H164" s="6">
        <v>2356</v>
      </c>
      <c r="I164" s="6">
        <v>2467</v>
      </c>
      <c r="J164" s="6">
        <v>2134</v>
      </c>
      <c r="K164" s="6">
        <v>2274</v>
      </c>
      <c r="L164" s="6">
        <v>2355</v>
      </c>
      <c r="M164" s="6">
        <v>2036</v>
      </c>
      <c r="N164" s="6"/>
    </row>
    <row r="165" spans="1:14" x14ac:dyDescent="0.3">
      <c r="A165" t="str">
        <f t="shared" si="5"/>
        <v>Jul</v>
      </c>
      <c r="B165" s="5">
        <f>DATE(2018, MONTH('2023 ECRS'!$H$2), 1)</f>
        <v>43282</v>
      </c>
      <c r="C165" s="5" t="str">
        <f t="shared" si="6"/>
        <v>f. HE19-22</v>
      </c>
      <c r="D165">
        <v>20</v>
      </c>
      <c r="E165" t="s">
        <v>30</v>
      </c>
      <c r="F165" s="6">
        <v>2393.2004457544076</v>
      </c>
      <c r="G165" s="6">
        <v>2671</v>
      </c>
      <c r="H165" s="6">
        <v>2011</v>
      </c>
      <c r="I165" s="6">
        <v>2206</v>
      </c>
      <c r="J165" s="6">
        <v>1882</v>
      </c>
      <c r="K165" s="6">
        <v>2016</v>
      </c>
      <c r="L165" s="6">
        <v>2132</v>
      </c>
      <c r="M165" s="6">
        <v>1893</v>
      </c>
      <c r="N165" s="6"/>
    </row>
    <row r="166" spans="1:14" x14ac:dyDescent="0.3">
      <c r="A166" t="str">
        <f t="shared" si="5"/>
        <v>Jul</v>
      </c>
      <c r="B166" s="5">
        <f>DATE(2018, MONTH('2023 ECRS'!$H$2), 1)</f>
        <v>43282</v>
      </c>
      <c r="C166" s="5" t="str">
        <f t="shared" si="6"/>
        <v>f. HE19-22</v>
      </c>
      <c r="D166">
        <v>21</v>
      </c>
      <c r="E166" t="s">
        <v>30</v>
      </c>
      <c r="F166" s="6">
        <v>2076.1671086198317</v>
      </c>
      <c r="G166" s="6">
        <v>2687</v>
      </c>
      <c r="H166" s="6">
        <v>2260</v>
      </c>
      <c r="I166" s="6">
        <v>2298</v>
      </c>
      <c r="J166" s="6">
        <v>1824</v>
      </c>
      <c r="K166" s="6">
        <v>1943</v>
      </c>
      <c r="L166" s="6">
        <v>2148</v>
      </c>
      <c r="M166" s="6">
        <v>1703</v>
      </c>
      <c r="N166" s="6"/>
    </row>
    <row r="167" spans="1:14" x14ac:dyDescent="0.3">
      <c r="A167" t="str">
        <f t="shared" si="5"/>
        <v>Jul</v>
      </c>
      <c r="B167" s="5">
        <f>DATE(2018, MONTH('2023 ECRS'!$H$2), 1)</f>
        <v>43282</v>
      </c>
      <c r="C167" s="5" t="str">
        <f t="shared" si="6"/>
        <v>f. HE19-22</v>
      </c>
      <c r="D167">
        <v>22</v>
      </c>
      <c r="E167" t="s">
        <v>30</v>
      </c>
      <c r="F167" s="6">
        <v>2046.2221489145938</v>
      </c>
      <c r="G167" s="6">
        <v>2392</v>
      </c>
      <c r="H167" s="6">
        <v>2273</v>
      </c>
      <c r="I167" s="6">
        <v>2204</v>
      </c>
      <c r="J167" s="6">
        <v>1903</v>
      </c>
      <c r="K167" s="6">
        <v>2063</v>
      </c>
      <c r="L167" s="6">
        <v>2093</v>
      </c>
      <c r="M167" s="6">
        <v>1841</v>
      </c>
      <c r="N167" s="6"/>
    </row>
    <row r="168" spans="1:14" x14ac:dyDescent="0.3">
      <c r="A168" t="str">
        <f t="shared" si="5"/>
        <v>Jul</v>
      </c>
      <c r="B168" s="5">
        <f>DATE(2018, MONTH('2023 ECRS'!$H$2), 1)</f>
        <v>43282</v>
      </c>
      <c r="C168" s="5" t="str">
        <f t="shared" si="6"/>
        <v>a. HE1-2 &amp; HE23-24</v>
      </c>
      <c r="D168">
        <v>23</v>
      </c>
      <c r="E168" t="s">
        <v>30</v>
      </c>
      <c r="F168" s="6">
        <v>1834.5163885535731</v>
      </c>
      <c r="G168" s="6">
        <v>2295</v>
      </c>
      <c r="H168" s="6">
        <v>2075</v>
      </c>
      <c r="I168" s="6">
        <v>2075</v>
      </c>
      <c r="J168" s="6">
        <v>1671</v>
      </c>
      <c r="K168" s="6">
        <v>1816</v>
      </c>
      <c r="L168" s="6">
        <v>1970</v>
      </c>
      <c r="M168" s="6">
        <v>1577</v>
      </c>
      <c r="N168" s="6"/>
    </row>
    <row r="169" spans="1:14" x14ac:dyDescent="0.3">
      <c r="A169" t="str">
        <f t="shared" si="5"/>
        <v>Jul</v>
      </c>
      <c r="B169" s="5">
        <f>DATE(2018, MONTH('2023 ECRS'!$H$2), 1)</f>
        <v>43282</v>
      </c>
      <c r="C169" s="5" t="str">
        <f t="shared" si="6"/>
        <v>a. HE1-2 &amp; HE23-24</v>
      </c>
      <c r="D169">
        <v>24</v>
      </c>
      <c r="E169" t="s">
        <v>30</v>
      </c>
      <c r="F169" s="6">
        <v>1717.8443706645489</v>
      </c>
      <c r="G169" s="6">
        <v>1967</v>
      </c>
      <c r="H169" s="6">
        <v>1871</v>
      </c>
      <c r="I169" s="6">
        <v>1871</v>
      </c>
      <c r="J169" s="6">
        <v>1538</v>
      </c>
      <c r="K169" s="6">
        <v>1632</v>
      </c>
      <c r="L169" s="6">
        <v>1761</v>
      </c>
      <c r="M169" s="6">
        <v>1424</v>
      </c>
      <c r="N169" s="6"/>
    </row>
    <row r="170" spans="1:14" x14ac:dyDescent="0.3">
      <c r="A170" t="str">
        <f t="shared" si="5"/>
        <v>Aug</v>
      </c>
      <c r="B170" s="5">
        <f>DATE(2018, MONTH('2023 ECRS'!$I$2), 1)</f>
        <v>43313</v>
      </c>
      <c r="C170" s="5" t="str">
        <f t="shared" si="6"/>
        <v>a. HE1-2 &amp; HE23-24</v>
      </c>
      <c r="D170">
        <v>1</v>
      </c>
      <c r="E170" t="s">
        <v>30</v>
      </c>
      <c r="F170" s="6">
        <v>1630.404313689975</v>
      </c>
      <c r="G170" s="6">
        <v>1848.1268720323601</v>
      </c>
      <c r="H170" s="6">
        <v>1606.0890378838817</v>
      </c>
      <c r="I170" s="6">
        <v>1606</v>
      </c>
      <c r="J170" s="6">
        <v>1340</v>
      </c>
      <c r="K170" s="6">
        <v>1418</v>
      </c>
      <c r="L170" s="6">
        <v>1510</v>
      </c>
      <c r="M170" s="6">
        <v>1231</v>
      </c>
      <c r="N170" s="6"/>
    </row>
    <row r="171" spans="1:14" x14ac:dyDescent="0.3">
      <c r="A171" t="str">
        <f t="shared" si="5"/>
        <v>Aug</v>
      </c>
      <c r="B171" s="5">
        <f>DATE(2018, MONTH('2023 ECRS'!$I$2), 1)</f>
        <v>43313</v>
      </c>
      <c r="C171" s="5" t="str">
        <f t="shared" si="6"/>
        <v>a. HE1-2 &amp; HE23-24</v>
      </c>
      <c r="D171">
        <v>2</v>
      </c>
      <c r="E171" t="s">
        <v>30</v>
      </c>
      <c r="F171" s="6">
        <v>1622.24933726003</v>
      </c>
      <c r="G171" s="6">
        <v>1750.2567784976181</v>
      </c>
      <c r="H171" s="6">
        <v>1589.9082398067321</v>
      </c>
      <c r="I171" s="6">
        <v>1590</v>
      </c>
      <c r="J171" s="6">
        <v>1318</v>
      </c>
      <c r="K171" s="6">
        <v>1414</v>
      </c>
      <c r="L171" s="6">
        <v>1501</v>
      </c>
      <c r="M171" s="6">
        <v>1234</v>
      </c>
      <c r="N171" s="6"/>
    </row>
    <row r="172" spans="1:14" x14ac:dyDescent="0.3">
      <c r="A172" t="str">
        <f t="shared" si="5"/>
        <v>Aug</v>
      </c>
      <c r="B172" s="5">
        <f>DATE(2018, MONTH('2023 ECRS'!$I$2), 1)</f>
        <v>43313</v>
      </c>
      <c r="C172" s="5" t="str">
        <f t="shared" si="6"/>
        <v>b. HE3-6</v>
      </c>
      <c r="D172">
        <v>3</v>
      </c>
      <c r="E172" t="s">
        <v>30</v>
      </c>
      <c r="F172" s="6">
        <v>1718.810306228374</v>
      </c>
      <c r="G172" s="6">
        <v>1651.3475970599864</v>
      </c>
      <c r="H172" s="6">
        <v>1491.3142825790278</v>
      </c>
      <c r="I172" s="6">
        <v>1491</v>
      </c>
      <c r="J172" s="6">
        <v>1263</v>
      </c>
      <c r="K172" s="6">
        <v>1340</v>
      </c>
      <c r="L172" s="6">
        <v>1412</v>
      </c>
      <c r="M172" s="6">
        <v>1193</v>
      </c>
      <c r="N172" s="6"/>
    </row>
    <row r="173" spans="1:14" x14ac:dyDescent="0.3">
      <c r="A173" t="str">
        <f t="shared" si="5"/>
        <v>Aug</v>
      </c>
      <c r="B173" s="5">
        <f>DATE(2018, MONTH('2023 ECRS'!$I$2), 1)</f>
        <v>43313</v>
      </c>
      <c r="C173" s="5" t="str">
        <f t="shared" si="6"/>
        <v>b. HE3-6</v>
      </c>
      <c r="D173">
        <v>4</v>
      </c>
      <c r="E173" t="s">
        <v>30</v>
      </c>
      <c r="F173" s="6">
        <v>1624.9473715462341</v>
      </c>
      <c r="G173" s="6">
        <v>1669.6451355321042</v>
      </c>
      <c r="H173" s="6">
        <v>1440.9902070691498</v>
      </c>
      <c r="I173" s="6">
        <v>1441</v>
      </c>
      <c r="J173" s="6">
        <v>1224</v>
      </c>
      <c r="K173" s="6">
        <v>1280</v>
      </c>
      <c r="L173" s="6">
        <v>1368</v>
      </c>
      <c r="M173" s="6">
        <v>1154</v>
      </c>
      <c r="N173" s="6"/>
    </row>
    <row r="174" spans="1:14" x14ac:dyDescent="0.3">
      <c r="A174" t="str">
        <f t="shared" si="5"/>
        <v>Aug</v>
      </c>
      <c r="B174" s="5">
        <f>DATE(2018, MONTH('2023 ECRS'!$I$2), 1)</f>
        <v>43313</v>
      </c>
      <c r="C174" s="5" t="str">
        <f t="shared" si="6"/>
        <v>b. HE3-6</v>
      </c>
      <c r="D174">
        <v>5</v>
      </c>
      <c r="E174" t="s">
        <v>30</v>
      </c>
      <c r="F174" s="6">
        <v>1595.080956009145</v>
      </c>
      <c r="G174" s="6">
        <v>1679.5398100793236</v>
      </c>
      <c r="H174" s="6">
        <v>1407.909164464344</v>
      </c>
      <c r="I174" s="6">
        <v>1408</v>
      </c>
      <c r="J174" s="6">
        <v>1194</v>
      </c>
      <c r="K174" s="6">
        <v>1272</v>
      </c>
      <c r="L174" s="6">
        <v>1344</v>
      </c>
      <c r="M174" s="6">
        <v>1121</v>
      </c>
      <c r="N174" s="6"/>
    </row>
    <row r="175" spans="1:14" x14ac:dyDescent="0.3">
      <c r="A175" t="str">
        <f t="shared" si="5"/>
        <v>Aug</v>
      </c>
      <c r="B175" s="5">
        <f>DATE(2018, MONTH('2023 ECRS'!$I$2), 1)</f>
        <v>43313</v>
      </c>
      <c r="C175" s="5" t="str">
        <f t="shared" si="6"/>
        <v>b. HE3-6</v>
      </c>
      <c r="D175">
        <v>6</v>
      </c>
      <c r="E175" t="s">
        <v>30</v>
      </c>
      <c r="F175" s="6">
        <v>1478.7758395538469</v>
      </c>
      <c r="G175" s="6">
        <v>1763.8237818029406</v>
      </c>
      <c r="H175" s="6">
        <v>1389.796221624214</v>
      </c>
      <c r="I175" s="6">
        <v>1390</v>
      </c>
      <c r="J175" s="6">
        <v>1128</v>
      </c>
      <c r="K175" s="6">
        <v>1223</v>
      </c>
      <c r="L175" s="6">
        <v>1303</v>
      </c>
      <c r="M175" s="6">
        <v>1048</v>
      </c>
      <c r="N175" s="6"/>
    </row>
    <row r="176" spans="1:14" x14ac:dyDescent="0.3">
      <c r="A176" t="str">
        <f t="shared" si="5"/>
        <v>Aug</v>
      </c>
      <c r="B176" s="5">
        <f>DATE(2018, MONTH('2023 ECRS'!$I$2), 1)</f>
        <v>43313</v>
      </c>
      <c r="C176" s="5" t="str">
        <f t="shared" si="6"/>
        <v>c. HE7-10</v>
      </c>
      <c r="D176">
        <v>7</v>
      </c>
      <c r="E176" t="s">
        <v>30</v>
      </c>
      <c r="F176" s="6">
        <v>1595.6519519749741</v>
      </c>
      <c r="G176" s="6">
        <v>1772.002290239114</v>
      </c>
      <c r="H176" s="6">
        <v>1328.4979585958149</v>
      </c>
      <c r="I176" s="6">
        <v>1328</v>
      </c>
      <c r="J176" s="6">
        <v>1148</v>
      </c>
      <c r="K176" s="6">
        <v>1199</v>
      </c>
      <c r="L176" s="6">
        <v>1249</v>
      </c>
      <c r="M176" s="6">
        <v>1084</v>
      </c>
      <c r="N176" s="6"/>
    </row>
    <row r="177" spans="1:14" x14ac:dyDescent="0.3">
      <c r="A177" t="str">
        <f t="shared" si="5"/>
        <v>Aug</v>
      </c>
      <c r="B177" s="5">
        <f>DATE(2018, MONTH('2023 ECRS'!$I$2), 1)</f>
        <v>43313</v>
      </c>
      <c r="C177" s="5" t="str">
        <f t="shared" si="6"/>
        <v>c. HE7-10</v>
      </c>
      <c r="D177">
        <v>8</v>
      </c>
      <c r="E177" t="s">
        <v>30</v>
      </c>
      <c r="F177" s="6">
        <v>1797.6561846505269</v>
      </c>
      <c r="G177" s="6">
        <v>2023.3329677169584</v>
      </c>
      <c r="H177" s="6">
        <v>1728.6106442365717</v>
      </c>
      <c r="I177" s="6">
        <v>1729</v>
      </c>
      <c r="J177" s="6">
        <v>1375</v>
      </c>
      <c r="K177" s="6">
        <v>1486</v>
      </c>
      <c r="L177" s="6">
        <v>1644</v>
      </c>
      <c r="M177" s="6">
        <v>1317</v>
      </c>
      <c r="N177" s="6"/>
    </row>
    <row r="178" spans="1:14" x14ac:dyDescent="0.3">
      <c r="A178" t="str">
        <f t="shared" si="5"/>
        <v>Aug</v>
      </c>
      <c r="B178" s="5">
        <f>DATE(2018, MONTH('2023 ECRS'!$I$2), 1)</f>
        <v>43313</v>
      </c>
      <c r="C178" s="5" t="str">
        <f t="shared" si="6"/>
        <v>c. HE7-10</v>
      </c>
      <c r="D178">
        <v>9</v>
      </c>
      <c r="E178" t="s">
        <v>30</v>
      </c>
      <c r="F178" s="6">
        <v>2262.7383270874161</v>
      </c>
      <c r="G178" s="6">
        <v>2400.8869395963352</v>
      </c>
      <c r="H178" s="6">
        <v>2054.6473279645525</v>
      </c>
      <c r="I178" s="6">
        <v>2055</v>
      </c>
      <c r="J178" s="6">
        <v>1690</v>
      </c>
      <c r="K178" s="6">
        <v>1762</v>
      </c>
      <c r="L178" s="6">
        <v>1888</v>
      </c>
      <c r="M178" s="6">
        <v>1561</v>
      </c>
      <c r="N178" s="6"/>
    </row>
    <row r="179" spans="1:14" x14ac:dyDescent="0.3">
      <c r="A179" t="str">
        <f t="shared" si="5"/>
        <v>Aug</v>
      </c>
      <c r="B179" s="5">
        <f>DATE(2018, MONTH('2023 ECRS'!$I$2), 1)</f>
        <v>43313</v>
      </c>
      <c r="C179" s="5" t="str">
        <f t="shared" si="6"/>
        <v>c. HE7-10</v>
      </c>
      <c r="D179">
        <v>10</v>
      </c>
      <c r="E179" t="s">
        <v>30</v>
      </c>
      <c r="F179" s="6">
        <v>2429.743661162127</v>
      </c>
      <c r="G179" s="6">
        <v>2676.0481587515915</v>
      </c>
      <c r="H179" s="6">
        <v>2120.361798862853</v>
      </c>
      <c r="I179" s="6">
        <v>2127</v>
      </c>
      <c r="J179" s="6">
        <v>1812</v>
      </c>
      <c r="K179" s="6">
        <v>1908</v>
      </c>
      <c r="L179" s="6">
        <v>1997</v>
      </c>
      <c r="M179" s="6">
        <v>1705</v>
      </c>
      <c r="N179" s="6"/>
    </row>
    <row r="180" spans="1:14" x14ac:dyDescent="0.3">
      <c r="A180" t="str">
        <f t="shared" si="5"/>
        <v>Aug</v>
      </c>
      <c r="B180" s="5">
        <f>DATE(2018, MONTH('2023 ECRS'!$I$2), 1)</f>
        <v>43313</v>
      </c>
      <c r="C180" s="5" t="str">
        <f t="shared" si="6"/>
        <v>d. HE11-14</v>
      </c>
      <c r="D180">
        <v>11</v>
      </c>
      <c r="E180" t="s">
        <v>30</v>
      </c>
      <c r="F180" s="6">
        <v>2443.2369094157302</v>
      </c>
      <c r="G180" s="6">
        <v>3198.4631467007152</v>
      </c>
      <c r="H180" s="6">
        <v>2474.1201373922067</v>
      </c>
      <c r="I180" s="6">
        <v>2644</v>
      </c>
      <c r="J180" s="6">
        <v>2168</v>
      </c>
      <c r="K180" s="6">
        <v>2365</v>
      </c>
      <c r="L180" s="6">
        <v>2510</v>
      </c>
      <c r="M180" s="6">
        <v>2065</v>
      </c>
      <c r="N180" s="6"/>
    </row>
    <row r="181" spans="1:14" x14ac:dyDescent="0.3">
      <c r="A181" t="str">
        <f t="shared" si="5"/>
        <v>Aug</v>
      </c>
      <c r="B181" s="5">
        <f>DATE(2018, MONTH('2023 ECRS'!$I$2), 1)</f>
        <v>43313</v>
      </c>
      <c r="C181" s="5" t="str">
        <f t="shared" si="6"/>
        <v>d. HE11-14</v>
      </c>
      <c r="D181">
        <v>12</v>
      </c>
      <c r="E181" t="s">
        <v>30</v>
      </c>
      <c r="F181" s="6">
        <v>2380.3041833757707</v>
      </c>
      <c r="G181" s="6">
        <v>3085.0207553920345</v>
      </c>
      <c r="H181" s="6">
        <v>2329.4540475135605</v>
      </c>
      <c r="I181" s="6">
        <v>2529</v>
      </c>
      <c r="J181" s="6">
        <v>2174</v>
      </c>
      <c r="K181" s="6">
        <v>2285</v>
      </c>
      <c r="L181" s="6">
        <v>2401</v>
      </c>
      <c r="M181" s="6">
        <v>2081</v>
      </c>
      <c r="N181" s="6"/>
    </row>
    <row r="182" spans="1:14" x14ac:dyDescent="0.3">
      <c r="A182" t="str">
        <f t="shared" si="5"/>
        <v>Aug</v>
      </c>
      <c r="B182" s="5">
        <f>DATE(2018, MONTH('2023 ECRS'!$I$2), 1)</f>
        <v>43313</v>
      </c>
      <c r="C182" s="5" t="str">
        <f t="shared" si="6"/>
        <v>d. HE11-14</v>
      </c>
      <c r="D182">
        <v>13</v>
      </c>
      <c r="E182" t="s">
        <v>30</v>
      </c>
      <c r="F182" s="6">
        <v>2489.2392919623999</v>
      </c>
      <c r="G182" s="6">
        <v>3181.0116782213163</v>
      </c>
      <c r="H182" s="6">
        <v>2487.1031992699636</v>
      </c>
      <c r="I182" s="6">
        <v>2673</v>
      </c>
      <c r="J182" s="6">
        <v>2461</v>
      </c>
      <c r="K182" s="6">
        <v>2535</v>
      </c>
      <c r="L182" s="6">
        <v>2599</v>
      </c>
      <c r="M182" s="6">
        <v>2379</v>
      </c>
      <c r="N182" s="6"/>
    </row>
    <row r="183" spans="1:14" x14ac:dyDescent="0.3">
      <c r="A183" t="str">
        <f t="shared" si="5"/>
        <v>Aug</v>
      </c>
      <c r="B183" s="5">
        <f>DATE(2018, MONTH('2023 ECRS'!$I$2), 1)</f>
        <v>43313</v>
      </c>
      <c r="C183" s="5" t="str">
        <f t="shared" si="6"/>
        <v>d. HE11-14</v>
      </c>
      <c r="D183">
        <v>14</v>
      </c>
      <c r="E183" t="s">
        <v>30</v>
      </c>
      <c r="F183" s="6">
        <v>2433.4206400810035</v>
      </c>
      <c r="G183" s="6">
        <v>3305.6022780034932</v>
      </c>
      <c r="H183" s="6">
        <v>2649.5777257263662</v>
      </c>
      <c r="I183" s="6">
        <v>2749</v>
      </c>
      <c r="J183" s="6">
        <v>2466</v>
      </c>
      <c r="K183" s="6">
        <v>2534</v>
      </c>
      <c r="L183" s="6">
        <v>2664</v>
      </c>
      <c r="M183" s="6">
        <v>2397</v>
      </c>
      <c r="N183" s="6"/>
    </row>
    <row r="184" spans="1:14" x14ac:dyDescent="0.3">
      <c r="A184" t="str">
        <f t="shared" si="5"/>
        <v>Aug</v>
      </c>
      <c r="B184" s="5">
        <f>DATE(2018, MONTH('2023 ECRS'!$I$2), 1)</f>
        <v>43313</v>
      </c>
      <c r="C184" s="5" t="str">
        <f t="shared" si="6"/>
        <v>e. HE15-18</v>
      </c>
      <c r="D184">
        <v>15</v>
      </c>
      <c r="E184" t="s">
        <v>30</v>
      </c>
      <c r="F184" s="6">
        <v>2487.849168804818</v>
      </c>
      <c r="G184" s="6">
        <v>3226.8362463918215</v>
      </c>
      <c r="H184" s="6">
        <v>2641.582530338595</v>
      </c>
      <c r="I184" s="6">
        <v>2677</v>
      </c>
      <c r="J184" s="6">
        <v>2485</v>
      </c>
      <c r="K184" s="6">
        <v>2534</v>
      </c>
      <c r="L184" s="6">
        <v>2602</v>
      </c>
      <c r="M184" s="6">
        <v>2444</v>
      </c>
      <c r="N184" s="6"/>
    </row>
    <row r="185" spans="1:14" x14ac:dyDescent="0.3">
      <c r="A185" t="str">
        <f t="shared" si="5"/>
        <v>Aug</v>
      </c>
      <c r="B185" s="5">
        <f>DATE(2018, MONTH('2023 ECRS'!$I$2), 1)</f>
        <v>43313</v>
      </c>
      <c r="C185" s="5" t="str">
        <f t="shared" si="6"/>
        <v>e. HE15-18</v>
      </c>
      <c r="D185">
        <v>16</v>
      </c>
      <c r="E185" t="s">
        <v>30</v>
      </c>
      <c r="F185" s="6">
        <v>2568.524283427173</v>
      </c>
      <c r="G185" s="6">
        <v>3335.0218405757355</v>
      </c>
      <c r="H185" s="6">
        <v>2771.993324448064</v>
      </c>
      <c r="I185" s="6">
        <v>2793</v>
      </c>
      <c r="J185" s="6">
        <v>2550</v>
      </c>
      <c r="K185" s="6">
        <v>2637</v>
      </c>
      <c r="L185" s="6">
        <v>2751</v>
      </c>
      <c r="M185" s="6">
        <v>2488</v>
      </c>
      <c r="N185" s="6"/>
    </row>
    <row r="186" spans="1:14" x14ac:dyDescent="0.3">
      <c r="A186" t="str">
        <f t="shared" si="5"/>
        <v>Aug</v>
      </c>
      <c r="B186" s="5">
        <f>DATE(2018, MONTH('2023 ECRS'!$I$2), 1)</f>
        <v>43313</v>
      </c>
      <c r="C186" s="5" t="str">
        <f t="shared" si="6"/>
        <v>e. HE15-18</v>
      </c>
      <c r="D186">
        <v>17</v>
      </c>
      <c r="E186" t="s">
        <v>30</v>
      </c>
      <c r="F186" s="6">
        <v>2643.0078424938119</v>
      </c>
      <c r="G186" s="6">
        <v>3486.398604030127</v>
      </c>
      <c r="H186" s="6">
        <v>2914.1681178363156</v>
      </c>
      <c r="I186" s="6">
        <v>2958</v>
      </c>
      <c r="J186" s="6">
        <v>2730</v>
      </c>
      <c r="K186" s="6">
        <v>2836</v>
      </c>
      <c r="L186" s="6">
        <v>2863</v>
      </c>
      <c r="M186" s="6">
        <v>2604</v>
      </c>
      <c r="N186" s="6"/>
    </row>
    <row r="187" spans="1:14" x14ac:dyDescent="0.3">
      <c r="A187" t="str">
        <f t="shared" si="5"/>
        <v>Aug</v>
      </c>
      <c r="B187" s="5">
        <f>DATE(2018, MONTH('2023 ECRS'!$I$2), 1)</f>
        <v>43313</v>
      </c>
      <c r="C187" s="5" t="str">
        <f t="shared" si="6"/>
        <v>e. HE15-18</v>
      </c>
      <c r="D187">
        <v>18</v>
      </c>
      <c r="E187" t="s">
        <v>30</v>
      </c>
      <c r="F187" s="6">
        <v>2808.7695790019511</v>
      </c>
      <c r="G187" s="6">
        <v>3459.0393233098052</v>
      </c>
      <c r="H187" s="6">
        <v>2895.1703971302172</v>
      </c>
      <c r="I187" s="6">
        <v>2906</v>
      </c>
      <c r="J187" s="6">
        <v>2613</v>
      </c>
      <c r="K187" s="6">
        <v>2702</v>
      </c>
      <c r="L187" s="6">
        <v>2803</v>
      </c>
      <c r="M187" s="6">
        <v>2463</v>
      </c>
      <c r="N187" s="6"/>
    </row>
    <row r="188" spans="1:14" x14ac:dyDescent="0.3">
      <c r="A188" t="str">
        <f t="shared" si="5"/>
        <v>Aug</v>
      </c>
      <c r="B188" s="5">
        <f>DATE(2018, MONTH('2023 ECRS'!$I$2), 1)</f>
        <v>43313</v>
      </c>
      <c r="C188" s="5" t="str">
        <f t="shared" si="6"/>
        <v>f. HE19-22</v>
      </c>
      <c r="D188">
        <v>19</v>
      </c>
      <c r="E188" t="s">
        <v>30</v>
      </c>
      <c r="F188" s="6">
        <v>2679.4332795697924</v>
      </c>
      <c r="G188" s="6">
        <v>3213.5354724238746</v>
      </c>
      <c r="H188" s="6">
        <v>2588.5290007343829</v>
      </c>
      <c r="I188" s="6">
        <v>2761</v>
      </c>
      <c r="J188" s="6">
        <v>2362</v>
      </c>
      <c r="K188" s="6">
        <v>2511</v>
      </c>
      <c r="L188" s="6">
        <v>2651</v>
      </c>
      <c r="M188" s="6">
        <v>2192</v>
      </c>
      <c r="N188" s="6"/>
    </row>
    <row r="189" spans="1:14" x14ac:dyDescent="0.3">
      <c r="A189" t="str">
        <f t="shared" si="5"/>
        <v>Aug</v>
      </c>
      <c r="B189" s="5">
        <f>DATE(2018, MONTH('2023 ECRS'!$I$2), 1)</f>
        <v>43313</v>
      </c>
      <c r="C189" s="5" t="str">
        <f t="shared" si="6"/>
        <v>f. HE19-22</v>
      </c>
      <c r="D189">
        <v>20</v>
      </c>
      <c r="E189" t="s">
        <v>30</v>
      </c>
      <c r="F189" s="6">
        <v>2534.4308473707683</v>
      </c>
      <c r="G189" s="6">
        <v>3084.5412601365756</v>
      </c>
      <c r="H189" s="6">
        <v>2441.6225882827825</v>
      </c>
      <c r="I189" s="6">
        <v>2559</v>
      </c>
      <c r="J189" s="6">
        <v>2131</v>
      </c>
      <c r="K189" s="6">
        <v>2302</v>
      </c>
      <c r="L189" s="6">
        <v>2392</v>
      </c>
      <c r="M189" s="6">
        <v>1996</v>
      </c>
      <c r="N189" s="6"/>
    </row>
    <row r="190" spans="1:14" x14ac:dyDescent="0.3">
      <c r="A190" t="str">
        <f t="shared" si="5"/>
        <v>Aug</v>
      </c>
      <c r="B190" s="5">
        <f>DATE(2018, MONTH('2023 ECRS'!$I$2), 1)</f>
        <v>43313</v>
      </c>
      <c r="C190" s="5" t="str">
        <f t="shared" si="6"/>
        <v>f. HE19-22</v>
      </c>
      <c r="D190">
        <v>21</v>
      </c>
      <c r="E190" t="s">
        <v>30</v>
      </c>
      <c r="F190" s="6">
        <v>2262.353867103111</v>
      </c>
      <c r="G190" s="6">
        <v>2781.6988971036894</v>
      </c>
      <c r="H190" s="6">
        <v>2361.4881534642554</v>
      </c>
      <c r="I190" s="6">
        <v>2448</v>
      </c>
      <c r="J190" s="6">
        <v>2102</v>
      </c>
      <c r="K190" s="6">
        <v>2206</v>
      </c>
      <c r="L190" s="6">
        <v>2343</v>
      </c>
      <c r="M190" s="6">
        <v>2070</v>
      </c>
      <c r="N190" s="6"/>
    </row>
    <row r="191" spans="1:14" x14ac:dyDescent="0.3">
      <c r="A191" t="str">
        <f t="shared" si="5"/>
        <v>Aug</v>
      </c>
      <c r="B191" s="5">
        <f>DATE(2018, MONTH('2023 ECRS'!$I$2), 1)</f>
        <v>43313</v>
      </c>
      <c r="C191" s="5" t="str">
        <f t="shared" si="6"/>
        <v>f. HE19-22</v>
      </c>
      <c r="D191">
        <v>22</v>
      </c>
      <c r="E191" t="s">
        <v>30</v>
      </c>
      <c r="F191" s="6">
        <v>1972.1338367374753</v>
      </c>
      <c r="G191" s="6">
        <v>2538.4676825564084</v>
      </c>
      <c r="H191" s="6">
        <v>2415.7480165168499</v>
      </c>
      <c r="I191" s="6">
        <v>2354</v>
      </c>
      <c r="J191" s="6">
        <v>2136</v>
      </c>
      <c r="K191" s="6">
        <v>2251</v>
      </c>
      <c r="L191" s="6">
        <v>2311</v>
      </c>
      <c r="M191" s="6">
        <v>2007</v>
      </c>
      <c r="N191" s="6"/>
    </row>
    <row r="192" spans="1:14" x14ac:dyDescent="0.3">
      <c r="A192" t="str">
        <f t="shared" si="5"/>
        <v>Aug</v>
      </c>
      <c r="B192" s="5">
        <f>DATE(2018, MONTH('2023 ECRS'!$I$2), 1)</f>
        <v>43313</v>
      </c>
      <c r="C192" s="5" t="str">
        <f t="shared" si="6"/>
        <v>a. HE1-2 &amp; HE23-24</v>
      </c>
      <c r="D192">
        <v>23</v>
      </c>
      <c r="E192" t="s">
        <v>30</v>
      </c>
      <c r="F192" s="6">
        <v>1897.3166486035179</v>
      </c>
      <c r="G192" s="6">
        <v>2232.3042802587083</v>
      </c>
      <c r="H192" s="6">
        <v>2103.7486528240415</v>
      </c>
      <c r="I192" s="6">
        <v>2079</v>
      </c>
      <c r="J192" s="6">
        <v>1797</v>
      </c>
      <c r="K192" s="6">
        <v>1897</v>
      </c>
      <c r="L192" s="6">
        <v>1981</v>
      </c>
      <c r="M192" s="6">
        <v>1715</v>
      </c>
      <c r="N192" s="6"/>
    </row>
    <row r="193" spans="1:14" x14ac:dyDescent="0.3">
      <c r="A193" t="str">
        <f t="shared" si="5"/>
        <v>Aug</v>
      </c>
      <c r="B193" s="5">
        <f>DATE(2018, MONTH('2023 ECRS'!$I$2), 1)</f>
        <v>43313</v>
      </c>
      <c r="C193" s="5" t="str">
        <f t="shared" si="6"/>
        <v>a. HE1-2 &amp; HE23-24</v>
      </c>
      <c r="D193">
        <v>24</v>
      </c>
      <c r="E193" t="s">
        <v>30</v>
      </c>
      <c r="F193" s="6">
        <v>1694.7470192600258</v>
      </c>
      <c r="G193" s="6">
        <v>2037.3831312127129</v>
      </c>
      <c r="H193" s="6">
        <v>1833.712720216424</v>
      </c>
      <c r="I193" s="6">
        <v>1833</v>
      </c>
      <c r="J193" s="6">
        <v>1550</v>
      </c>
      <c r="K193" s="6">
        <v>1653</v>
      </c>
      <c r="L193" s="6">
        <v>1744</v>
      </c>
      <c r="M193" s="6">
        <v>1452</v>
      </c>
      <c r="N193" s="6"/>
    </row>
    <row r="194" spans="1:14" x14ac:dyDescent="0.3">
      <c r="A194" t="str">
        <f t="shared" si="5"/>
        <v>Sep</v>
      </c>
      <c r="B194" s="5">
        <f>DATE(2018, MONTH('2023 ECRS'!$J$2), 1)</f>
        <v>43344</v>
      </c>
      <c r="C194" s="5" t="str">
        <f t="shared" si="6"/>
        <v>a. HE1-2 &amp; HE23-24</v>
      </c>
      <c r="D194">
        <v>1</v>
      </c>
      <c r="E194" t="s">
        <v>30</v>
      </c>
      <c r="F194" s="6">
        <v>1726.683208968991</v>
      </c>
      <c r="G194">
        <v>1636.7880654843484</v>
      </c>
      <c r="H194" s="6">
        <v>1427.7384830825367</v>
      </c>
      <c r="I194" s="6">
        <v>1427.7384830825367</v>
      </c>
      <c r="J194" s="6">
        <v>1180.0154709213646</v>
      </c>
      <c r="K194" s="6">
        <v>1261</v>
      </c>
      <c r="L194" s="6">
        <v>1346</v>
      </c>
      <c r="M194" s="6">
        <v>1108</v>
      </c>
      <c r="N194" s="6"/>
    </row>
    <row r="195" spans="1:14" x14ac:dyDescent="0.3">
      <c r="A195" t="str">
        <f t="shared" ref="A195:A258" si="7">TEXT(B195, "mmm")</f>
        <v>Sep</v>
      </c>
      <c r="B195" s="5">
        <f>DATE(2018, MONTH('2023 ECRS'!$J$2), 1)</f>
        <v>43344</v>
      </c>
      <c r="C195" s="5" t="str">
        <f t="shared" ref="C195:C258" si="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30</v>
      </c>
      <c r="F195" s="6">
        <v>1568.0568768641579</v>
      </c>
      <c r="G195">
        <v>1572.3145184163504</v>
      </c>
      <c r="H195" s="6">
        <v>1389.731675808996</v>
      </c>
      <c r="I195" s="6">
        <v>1389.731675808996</v>
      </c>
      <c r="J195" s="6">
        <v>1131.924865433002</v>
      </c>
      <c r="K195" s="6">
        <v>1188</v>
      </c>
      <c r="L195" s="6">
        <v>1270</v>
      </c>
      <c r="M195" s="6">
        <v>1048</v>
      </c>
      <c r="N195" s="6"/>
    </row>
    <row r="196" spans="1:14" x14ac:dyDescent="0.3">
      <c r="A196" t="str">
        <f t="shared" si="7"/>
        <v>Sep</v>
      </c>
      <c r="B196" s="5">
        <f>DATE(2018, MONTH('2023 ECRS'!$J$2), 1)</f>
        <v>43344</v>
      </c>
      <c r="C196" s="5" t="str">
        <f t="shared" si="8"/>
        <v>b. HE3-6</v>
      </c>
      <c r="D196">
        <v>3</v>
      </c>
      <c r="E196" t="s">
        <v>30</v>
      </c>
      <c r="F196" s="6">
        <v>1582.562025801838</v>
      </c>
      <c r="G196">
        <v>1502.2642148236234</v>
      </c>
      <c r="H196" s="6">
        <v>1225.7918483475546</v>
      </c>
      <c r="I196" s="6">
        <v>1225.7918483475546</v>
      </c>
      <c r="J196" s="6">
        <v>1012.3800124100514</v>
      </c>
      <c r="K196" s="6">
        <v>1084</v>
      </c>
      <c r="L196" s="6">
        <v>1151</v>
      </c>
      <c r="M196" s="6">
        <v>945</v>
      </c>
      <c r="N196" s="6"/>
    </row>
    <row r="197" spans="1:14" x14ac:dyDescent="0.3">
      <c r="A197" t="str">
        <f t="shared" si="7"/>
        <v>Sep</v>
      </c>
      <c r="B197" s="5">
        <f>DATE(2018, MONTH('2023 ECRS'!$J$2), 1)</f>
        <v>43344</v>
      </c>
      <c r="C197" s="5" t="str">
        <f t="shared" si="8"/>
        <v>b. HE3-6</v>
      </c>
      <c r="D197">
        <v>4</v>
      </c>
      <c r="E197" t="s">
        <v>30</v>
      </c>
      <c r="F197" s="6">
        <v>1550.6811733507188</v>
      </c>
      <c r="G197">
        <v>1538.2572520705719</v>
      </c>
      <c r="H197" s="6">
        <v>1303.1256829494728</v>
      </c>
      <c r="I197" s="6">
        <v>1303.1256829494728</v>
      </c>
      <c r="J197" s="6">
        <v>1072.4347340784288</v>
      </c>
      <c r="K197" s="6">
        <v>1144</v>
      </c>
      <c r="L197" s="6">
        <v>1221</v>
      </c>
      <c r="M197" s="6">
        <v>986</v>
      </c>
      <c r="N197" s="6"/>
    </row>
    <row r="198" spans="1:14" x14ac:dyDescent="0.3">
      <c r="A198" t="str">
        <f t="shared" si="7"/>
        <v>Sep</v>
      </c>
      <c r="B198" s="5">
        <f>DATE(2018, MONTH('2023 ECRS'!$J$2), 1)</f>
        <v>43344</v>
      </c>
      <c r="C198" s="5" t="str">
        <f t="shared" si="8"/>
        <v>b. HE3-6</v>
      </c>
      <c r="D198">
        <v>5</v>
      </c>
      <c r="E198" t="s">
        <v>30</v>
      </c>
      <c r="F198" s="6">
        <v>1513.0508221090899</v>
      </c>
      <c r="G198">
        <v>1520.0061699346584</v>
      </c>
      <c r="H198" s="6">
        <v>1211.7886376558247</v>
      </c>
      <c r="I198" s="6">
        <v>1211.7886376558247</v>
      </c>
      <c r="J198" s="6">
        <v>1002.1048673745177</v>
      </c>
      <c r="K198" s="6">
        <v>1070</v>
      </c>
      <c r="L198" s="6">
        <v>1127</v>
      </c>
      <c r="M198" s="6">
        <v>926</v>
      </c>
      <c r="N198" s="6"/>
    </row>
    <row r="199" spans="1:14" x14ac:dyDescent="0.3">
      <c r="A199" t="str">
        <f t="shared" si="7"/>
        <v>Sep</v>
      </c>
      <c r="B199" s="5">
        <f>DATE(2018, MONTH('2023 ECRS'!$J$2), 1)</f>
        <v>43344</v>
      </c>
      <c r="C199" s="5" t="str">
        <f t="shared" si="8"/>
        <v>b. HE3-6</v>
      </c>
      <c r="D199">
        <v>6</v>
      </c>
      <c r="E199" t="s">
        <v>30</v>
      </c>
      <c r="F199" s="6">
        <v>1542.876094491583</v>
      </c>
      <c r="G199">
        <v>1619.9447718840397</v>
      </c>
      <c r="H199" s="6">
        <v>1160.481262045997</v>
      </c>
      <c r="I199" s="6">
        <v>1160.481262045997</v>
      </c>
      <c r="J199" s="6">
        <v>982.48661604599806</v>
      </c>
      <c r="K199" s="6">
        <v>1037</v>
      </c>
      <c r="L199" s="6">
        <v>1106</v>
      </c>
      <c r="M199" s="6">
        <v>912</v>
      </c>
      <c r="N199" s="6"/>
    </row>
    <row r="200" spans="1:14" x14ac:dyDescent="0.3">
      <c r="A200" t="str">
        <f t="shared" si="7"/>
        <v>Sep</v>
      </c>
      <c r="B200" s="5">
        <f>DATE(2018, MONTH('2023 ECRS'!$J$2), 1)</f>
        <v>43344</v>
      </c>
      <c r="C200" s="5" t="str">
        <f t="shared" si="8"/>
        <v>c. HE7-10</v>
      </c>
      <c r="D200">
        <v>7</v>
      </c>
      <c r="E200" t="s">
        <v>30</v>
      </c>
      <c r="F200" s="6">
        <v>1687.559569260437</v>
      </c>
      <c r="G200">
        <v>1654.1629145108843</v>
      </c>
      <c r="H200" s="6">
        <v>1124.9910861543733</v>
      </c>
      <c r="I200" s="6">
        <v>1124.9910861543733</v>
      </c>
      <c r="J200" s="6">
        <v>954.21604188357537</v>
      </c>
      <c r="K200" s="6">
        <v>1027</v>
      </c>
      <c r="L200" s="6">
        <v>1090</v>
      </c>
      <c r="M200" s="6">
        <v>888</v>
      </c>
      <c r="N200" s="6"/>
    </row>
    <row r="201" spans="1:14" x14ac:dyDescent="0.3">
      <c r="A201" t="str">
        <f t="shared" si="7"/>
        <v>Sep</v>
      </c>
      <c r="B201" s="5">
        <f>DATE(2018, MONTH('2023 ECRS'!$J$2), 1)</f>
        <v>43344</v>
      </c>
      <c r="C201" s="5" t="str">
        <f t="shared" si="8"/>
        <v>c. HE7-10</v>
      </c>
      <c r="D201">
        <v>8</v>
      </c>
      <c r="E201" t="s">
        <v>30</v>
      </c>
      <c r="F201" s="6">
        <v>1895.823082255366</v>
      </c>
      <c r="G201">
        <v>1788.3782778420155</v>
      </c>
      <c r="H201" s="6">
        <v>1476.5026657663711</v>
      </c>
      <c r="I201" s="6">
        <v>1476.5026657663711</v>
      </c>
      <c r="J201" s="6">
        <v>1204.1687795339772</v>
      </c>
      <c r="K201" s="6">
        <v>1294</v>
      </c>
      <c r="L201" s="6">
        <v>1329</v>
      </c>
      <c r="M201" s="6">
        <v>1146</v>
      </c>
      <c r="N201" s="6"/>
    </row>
    <row r="202" spans="1:14" x14ac:dyDescent="0.3">
      <c r="A202" t="str">
        <f t="shared" si="7"/>
        <v>Sep</v>
      </c>
      <c r="B202" s="5">
        <f>DATE(2018, MONTH('2023 ECRS'!$J$2), 1)</f>
        <v>43344</v>
      </c>
      <c r="C202" s="5" t="str">
        <f t="shared" si="8"/>
        <v>c. HE7-10</v>
      </c>
      <c r="D202">
        <v>9</v>
      </c>
      <c r="E202" t="s">
        <v>30</v>
      </c>
      <c r="F202" s="6">
        <v>2215.319536990884</v>
      </c>
      <c r="G202">
        <v>2298.200034594005</v>
      </c>
      <c r="H202" s="6">
        <v>1941.7097775868133</v>
      </c>
      <c r="I202" s="6">
        <v>1941.7097775868133</v>
      </c>
      <c r="J202" s="6">
        <v>1678.6728278211344</v>
      </c>
      <c r="K202" s="6">
        <v>1752</v>
      </c>
      <c r="L202" s="6">
        <v>1858</v>
      </c>
      <c r="M202" s="6">
        <v>1571</v>
      </c>
      <c r="N202" s="6"/>
    </row>
    <row r="203" spans="1:14" x14ac:dyDescent="0.3">
      <c r="A203" t="str">
        <f t="shared" si="7"/>
        <v>Sep</v>
      </c>
      <c r="B203" s="5">
        <f>DATE(2018, MONTH('2023 ECRS'!$J$2), 1)</f>
        <v>43344</v>
      </c>
      <c r="C203" s="5" t="str">
        <f t="shared" si="8"/>
        <v>c. HE7-10</v>
      </c>
      <c r="D203">
        <v>10</v>
      </c>
      <c r="E203" t="s">
        <v>30</v>
      </c>
      <c r="F203" s="6">
        <v>2838.0046790895999</v>
      </c>
      <c r="G203">
        <v>2759.8602844443699</v>
      </c>
      <c r="H203" s="6">
        <v>2212.4622179443309</v>
      </c>
      <c r="I203" s="6">
        <v>2212.4622179443309</v>
      </c>
      <c r="J203" s="6">
        <v>1851.8696269860609</v>
      </c>
      <c r="K203" s="6">
        <v>1946</v>
      </c>
      <c r="L203" s="6">
        <v>2091</v>
      </c>
      <c r="M203" s="6">
        <v>1748</v>
      </c>
      <c r="N203" s="6"/>
    </row>
    <row r="204" spans="1:14" x14ac:dyDescent="0.3">
      <c r="A204" t="str">
        <f t="shared" si="7"/>
        <v>Sep</v>
      </c>
      <c r="B204" s="5">
        <f>DATE(2018, MONTH('2023 ECRS'!$J$2), 1)</f>
        <v>43344</v>
      </c>
      <c r="C204" s="5" t="str">
        <f t="shared" si="8"/>
        <v>d. HE11-14</v>
      </c>
      <c r="D204">
        <v>11</v>
      </c>
      <c r="E204" t="s">
        <v>30</v>
      </c>
      <c r="F204" s="6">
        <v>2409.5122057418503</v>
      </c>
      <c r="G204">
        <v>3338.6189864224607</v>
      </c>
      <c r="H204" s="6">
        <v>2591.5490186998122</v>
      </c>
      <c r="I204" s="6">
        <v>2774.6999031216374</v>
      </c>
      <c r="J204" s="6">
        <v>2319.641381432521</v>
      </c>
      <c r="K204" s="6">
        <v>2490</v>
      </c>
      <c r="L204" s="6">
        <v>2619</v>
      </c>
      <c r="M204" s="6">
        <v>2134</v>
      </c>
      <c r="N204" s="6"/>
    </row>
    <row r="205" spans="1:14" x14ac:dyDescent="0.3">
      <c r="A205" t="str">
        <f t="shared" si="7"/>
        <v>Sep</v>
      </c>
      <c r="B205" s="5">
        <f>DATE(2018, MONTH('2023 ECRS'!$J$2), 1)</f>
        <v>43344</v>
      </c>
      <c r="C205" s="5" t="str">
        <f t="shared" si="8"/>
        <v>d. HE11-14</v>
      </c>
      <c r="D205">
        <v>12</v>
      </c>
      <c r="E205" t="s">
        <v>30</v>
      </c>
      <c r="F205" s="6">
        <v>2540.9598993119407</v>
      </c>
      <c r="G205">
        <v>3180.5629192314336</v>
      </c>
      <c r="H205" s="6">
        <v>2469.0589188008867</v>
      </c>
      <c r="I205" s="6">
        <v>2649.5930682885528</v>
      </c>
      <c r="J205" s="6">
        <v>2135.033593230326</v>
      </c>
      <c r="K205" s="6">
        <v>2286</v>
      </c>
      <c r="L205" s="6">
        <v>2442</v>
      </c>
      <c r="M205" s="6">
        <v>1978</v>
      </c>
      <c r="N205" s="6"/>
    </row>
    <row r="206" spans="1:14" x14ac:dyDescent="0.3">
      <c r="A206" t="str">
        <f t="shared" si="7"/>
        <v>Sep</v>
      </c>
      <c r="B206" s="5">
        <f>DATE(2018, MONTH('2023 ECRS'!$J$2), 1)</f>
        <v>43344</v>
      </c>
      <c r="C206" s="5" t="str">
        <f t="shared" si="8"/>
        <v>d. HE11-14</v>
      </c>
      <c r="D206">
        <v>13</v>
      </c>
      <c r="E206" t="s">
        <v>30</v>
      </c>
      <c r="F206" s="6">
        <v>2384.6190689260602</v>
      </c>
      <c r="G206">
        <v>3191.7220021157182</v>
      </c>
      <c r="H206" s="6">
        <v>2449.3721557127237</v>
      </c>
      <c r="I206" s="6">
        <v>2644.7142374691612</v>
      </c>
      <c r="J206" s="6">
        <v>2327.2966029050249</v>
      </c>
      <c r="K206" s="6">
        <v>2403</v>
      </c>
      <c r="L206" s="6">
        <v>2545</v>
      </c>
      <c r="M206" s="6">
        <v>2228</v>
      </c>
      <c r="N206" s="6"/>
    </row>
    <row r="207" spans="1:14" x14ac:dyDescent="0.3">
      <c r="A207" t="str">
        <f t="shared" si="7"/>
        <v>Sep</v>
      </c>
      <c r="B207" s="5">
        <f>DATE(2018, MONTH('2023 ECRS'!$J$2), 1)</f>
        <v>43344</v>
      </c>
      <c r="C207" s="5" t="str">
        <f t="shared" si="8"/>
        <v>d. HE11-14</v>
      </c>
      <c r="D207">
        <v>14</v>
      </c>
      <c r="E207" t="s">
        <v>30</v>
      </c>
      <c r="F207" s="6">
        <v>2410.1533616356105</v>
      </c>
      <c r="G207">
        <v>3232.905854150812</v>
      </c>
      <c r="H207" s="6">
        <v>2570.7023957806673</v>
      </c>
      <c r="I207" s="6">
        <v>2673.2890027446801</v>
      </c>
      <c r="J207" s="6">
        <v>2418.2741505659537</v>
      </c>
      <c r="K207" s="6">
        <v>2501</v>
      </c>
      <c r="L207" s="6">
        <v>2610</v>
      </c>
      <c r="M207" s="6">
        <v>2311</v>
      </c>
      <c r="N207" s="6"/>
    </row>
    <row r="208" spans="1:14" x14ac:dyDescent="0.3">
      <c r="A208" t="str">
        <f t="shared" si="7"/>
        <v>Sep</v>
      </c>
      <c r="B208" s="5">
        <f>DATE(2018, MONTH('2023 ECRS'!$J$2), 1)</f>
        <v>43344</v>
      </c>
      <c r="C208" s="5" t="str">
        <f t="shared" si="8"/>
        <v>e. HE15-18</v>
      </c>
      <c r="D208">
        <v>15</v>
      </c>
      <c r="E208" t="s">
        <v>30</v>
      </c>
      <c r="F208" s="6">
        <v>2371.6186527742434</v>
      </c>
      <c r="G208">
        <v>3115.9253780857671</v>
      </c>
      <c r="H208" s="6">
        <v>2494.0425378578502</v>
      </c>
      <c r="I208" s="6">
        <v>2541.1509383995417</v>
      </c>
      <c r="J208" s="6">
        <v>2269.8194788023047</v>
      </c>
      <c r="K208" s="6">
        <v>2345</v>
      </c>
      <c r="L208" s="6">
        <v>2458</v>
      </c>
      <c r="M208" s="6">
        <v>2179</v>
      </c>
      <c r="N208" s="6"/>
    </row>
    <row r="209" spans="1:14" x14ac:dyDescent="0.3">
      <c r="A209" t="str">
        <f t="shared" si="7"/>
        <v>Sep</v>
      </c>
      <c r="B209" s="5">
        <f>DATE(2018, MONTH('2023 ECRS'!$J$2), 1)</f>
        <v>43344</v>
      </c>
      <c r="C209" s="5" t="str">
        <f t="shared" si="8"/>
        <v>e. HE15-18</v>
      </c>
      <c r="D209">
        <v>16</v>
      </c>
      <c r="E209" t="s">
        <v>30</v>
      </c>
      <c r="F209" s="6">
        <v>2454.2229694467605</v>
      </c>
      <c r="G209">
        <v>3410.7463944602905</v>
      </c>
      <c r="H209" s="6">
        <v>2772.0714300764612</v>
      </c>
      <c r="I209" s="6">
        <v>2797.3793180579787</v>
      </c>
      <c r="J209" s="6">
        <v>2480.3870462860709</v>
      </c>
      <c r="K209" s="6">
        <v>2602</v>
      </c>
      <c r="L209" s="6">
        <v>2692</v>
      </c>
      <c r="M209" s="6">
        <v>2361</v>
      </c>
      <c r="N209" s="6"/>
    </row>
    <row r="210" spans="1:14" x14ac:dyDescent="0.3">
      <c r="A210" t="str">
        <f t="shared" si="7"/>
        <v>Sep</v>
      </c>
      <c r="B210" s="5">
        <f>DATE(2018, MONTH('2023 ECRS'!$J$2), 1)</f>
        <v>43344</v>
      </c>
      <c r="C210" s="5" t="str">
        <f t="shared" si="8"/>
        <v>e. HE15-18</v>
      </c>
      <c r="D210">
        <v>17</v>
      </c>
      <c r="E210" t="s">
        <v>30</v>
      </c>
      <c r="F210" s="6">
        <v>2681.6835251724406</v>
      </c>
      <c r="G210">
        <v>3452.6054163585304</v>
      </c>
      <c r="H210" s="6">
        <v>2853.225211453645</v>
      </c>
      <c r="I210" s="6">
        <v>2853.225211453645</v>
      </c>
      <c r="J210" s="6">
        <v>2560.7437079110678</v>
      </c>
      <c r="K210" s="6">
        <v>2675</v>
      </c>
      <c r="L210" s="6">
        <v>2811</v>
      </c>
      <c r="M210" s="6">
        <v>2439</v>
      </c>
      <c r="N210" s="6"/>
    </row>
    <row r="211" spans="1:14" x14ac:dyDescent="0.3">
      <c r="A211" t="str">
        <f t="shared" si="7"/>
        <v>Sep</v>
      </c>
      <c r="B211" s="5">
        <f>DATE(2018, MONTH('2023 ECRS'!$J$2), 1)</f>
        <v>43344</v>
      </c>
      <c r="C211" s="5" t="str">
        <f t="shared" si="8"/>
        <v>e. HE15-18</v>
      </c>
      <c r="D211">
        <v>18</v>
      </c>
      <c r="E211" t="s">
        <v>30</v>
      </c>
      <c r="F211" s="6">
        <v>2284.7001691778337</v>
      </c>
      <c r="G211">
        <v>3359.0703229266346</v>
      </c>
      <c r="H211" s="6">
        <v>2735.3785997412797</v>
      </c>
      <c r="I211" s="6">
        <v>2832.5047825134088</v>
      </c>
      <c r="J211" s="6">
        <v>2493.1880933014909</v>
      </c>
      <c r="K211" s="6">
        <v>2578</v>
      </c>
      <c r="L211" s="6">
        <v>2695</v>
      </c>
      <c r="M211" s="6">
        <v>2357</v>
      </c>
      <c r="N211" s="6"/>
    </row>
    <row r="212" spans="1:14" x14ac:dyDescent="0.3">
      <c r="A212" t="str">
        <f t="shared" si="7"/>
        <v>Sep</v>
      </c>
      <c r="B212" s="5">
        <f>DATE(2018, MONTH('2023 ECRS'!$J$2), 1)</f>
        <v>43344</v>
      </c>
      <c r="C212" s="5" t="str">
        <f t="shared" si="8"/>
        <v>f. HE19-22</v>
      </c>
      <c r="D212">
        <v>19</v>
      </c>
      <c r="E212" t="s">
        <v>30</v>
      </c>
      <c r="F212" s="6">
        <v>2066.366386910865</v>
      </c>
      <c r="G212">
        <v>2522.4263375603932</v>
      </c>
      <c r="H212" s="6">
        <v>1655.400027470379</v>
      </c>
      <c r="I212" s="6">
        <v>2026.4287393033046</v>
      </c>
      <c r="J212" s="6">
        <v>1835.0390778449616</v>
      </c>
      <c r="K212" s="6">
        <v>1830</v>
      </c>
      <c r="L212" s="6">
        <v>1925</v>
      </c>
      <c r="M212" s="6">
        <v>1822</v>
      </c>
      <c r="N212" s="6"/>
    </row>
    <row r="213" spans="1:14" x14ac:dyDescent="0.3">
      <c r="A213" t="str">
        <f t="shared" si="7"/>
        <v>Sep</v>
      </c>
      <c r="B213" s="5">
        <f>DATE(2018, MONTH('2023 ECRS'!$J$2), 1)</f>
        <v>43344</v>
      </c>
      <c r="C213" s="5" t="str">
        <f t="shared" si="8"/>
        <v>f. HE19-22</v>
      </c>
      <c r="D213">
        <v>20</v>
      </c>
      <c r="E213" t="s">
        <v>30</v>
      </c>
      <c r="F213" s="6">
        <v>2138.1975322413391</v>
      </c>
      <c r="G213">
        <v>2390.1252182229018</v>
      </c>
      <c r="H213" s="6">
        <v>1900.4346284854118</v>
      </c>
      <c r="I213" s="6">
        <v>1954.9966153831997</v>
      </c>
      <c r="J213" s="6">
        <v>1660.3577856305278</v>
      </c>
      <c r="K213" s="6">
        <v>1744</v>
      </c>
      <c r="L213" s="6">
        <v>1844</v>
      </c>
      <c r="M213" s="6">
        <v>1599</v>
      </c>
      <c r="N213" s="6"/>
    </row>
    <row r="214" spans="1:14" x14ac:dyDescent="0.3">
      <c r="A214" t="str">
        <f t="shared" si="7"/>
        <v>Sep</v>
      </c>
      <c r="B214" s="5">
        <f>DATE(2018, MONTH('2023 ECRS'!$J$2), 1)</f>
        <v>43344</v>
      </c>
      <c r="C214" s="5" t="str">
        <f t="shared" si="8"/>
        <v>f. HE19-22</v>
      </c>
      <c r="D214">
        <v>21</v>
      </c>
      <c r="E214" t="s">
        <v>30</v>
      </c>
      <c r="F214" s="6">
        <v>1838.1415062968522</v>
      </c>
      <c r="G214">
        <v>2339.9536035562783</v>
      </c>
      <c r="H214" s="6">
        <v>2139.6454015691374</v>
      </c>
      <c r="I214" s="6">
        <v>2139.6454015691374</v>
      </c>
      <c r="J214" s="6">
        <v>1925.2228063042094</v>
      </c>
      <c r="K214" s="6">
        <v>2003</v>
      </c>
      <c r="L214" s="6">
        <v>2094</v>
      </c>
      <c r="M214" s="6">
        <v>1827</v>
      </c>
      <c r="N214" s="6"/>
    </row>
    <row r="215" spans="1:14" x14ac:dyDescent="0.3">
      <c r="A215" t="str">
        <f t="shared" si="7"/>
        <v>Sep</v>
      </c>
      <c r="B215" s="5">
        <f>DATE(2018, MONTH('2023 ECRS'!$J$2), 1)</f>
        <v>43344</v>
      </c>
      <c r="C215" s="5" t="str">
        <f t="shared" si="8"/>
        <v>f. HE19-22</v>
      </c>
      <c r="D215">
        <v>22</v>
      </c>
      <c r="E215" t="s">
        <v>30</v>
      </c>
      <c r="F215" s="6">
        <v>1791.214693661356</v>
      </c>
      <c r="G215">
        <v>2206.3319088880185</v>
      </c>
      <c r="H215" s="6">
        <v>1909.8836378716405</v>
      </c>
      <c r="I215" s="6">
        <v>1909.8836378716405</v>
      </c>
      <c r="J215" s="6">
        <v>1568.7216253741244</v>
      </c>
      <c r="K215" s="6">
        <v>1649</v>
      </c>
      <c r="L215" s="6">
        <v>1770</v>
      </c>
      <c r="M215" s="6">
        <v>1477</v>
      </c>
      <c r="N215" s="6"/>
    </row>
    <row r="216" spans="1:14" x14ac:dyDescent="0.3">
      <c r="A216" t="str">
        <f t="shared" si="7"/>
        <v>Sep</v>
      </c>
      <c r="B216" s="5">
        <f>DATE(2018, MONTH('2023 ECRS'!$J$2), 1)</f>
        <v>43344</v>
      </c>
      <c r="C216" s="5" t="str">
        <f t="shared" si="8"/>
        <v>a. HE1-2 &amp; HE23-24</v>
      </c>
      <c r="D216">
        <v>23</v>
      </c>
      <c r="E216" t="s">
        <v>30</v>
      </c>
      <c r="F216" s="6">
        <v>1820.2749355474839</v>
      </c>
      <c r="G216">
        <v>1949.8938229581267</v>
      </c>
      <c r="H216" s="6">
        <v>1755.5275332738511</v>
      </c>
      <c r="I216" s="6">
        <v>1755.5275332738511</v>
      </c>
      <c r="J216" s="6">
        <v>1515.679909049873</v>
      </c>
      <c r="K216" s="6">
        <v>1621</v>
      </c>
      <c r="L216" s="6">
        <v>1686</v>
      </c>
      <c r="M216" s="6">
        <v>1425</v>
      </c>
      <c r="N216" s="6"/>
    </row>
    <row r="217" spans="1:14" x14ac:dyDescent="0.3">
      <c r="A217" t="str">
        <f t="shared" si="7"/>
        <v>Sep</v>
      </c>
      <c r="B217" s="5">
        <f>DATE(2018, MONTH('2023 ECRS'!$J$2), 1)</f>
        <v>43344</v>
      </c>
      <c r="C217" s="5" t="str">
        <f t="shared" si="8"/>
        <v>a. HE1-2 &amp; HE23-24</v>
      </c>
      <c r="D217">
        <v>24</v>
      </c>
      <c r="E217" t="s">
        <v>30</v>
      </c>
      <c r="F217" s="6">
        <v>1668.830812594158</v>
      </c>
      <c r="G217">
        <v>1786.9646576938285</v>
      </c>
      <c r="H217" s="6">
        <v>1564.0004166407339</v>
      </c>
      <c r="I217" s="6">
        <v>1564.0004166407339</v>
      </c>
      <c r="J217" s="6">
        <v>1292.3941614661849</v>
      </c>
      <c r="K217" s="6">
        <v>1365</v>
      </c>
      <c r="L217" s="6">
        <v>1501</v>
      </c>
      <c r="M217" s="6">
        <v>1217</v>
      </c>
      <c r="N217" s="6"/>
    </row>
    <row r="218" spans="1:14" x14ac:dyDescent="0.3">
      <c r="A218" t="str">
        <f t="shared" si="7"/>
        <v>Oct</v>
      </c>
      <c r="B218" s="5">
        <f>DATE(2018, MONTH('2023 ECRS'!$K$2), 1)</f>
        <v>43374</v>
      </c>
      <c r="C218" s="5" t="str">
        <f t="shared" si="8"/>
        <v>a. HE1-2 &amp; HE23-24</v>
      </c>
      <c r="D218">
        <v>1</v>
      </c>
      <c r="E218" t="s">
        <v>30</v>
      </c>
      <c r="F218" s="6">
        <v>1275.1477747179079</v>
      </c>
      <c r="G218" s="6"/>
      <c r="H218" s="6"/>
      <c r="I218" s="6"/>
      <c r="J218" s="6"/>
      <c r="K218" s="6"/>
      <c r="L218" s="6"/>
      <c r="M218" s="6"/>
      <c r="N218" s="6"/>
    </row>
    <row r="219" spans="1:14" x14ac:dyDescent="0.3">
      <c r="A219" t="str">
        <f t="shared" si="7"/>
        <v>Oct</v>
      </c>
      <c r="B219" s="5">
        <f>DATE(2018, MONTH('2023 ECRS'!$K$2), 1)</f>
        <v>43374</v>
      </c>
      <c r="C219" s="5" t="str">
        <f t="shared" si="8"/>
        <v>a. HE1-2 &amp; HE23-24</v>
      </c>
      <c r="D219">
        <v>2</v>
      </c>
      <c r="E219" t="s">
        <v>30</v>
      </c>
      <c r="F219" s="6">
        <v>1211.9664267469379</v>
      </c>
      <c r="G219" s="6"/>
      <c r="H219" s="6"/>
      <c r="I219" s="6"/>
      <c r="J219" s="6"/>
      <c r="K219" s="6"/>
      <c r="L219" s="6"/>
      <c r="M219" s="6"/>
      <c r="N219" s="6"/>
    </row>
    <row r="220" spans="1:14" x14ac:dyDescent="0.3">
      <c r="A220" t="str">
        <f t="shared" si="7"/>
        <v>Oct</v>
      </c>
      <c r="B220" s="5">
        <f>DATE(2018, MONTH('2023 ECRS'!$K$2), 1)</f>
        <v>43374</v>
      </c>
      <c r="C220" s="5" t="str">
        <f t="shared" si="8"/>
        <v>b. HE3-6</v>
      </c>
      <c r="D220">
        <v>3</v>
      </c>
      <c r="E220" t="s">
        <v>30</v>
      </c>
      <c r="F220" s="6">
        <v>1357.1245362428099</v>
      </c>
      <c r="G220" s="6"/>
      <c r="H220" s="6"/>
      <c r="I220" s="6"/>
      <c r="J220" s="6"/>
      <c r="K220" s="6"/>
      <c r="L220" s="6"/>
      <c r="M220" s="6"/>
      <c r="N220" s="6"/>
    </row>
    <row r="221" spans="1:14" x14ac:dyDescent="0.3">
      <c r="A221" t="str">
        <f t="shared" si="7"/>
        <v>Oct</v>
      </c>
      <c r="B221" s="5">
        <f>DATE(2018, MONTH('2023 ECRS'!$K$2), 1)</f>
        <v>43374</v>
      </c>
      <c r="C221" s="5" t="str">
        <f t="shared" si="8"/>
        <v>b. HE3-6</v>
      </c>
      <c r="D221">
        <v>4</v>
      </c>
      <c r="E221" t="s">
        <v>30</v>
      </c>
      <c r="F221" s="6">
        <v>1346.0057628937689</v>
      </c>
      <c r="G221" s="6"/>
      <c r="H221" s="6"/>
      <c r="I221" s="6"/>
      <c r="J221" s="6"/>
      <c r="K221" s="6"/>
      <c r="L221" s="6"/>
      <c r="M221" s="6"/>
      <c r="N221" s="6"/>
    </row>
    <row r="222" spans="1:14" x14ac:dyDescent="0.3">
      <c r="A222" t="str">
        <f t="shared" si="7"/>
        <v>Oct</v>
      </c>
      <c r="B222" s="5">
        <f>DATE(2018, MONTH('2023 ECRS'!$K$2), 1)</f>
        <v>43374</v>
      </c>
      <c r="C222" s="5" t="str">
        <f t="shared" si="8"/>
        <v>b. HE3-6</v>
      </c>
      <c r="D222">
        <v>5</v>
      </c>
      <c r="E222" t="s">
        <v>30</v>
      </c>
      <c r="F222" s="6">
        <v>1326.6584285003089</v>
      </c>
      <c r="G222" s="6"/>
      <c r="H222" s="6"/>
      <c r="I222" s="6"/>
      <c r="J222" s="6"/>
      <c r="K222" s="6"/>
      <c r="L222" s="6"/>
      <c r="M222" s="6"/>
      <c r="N222" s="6"/>
    </row>
    <row r="223" spans="1:14" x14ac:dyDescent="0.3">
      <c r="A223" t="str">
        <f t="shared" si="7"/>
        <v>Oct</v>
      </c>
      <c r="B223" s="5">
        <f>DATE(2018, MONTH('2023 ECRS'!$K$2), 1)</f>
        <v>43374</v>
      </c>
      <c r="C223" s="5" t="str">
        <f t="shared" si="8"/>
        <v>b. HE3-6</v>
      </c>
      <c r="D223">
        <v>6</v>
      </c>
      <c r="E223" t="s">
        <v>30</v>
      </c>
      <c r="F223" s="6">
        <v>1423.468565668446</v>
      </c>
      <c r="G223" s="6"/>
      <c r="H223" s="6"/>
      <c r="I223" s="6"/>
      <c r="J223" s="6"/>
      <c r="K223" s="6"/>
      <c r="L223" s="6"/>
      <c r="M223" s="6"/>
      <c r="N223" s="6"/>
    </row>
    <row r="224" spans="1:14" x14ac:dyDescent="0.3">
      <c r="A224" t="str">
        <f t="shared" si="7"/>
        <v>Oct</v>
      </c>
      <c r="B224" s="5">
        <f>DATE(2018, MONTH('2023 ECRS'!$K$2), 1)</f>
        <v>43374</v>
      </c>
      <c r="C224" s="5" t="str">
        <f t="shared" si="8"/>
        <v>c. HE7-10</v>
      </c>
      <c r="D224">
        <v>7</v>
      </c>
      <c r="E224" t="s">
        <v>30</v>
      </c>
      <c r="F224" s="6">
        <v>1539.1376701765209</v>
      </c>
      <c r="G224" s="6"/>
      <c r="H224" s="6"/>
      <c r="I224" s="6"/>
      <c r="J224" s="6"/>
      <c r="K224" s="6"/>
      <c r="L224" s="6"/>
      <c r="M224" s="6"/>
      <c r="N224" s="6"/>
    </row>
    <row r="225" spans="1:14" x14ac:dyDescent="0.3">
      <c r="A225" t="str">
        <f t="shared" si="7"/>
        <v>Oct</v>
      </c>
      <c r="B225" s="5">
        <f>DATE(2018, MONTH('2023 ECRS'!$K$2), 1)</f>
        <v>43374</v>
      </c>
      <c r="C225" s="5" t="str">
        <f t="shared" si="8"/>
        <v>c. HE7-10</v>
      </c>
      <c r="D225">
        <v>8</v>
      </c>
      <c r="E225" t="s">
        <v>30</v>
      </c>
      <c r="F225" s="6">
        <v>1812.00101960333</v>
      </c>
      <c r="G225" s="6"/>
      <c r="H225" s="6"/>
      <c r="I225" s="6"/>
      <c r="J225" s="6"/>
      <c r="K225" s="6"/>
      <c r="L225" s="6"/>
      <c r="M225" s="6"/>
      <c r="N225" s="6"/>
    </row>
    <row r="226" spans="1:14" x14ac:dyDescent="0.3">
      <c r="A226" t="str">
        <f t="shared" si="7"/>
        <v>Oct</v>
      </c>
      <c r="B226" s="5">
        <f>DATE(2018, MONTH('2023 ECRS'!$K$2), 1)</f>
        <v>43374</v>
      </c>
      <c r="C226" s="5" t="str">
        <f t="shared" si="8"/>
        <v>c. HE7-10</v>
      </c>
      <c r="D226">
        <v>9</v>
      </c>
      <c r="E226" t="s">
        <v>30</v>
      </c>
      <c r="F226" s="6">
        <v>1706.712690222028</v>
      </c>
      <c r="G226" s="6"/>
      <c r="H226" s="6"/>
      <c r="I226" s="6"/>
      <c r="J226" s="6"/>
      <c r="K226" s="6"/>
      <c r="L226" s="6"/>
      <c r="M226" s="6"/>
      <c r="N226" s="6"/>
    </row>
    <row r="227" spans="1:14" x14ac:dyDescent="0.3">
      <c r="A227" t="str">
        <f t="shared" si="7"/>
        <v>Oct</v>
      </c>
      <c r="B227" s="5">
        <f>DATE(2018, MONTH('2023 ECRS'!$K$2), 1)</f>
        <v>43374</v>
      </c>
      <c r="C227" s="5" t="str">
        <f t="shared" si="8"/>
        <v>c. HE7-10</v>
      </c>
      <c r="D227">
        <v>10</v>
      </c>
      <c r="E227" t="s">
        <v>30</v>
      </c>
      <c r="F227" s="6">
        <v>2417.452151795806</v>
      </c>
      <c r="G227" s="6"/>
      <c r="H227" s="6"/>
      <c r="I227" s="6"/>
      <c r="J227" s="6"/>
      <c r="K227" s="6"/>
      <c r="L227" s="6"/>
      <c r="M227" s="6"/>
      <c r="N227" s="6"/>
    </row>
    <row r="228" spans="1:14" x14ac:dyDescent="0.3">
      <c r="A228" t="str">
        <f t="shared" si="7"/>
        <v>Oct</v>
      </c>
      <c r="B228" s="5">
        <f>DATE(2018, MONTH('2023 ECRS'!$K$2), 1)</f>
        <v>43374</v>
      </c>
      <c r="C228" s="5" t="str">
        <f t="shared" si="8"/>
        <v>d. HE11-14</v>
      </c>
      <c r="D228">
        <v>11</v>
      </c>
      <c r="E228" t="s">
        <v>30</v>
      </c>
      <c r="F228" s="6">
        <v>1810.4707122621601</v>
      </c>
      <c r="G228" s="6"/>
      <c r="H228" s="6"/>
      <c r="I228" s="6"/>
      <c r="J228" s="6"/>
      <c r="K228" s="6"/>
      <c r="L228" s="6"/>
      <c r="M228" s="6"/>
      <c r="N228" s="6"/>
    </row>
    <row r="229" spans="1:14" x14ac:dyDescent="0.3">
      <c r="A229" t="str">
        <f t="shared" si="7"/>
        <v>Oct</v>
      </c>
      <c r="B229" s="5">
        <f>DATE(2018, MONTH('2023 ECRS'!$K$2), 1)</f>
        <v>43374</v>
      </c>
      <c r="C229" s="5" t="str">
        <f t="shared" si="8"/>
        <v>d. HE11-14</v>
      </c>
      <c r="D229">
        <v>12</v>
      </c>
      <c r="E229" t="s">
        <v>30</v>
      </c>
      <c r="F229" s="6">
        <v>2134.607559792561</v>
      </c>
      <c r="G229" s="6"/>
      <c r="H229" s="6"/>
      <c r="I229" s="6"/>
      <c r="J229" s="6"/>
      <c r="K229" s="6"/>
      <c r="L229" s="6"/>
      <c r="M229" s="6"/>
      <c r="N229" s="6"/>
    </row>
    <row r="230" spans="1:14" x14ac:dyDescent="0.3">
      <c r="A230" t="str">
        <f t="shared" si="7"/>
        <v>Oct</v>
      </c>
      <c r="B230" s="5">
        <f>DATE(2018, MONTH('2023 ECRS'!$K$2), 1)</f>
        <v>43374</v>
      </c>
      <c r="C230" s="5" t="str">
        <f t="shared" si="8"/>
        <v>d. HE11-14</v>
      </c>
      <c r="D230">
        <v>13</v>
      </c>
      <c r="E230" t="s">
        <v>30</v>
      </c>
      <c r="F230" s="6">
        <v>2002.7618719792442</v>
      </c>
      <c r="G230" s="6"/>
      <c r="H230" s="6"/>
      <c r="I230" s="6"/>
      <c r="J230" s="6"/>
      <c r="K230" s="6"/>
      <c r="L230" s="6"/>
      <c r="M230" s="6"/>
      <c r="N230" s="6"/>
    </row>
    <row r="231" spans="1:14" x14ac:dyDescent="0.3">
      <c r="A231" t="str">
        <f t="shared" si="7"/>
        <v>Oct</v>
      </c>
      <c r="B231" s="5">
        <f>DATE(2018, MONTH('2023 ECRS'!$K$2), 1)</f>
        <v>43374</v>
      </c>
      <c r="C231" s="5" t="str">
        <f t="shared" si="8"/>
        <v>d. HE11-14</v>
      </c>
      <c r="D231">
        <v>14</v>
      </c>
      <c r="E231" t="s">
        <v>30</v>
      </c>
      <c r="F231" s="6">
        <v>2035.4191755925942</v>
      </c>
      <c r="G231" s="6"/>
      <c r="H231" s="6"/>
      <c r="I231" s="6"/>
      <c r="J231" s="6"/>
      <c r="K231" s="6"/>
      <c r="L231" s="6"/>
      <c r="M231" s="6"/>
      <c r="N231" s="6"/>
    </row>
    <row r="232" spans="1:14" x14ac:dyDescent="0.3">
      <c r="A232" t="str">
        <f t="shared" si="7"/>
        <v>Oct</v>
      </c>
      <c r="B232" s="5">
        <f>DATE(2018, MONTH('2023 ECRS'!$K$2), 1)</f>
        <v>43374</v>
      </c>
      <c r="C232" s="5" t="str">
        <f t="shared" si="8"/>
        <v>e. HE15-18</v>
      </c>
      <c r="D232">
        <v>15</v>
      </c>
      <c r="E232" t="s">
        <v>30</v>
      </c>
      <c r="F232" s="6">
        <v>1991.4217540898273</v>
      </c>
      <c r="G232" s="6"/>
      <c r="H232" s="6"/>
      <c r="I232" s="6"/>
      <c r="J232" s="6"/>
      <c r="K232" s="6"/>
      <c r="L232" s="6"/>
      <c r="M232" s="6"/>
      <c r="N232" s="6"/>
    </row>
    <row r="233" spans="1:14" x14ac:dyDescent="0.3">
      <c r="A233" t="str">
        <f t="shared" si="7"/>
        <v>Oct</v>
      </c>
      <c r="B233" s="5">
        <f>DATE(2018, MONTH('2023 ECRS'!$K$2), 1)</f>
        <v>43374</v>
      </c>
      <c r="C233" s="5" t="str">
        <f t="shared" si="8"/>
        <v>e. HE15-18</v>
      </c>
      <c r="D233">
        <v>16</v>
      </c>
      <c r="E233" t="s">
        <v>30</v>
      </c>
      <c r="F233" s="6">
        <v>2143.7787397828974</v>
      </c>
      <c r="G233" s="6"/>
      <c r="H233" s="6"/>
      <c r="I233" s="6"/>
      <c r="J233" s="6"/>
      <c r="K233" s="6"/>
      <c r="L233" s="6"/>
      <c r="M233" s="6"/>
      <c r="N233" s="6"/>
    </row>
    <row r="234" spans="1:14" x14ac:dyDescent="0.3">
      <c r="A234" t="str">
        <f t="shared" si="7"/>
        <v>Oct</v>
      </c>
      <c r="B234" s="5">
        <f>DATE(2018, MONTH('2023 ECRS'!$K$2), 1)</f>
        <v>43374</v>
      </c>
      <c r="C234" s="5" t="str">
        <f t="shared" si="8"/>
        <v>e. HE15-18</v>
      </c>
      <c r="D234">
        <v>17</v>
      </c>
      <c r="E234" t="s">
        <v>30</v>
      </c>
      <c r="F234" s="6">
        <v>2043.2508401713612</v>
      </c>
      <c r="G234" s="6"/>
      <c r="H234" s="6"/>
      <c r="I234" s="6"/>
      <c r="J234" s="6"/>
      <c r="K234" s="6"/>
      <c r="L234" s="6"/>
      <c r="M234" s="6"/>
      <c r="N234" s="6"/>
    </row>
    <row r="235" spans="1:14" x14ac:dyDescent="0.3">
      <c r="A235" t="str">
        <f t="shared" si="7"/>
        <v>Oct</v>
      </c>
      <c r="B235" s="5">
        <f>DATE(2018, MONTH('2023 ECRS'!$K$2), 1)</f>
        <v>43374</v>
      </c>
      <c r="C235" s="5" t="str">
        <f t="shared" si="8"/>
        <v>e. HE15-18</v>
      </c>
      <c r="D235">
        <v>18</v>
      </c>
      <c r="E235" t="s">
        <v>30</v>
      </c>
      <c r="F235" s="6">
        <v>2230.5782624330823</v>
      </c>
      <c r="G235" s="6"/>
      <c r="H235" s="6"/>
      <c r="I235" s="6"/>
      <c r="J235" s="6"/>
      <c r="K235" s="6"/>
      <c r="L235" s="6"/>
      <c r="M235" s="6"/>
      <c r="N235" s="6"/>
    </row>
    <row r="236" spans="1:14" x14ac:dyDescent="0.3">
      <c r="A236" t="str">
        <f t="shared" si="7"/>
        <v>Oct</v>
      </c>
      <c r="B236" s="5">
        <f>DATE(2018, MONTH('2023 ECRS'!$K$2), 1)</f>
        <v>43374</v>
      </c>
      <c r="C236" s="5" t="str">
        <f t="shared" si="8"/>
        <v>f. HE19-22</v>
      </c>
      <c r="D236">
        <v>19</v>
      </c>
      <c r="E236" t="s">
        <v>30</v>
      </c>
      <c r="F236" s="6">
        <v>2875.09020764041</v>
      </c>
      <c r="G236" s="6"/>
      <c r="H236" s="6"/>
      <c r="I236" s="6"/>
      <c r="J236" s="6"/>
      <c r="K236" s="6"/>
      <c r="L236" s="6"/>
      <c r="M236" s="6"/>
      <c r="N236" s="6"/>
    </row>
    <row r="237" spans="1:14" x14ac:dyDescent="0.3">
      <c r="A237" t="str">
        <f t="shared" si="7"/>
        <v>Oct</v>
      </c>
      <c r="B237" s="5">
        <f>DATE(2018, MONTH('2023 ECRS'!$K$2), 1)</f>
        <v>43374</v>
      </c>
      <c r="C237" s="5" t="str">
        <f t="shared" si="8"/>
        <v>f. HE19-22</v>
      </c>
      <c r="D237">
        <v>20</v>
      </c>
      <c r="E237" t="s">
        <v>30</v>
      </c>
      <c r="F237" s="6">
        <v>1851.8061534788301</v>
      </c>
      <c r="G237" s="6"/>
      <c r="H237" s="6"/>
      <c r="I237" s="6"/>
      <c r="J237" s="6"/>
      <c r="K237" s="6"/>
      <c r="L237" s="6"/>
      <c r="M237" s="6"/>
      <c r="N237" s="6"/>
    </row>
    <row r="238" spans="1:14" x14ac:dyDescent="0.3">
      <c r="A238" t="str">
        <f t="shared" si="7"/>
        <v>Oct</v>
      </c>
      <c r="B238" s="5">
        <f>DATE(2018, MONTH('2023 ECRS'!$K$2), 1)</f>
        <v>43374</v>
      </c>
      <c r="C238" s="5" t="str">
        <f t="shared" si="8"/>
        <v>f. HE19-22</v>
      </c>
      <c r="D238">
        <v>21</v>
      </c>
      <c r="E238" t="s">
        <v>30</v>
      </c>
      <c r="F238" s="6">
        <v>1737.4028968428129</v>
      </c>
      <c r="G238" s="6"/>
      <c r="H238" s="6"/>
      <c r="I238" s="6"/>
      <c r="J238" s="6"/>
      <c r="K238" s="6"/>
      <c r="L238" s="6"/>
      <c r="M238" s="6"/>
      <c r="N238" s="6"/>
    </row>
    <row r="239" spans="1:14" x14ac:dyDescent="0.3">
      <c r="A239" t="str">
        <f t="shared" si="7"/>
        <v>Oct</v>
      </c>
      <c r="B239" s="5">
        <f>DATE(2018, MONTH('2023 ECRS'!$K$2), 1)</f>
        <v>43374</v>
      </c>
      <c r="C239" s="5" t="str">
        <f t="shared" si="8"/>
        <v>f. HE19-22</v>
      </c>
      <c r="D239">
        <v>22</v>
      </c>
      <c r="E239" t="s">
        <v>30</v>
      </c>
      <c r="F239" s="6">
        <v>1660.974106763761</v>
      </c>
      <c r="G239" s="6"/>
      <c r="H239" s="6"/>
      <c r="I239" s="6"/>
      <c r="J239" s="6"/>
      <c r="K239" s="6"/>
      <c r="L239" s="6"/>
      <c r="M239" s="6"/>
      <c r="N239" s="6"/>
    </row>
    <row r="240" spans="1:14" x14ac:dyDescent="0.3">
      <c r="A240" t="str">
        <f t="shared" si="7"/>
        <v>Oct</v>
      </c>
      <c r="B240" s="5">
        <f>DATE(2018, MONTH('2023 ECRS'!$K$2), 1)</f>
        <v>43374</v>
      </c>
      <c r="C240" s="5" t="str">
        <f t="shared" si="8"/>
        <v>a. HE1-2 &amp; HE23-24</v>
      </c>
      <c r="D240">
        <v>23</v>
      </c>
      <c r="E240" t="s">
        <v>30</v>
      </c>
      <c r="F240" s="6">
        <v>1470.9246533503729</v>
      </c>
      <c r="G240" s="6"/>
      <c r="H240" s="6"/>
      <c r="I240" s="6"/>
      <c r="J240" s="6"/>
      <c r="K240" s="6"/>
      <c r="L240" s="6"/>
      <c r="M240" s="6"/>
      <c r="N240" s="6"/>
    </row>
    <row r="241" spans="1:14" x14ac:dyDescent="0.3">
      <c r="A241" t="str">
        <f t="shared" si="7"/>
        <v>Oct</v>
      </c>
      <c r="B241" s="5">
        <f>DATE(2018, MONTH('2023 ECRS'!$K$2), 1)</f>
        <v>43374</v>
      </c>
      <c r="C241" s="5" t="str">
        <f t="shared" si="8"/>
        <v>a. HE1-2 &amp; HE23-24</v>
      </c>
      <c r="D241">
        <v>24</v>
      </c>
      <c r="E241" t="s">
        <v>30</v>
      </c>
      <c r="F241" s="6">
        <v>1419.6396593907659</v>
      </c>
      <c r="G241" s="6"/>
      <c r="H241" s="6"/>
      <c r="I241" s="6"/>
      <c r="J241" s="6"/>
      <c r="K241" s="6"/>
      <c r="L241" s="6"/>
      <c r="M241" s="6"/>
      <c r="N241" s="6"/>
    </row>
    <row r="242" spans="1:14" x14ac:dyDescent="0.3">
      <c r="A242" t="str">
        <f t="shared" si="7"/>
        <v>Nov</v>
      </c>
      <c r="B242" s="5">
        <f>DATE(2018, MONTH('2023 ECRS'!$L$2), 1)</f>
        <v>43405</v>
      </c>
      <c r="C242" s="5" t="str">
        <f t="shared" si="8"/>
        <v>a. HE1-2 &amp; HE23-24</v>
      </c>
      <c r="D242">
        <v>1</v>
      </c>
      <c r="E242" t="s">
        <v>30</v>
      </c>
      <c r="F242" s="6">
        <v>1098.0692015663774</v>
      </c>
      <c r="G242" s="6"/>
      <c r="H242" s="6"/>
      <c r="I242" s="6"/>
      <c r="J242" s="6"/>
      <c r="K242" s="6"/>
      <c r="L242" s="6"/>
      <c r="M242" s="6"/>
      <c r="N242" s="6"/>
    </row>
    <row r="243" spans="1:14" x14ac:dyDescent="0.3">
      <c r="A243" t="str">
        <f t="shared" si="7"/>
        <v>Nov</v>
      </c>
      <c r="B243" s="5">
        <f>DATE(2018, MONTH('2023 ECRS'!$L$2), 1)</f>
        <v>43405</v>
      </c>
      <c r="C243" s="5" t="str">
        <f t="shared" si="8"/>
        <v>a. HE1-2 &amp; HE23-24</v>
      </c>
      <c r="D243">
        <v>2</v>
      </c>
      <c r="E243" t="s">
        <v>30</v>
      </c>
      <c r="F243" s="6">
        <v>1167.2842000817104</v>
      </c>
      <c r="G243" s="6"/>
      <c r="H243" s="6"/>
      <c r="I243" s="6"/>
      <c r="J243" s="6"/>
      <c r="K243" s="6"/>
      <c r="L243" s="6"/>
      <c r="M243" s="6"/>
      <c r="N243" s="6"/>
    </row>
    <row r="244" spans="1:14" x14ac:dyDescent="0.3">
      <c r="A244" t="str">
        <f t="shared" si="7"/>
        <v>Nov</v>
      </c>
      <c r="B244" s="5">
        <f>DATE(2018, MONTH('2023 ECRS'!$L$2), 1)</f>
        <v>43405</v>
      </c>
      <c r="C244" s="5" t="str">
        <f t="shared" si="8"/>
        <v>b. HE3-6</v>
      </c>
      <c r="D244">
        <v>3</v>
      </c>
      <c r="E244" t="s">
        <v>30</v>
      </c>
      <c r="F244" s="6">
        <v>1134.2413248700452</v>
      </c>
      <c r="G244" s="6"/>
      <c r="H244" s="6"/>
      <c r="I244" s="6"/>
      <c r="J244" s="6"/>
      <c r="K244" s="6"/>
      <c r="L244" s="6"/>
      <c r="M244" s="6"/>
      <c r="N244" s="6"/>
    </row>
    <row r="245" spans="1:14" x14ac:dyDescent="0.3">
      <c r="A245" t="str">
        <f t="shared" si="7"/>
        <v>Nov</v>
      </c>
      <c r="B245" s="5">
        <f>DATE(2018, MONTH('2023 ECRS'!$L$2), 1)</f>
        <v>43405</v>
      </c>
      <c r="C245" s="5" t="str">
        <f t="shared" si="8"/>
        <v>b. HE3-6</v>
      </c>
      <c r="D245">
        <v>4</v>
      </c>
      <c r="E245" t="s">
        <v>30</v>
      </c>
      <c r="F245" s="6">
        <v>1259.4524134366052</v>
      </c>
      <c r="G245" s="6"/>
      <c r="H245" s="6"/>
      <c r="I245" s="6"/>
      <c r="J245" s="6"/>
      <c r="K245" s="6"/>
      <c r="L245" s="6"/>
      <c r="M245" s="6"/>
      <c r="N245" s="6"/>
    </row>
    <row r="246" spans="1:14" x14ac:dyDescent="0.3">
      <c r="A246" t="str">
        <f t="shared" si="7"/>
        <v>Nov</v>
      </c>
      <c r="B246" s="5">
        <f>DATE(2018, MONTH('2023 ECRS'!$L$2), 1)</f>
        <v>43405</v>
      </c>
      <c r="C246" s="5" t="str">
        <f t="shared" si="8"/>
        <v>b. HE3-6</v>
      </c>
      <c r="D246">
        <v>5</v>
      </c>
      <c r="E246" t="s">
        <v>30</v>
      </c>
      <c r="F246" s="6">
        <v>1290.9046878559761</v>
      </c>
      <c r="G246" s="6"/>
      <c r="H246" s="6"/>
      <c r="I246" s="6"/>
      <c r="J246" s="6"/>
      <c r="K246" s="6"/>
      <c r="L246" s="6"/>
      <c r="M246" s="6"/>
      <c r="N246" s="6"/>
    </row>
    <row r="247" spans="1:14" x14ac:dyDescent="0.3">
      <c r="A247" t="str">
        <f t="shared" si="7"/>
        <v>Nov</v>
      </c>
      <c r="B247" s="5">
        <f>DATE(2018, MONTH('2023 ECRS'!$L$2), 1)</f>
        <v>43405</v>
      </c>
      <c r="C247" s="5" t="str">
        <f t="shared" si="8"/>
        <v>b. HE3-6</v>
      </c>
      <c r="D247">
        <v>6</v>
      </c>
      <c r="E247" t="s">
        <v>30</v>
      </c>
      <c r="F247" s="6">
        <v>1327.7743745729567</v>
      </c>
      <c r="G247" s="6"/>
      <c r="H247" s="6"/>
      <c r="I247" s="6"/>
      <c r="J247" s="6"/>
      <c r="K247" s="6"/>
      <c r="L247" s="6"/>
      <c r="M247" s="6"/>
      <c r="N247" s="6"/>
    </row>
    <row r="248" spans="1:14" x14ac:dyDescent="0.3">
      <c r="A248" t="str">
        <f t="shared" si="7"/>
        <v>Nov</v>
      </c>
      <c r="B248" s="5">
        <f>DATE(2018, MONTH('2023 ECRS'!$L$2), 1)</f>
        <v>43405</v>
      </c>
      <c r="C248" s="5" t="str">
        <f t="shared" si="8"/>
        <v>c. HE7-10</v>
      </c>
      <c r="D248">
        <v>7</v>
      </c>
      <c r="E248" t="s">
        <v>30</v>
      </c>
      <c r="F248" s="6">
        <v>1461.9309080353109</v>
      </c>
      <c r="G248" s="6"/>
      <c r="H248" s="6"/>
      <c r="I248" s="6"/>
      <c r="J248" s="6"/>
      <c r="K248" s="6"/>
      <c r="L248" s="6"/>
      <c r="M248" s="6"/>
      <c r="N248" s="6"/>
    </row>
    <row r="249" spans="1:14" x14ac:dyDescent="0.3">
      <c r="A249" t="str">
        <f t="shared" si="7"/>
        <v>Nov</v>
      </c>
      <c r="B249" s="5">
        <f>DATE(2018, MONTH('2023 ECRS'!$L$2), 1)</f>
        <v>43405</v>
      </c>
      <c r="C249" s="5" t="str">
        <f t="shared" si="8"/>
        <v>c. HE7-10</v>
      </c>
      <c r="D249">
        <v>8</v>
      </c>
      <c r="E249" t="s">
        <v>30</v>
      </c>
      <c r="F249" s="6">
        <v>1634.9767551031055</v>
      </c>
      <c r="G249" s="6"/>
      <c r="H249" s="6"/>
      <c r="I249" s="6"/>
      <c r="J249" s="6"/>
      <c r="K249" s="6"/>
      <c r="L249" s="6"/>
      <c r="M249" s="6"/>
      <c r="N249" s="6"/>
    </row>
    <row r="250" spans="1:14" x14ac:dyDescent="0.3">
      <c r="A250" t="str">
        <f t="shared" si="7"/>
        <v>Nov</v>
      </c>
      <c r="B250" s="5">
        <f>DATE(2018, MONTH('2023 ECRS'!$L$2), 1)</f>
        <v>43405</v>
      </c>
      <c r="C250" s="5" t="str">
        <f t="shared" si="8"/>
        <v>c. HE7-10</v>
      </c>
      <c r="D250">
        <v>9</v>
      </c>
      <c r="E250" t="s">
        <v>30</v>
      </c>
      <c r="F250" s="6">
        <v>1925.2754681215438</v>
      </c>
      <c r="G250" s="6"/>
      <c r="H250" s="6"/>
      <c r="I250" s="6"/>
      <c r="J250" s="6"/>
      <c r="K250" s="6"/>
      <c r="L250" s="6"/>
      <c r="M250" s="6"/>
      <c r="N250" s="6"/>
    </row>
    <row r="251" spans="1:14" x14ac:dyDescent="0.3">
      <c r="A251" t="str">
        <f t="shared" si="7"/>
        <v>Nov</v>
      </c>
      <c r="B251" s="5">
        <f>DATE(2018, MONTH('2023 ECRS'!$L$2), 1)</f>
        <v>43405</v>
      </c>
      <c r="C251" s="5" t="str">
        <f t="shared" si="8"/>
        <v>c. HE7-10</v>
      </c>
      <c r="D251">
        <v>10</v>
      </c>
      <c r="E251" t="s">
        <v>30</v>
      </c>
      <c r="F251" s="6">
        <v>2307.6878239353891</v>
      </c>
      <c r="G251" s="6"/>
      <c r="H251" s="6"/>
      <c r="I251" s="6"/>
      <c r="J251" s="6"/>
      <c r="K251" s="6"/>
      <c r="L251" s="6"/>
      <c r="M251" s="6"/>
      <c r="N251" s="6"/>
    </row>
    <row r="252" spans="1:14" x14ac:dyDescent="0.3">
      <c r="A252" t="str">
        <f t="shared" si="7"/>
        <v>Nov</v>
      </c>
      <c r="B252" s="5">
        <f>DATE(2018, MONTH('2023 ECRS'!$L$2), 1)</f>
        <v>43405</v>
      </c>
      <c r="C252" s="5" t="str">
        <f t="shared" si="8"/>
        <v>d. HE11-14</v>
      </c>
      <c r="D252">
        <v>11</v>
      </c>
      <c r="E252" t="s">
        <v>30</v>
      </c>
      <c r="F252" s="6">
        <v>2091.9449621665435</v>
      </c>
      <c r="G252" s="6"/>
      <c r="H252" s="6"/>
      <c r="I252" s="6"/>
      <c r="J252" s="6"/>
      <c r="K252" s="6"/>
      <c r="L252" s="6"/>
      <c r="M252" s="6"/>
      <c r="N252" s="6"/>
    </row>
    <row r="253" spans="1:14" x14ac:dyDescent="0.3">
      <c r="A253" t="str">
        <f t="shared" si="7"/>
        <v>Nov</v>
      </c>
      <c r="B253" s="5">
        <f>DATE(2018, MONTH('2023 ECRS'!$L$2), 1)</f>
        <v>43405</v>
      </c>
      <c r="C253" s="5" t="str">
        <f t="shared" si="8"/>
        <v>d. HE11-14</v>
      </c>
      <c r="D253">
        <v>12</v>
      </c>
      <c r="E253" t="s">
        <v>30</v>
      </c>
      <c r="F253" s="6">
        <v>1944.700839487045</v>
      </c>
      <c r="G253" s="6"/>
      <c r="H253" s="6"/>
      <c r="I253" s="6"/>
      <c r="J253" s="6"/>
      <c r="K253" s="6"/>
      <c r="L253" s="6"/>
      <c r="M253" s="6"/>
      <c r="N253" s="6"/>
    </row>
    <row r="254" spans="1:14" x14ac:dyDescent="0.3">
      <c r="A254" t="str">
        <f t="shared" si="7"/>
        <v>Nov</v>
      </c>
      <c r="B254" s="5">
        <f>DATE(2018, MONTH('2023 ECRS'!$L$2), 1)</f>
        <v>43405</v>
      </c>
      <c r="C254" s="5" t="str">
        <f t="shared" si="8"/>
        <v>d. HE11-14</v>
      </c>
      <c r="D254">
        <v>13</v>
      </c>
      <c r="E254" t="s">
        <v>30</v>
      </c>
      <c r="F254" s="6">
        <v>1941.8720475241157</v>
      </c>
      <c r="G254" s="6"/>
      <c r="H254" s="6"/>
      <c r="I254" s="6"/>
      <c r="J254" s="6"/>
      <c r="K254" s="6"/>
      <c r="L254" s="6"/>
      <c r="M254" s="6"/>
      <c r="N254" s="6"/>
    </row>
    <row r="255" spans="1:14" x14ac:dyDescent="0.3">
      <c r="A255" t="str">
        <f t="shared" si="7"/>
        <v>Nov</v>
      </c>
      <c r="B255" s="5">
        <f>DATE(2018, MONTH('2023 ECRS'!$L$2), 1)</f>
        <v>43405</v>
      </c>
      <c r="C255" s="5" t="str">
        <f t="shared" si="8"/>
        <v>d. HE11-14</v>
      </c>
      <c r="D255">
        <v>14</v>
      </c>
      <c r="E255" t="s">
        <v>30</v>
      </c>
      <c r="F255" s="6">
        <v>1859.4013739381012</v>
      </c>
      <c r="G255" s="6"/>
      <c r="H255" s="6"/>
      <c r="I255" s="6"/>
      <c r="J255" s="6"/>
      <c r="K255" s="6"/>
      <c r="L255" s="6"/>
      <c r="M255" s="6"/>
      <c r="N255" s="6"/>
    </row>
    <row r="256" spans="1:14" x14ac:dyDescent="0.3">
      <c r="A256" t="str">
        <f t="shared" si="7"/>
        <v>Nov</v>
      </c>
      <c r="B256" s="5">
        <f>DATE(2018, MONTH('2023 ECRS'!$L$2), 1)</f>
        <v>43405</v>
      </c>
      <c r="C256" s="5" t="str">
        <f t="shared" si="8"/>
        <v>e. HE15-18</v>
      </c>
      <c r="D256">
        <v>15</v>
      </c>
      <c r="E256" t="s">
        <v>30</v>
      </c>
      <c r="F256" s="6">
        <v>2118.578920482501</v>
      </c>
      <c r="G256" s="6"/>
      <c r="H256" s="6"/>
      <c r="I256" s="6"/>
      <c r="J256" s="6"/>
      <c r="K256" s="6"/>
      <c r="L256" s="6"/>
      <c r="M256" s="6"/>
      <c r="N256" s="6"/>
    </row>
    <row r="257" spans="1:14" x14ac:dyDescent="0.3">
      <c r="A257" t="str">
        <f t="shared" si="7"/>
        <v>Nov</v>
      </c>
      <c r="B257" s="5">
        <f>DATE(2018, MONTH('2023 ECRS'!$L$2), 1)</f>
        <v>43405</v>
      </c>
      <c r="C257" s="5" t="str">
        <f t="shared" si="8"/>
        <v>e. HE15-18</v>
      </c>
      <c r="D257">
        <v>16</v>
      </c>
      <c r="E257" t="s">
        <v>30</v>
      </c>
      <c r="F257" s="6">
        <v>2299.4472420110183</v>
      </c>
      <c r="G257" s="6"/>
      <c r="H257" s="6"/>
      <c r="I257" s="6"/>
      <c r="J257" s="6"/>
      <c r="K257" s="6"/>
      <c r="L257" s="6"/>
      <c r="M257" s="6"/>
      <c r="N257" s="6"/>
    </row>
    <row r="258" spans="1:14" x14ac:dyDescent="0.3">
      <c r="A258" t="str">
        <f t="shared" si="7"/>
        <v>Nov</v>
      </c>
      <c r="B258" s="5">
        <f>DATE(2018, MONTH('2023 ECRS'!$L$2), 1)</f>
        <v>43405</v>
      </c>
      <c r="C258" s="5" t="str">
        <f t="shared" si="8"/>
        <v>e. HE15-18</v>
      </c>
      <c r="D258">
        <v>17</v>
      </c>
      <c r="E258" t="s">
        <v>30</v>
      </c>
      <c r="F258" s="6">
        <v>1956.237367652335</v>
      </c>
      <c r="G258" s="6"/>
      <c r="H258" s="6"/>
      <c r="I258" s="6"/>
      <c r="J258" s="6"/>
      <c r="K258" s="6"/>
      <c r="L258" s="6"/>
      <c r="M258" s="6"/>
      <c r="N258" s="6"/>
    </row>
    <row r="259" spans="1:14" x14ac:dyDescent="0.3">
      <c r="A259" t="str">
        <f t="shared" ref="A259:A289" si="9">TEXT(B259, "mmm")</f>
        <v>Nov</v>
      </c>
      <c r="B259" s="5">
        <f>DATE(2018, MONTH('2023 ECRS'!$L$2), 1)</f>
        <v>43405</v>
      </c>
      <c r="C259" s="5" t="str">
        <f t="shared" ref="C259:C289" si="1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30</v>
      </c>
      <c r="F259" s="6">
        <v>2183.7878809100912</v>
      </c>
      <c r="G259" s="6"/>
      <c r="H259" s="6"/>
      <c r="I259" s="6"/>
      <c r="J259" s="6"/>
      <c r="K259" s="6"/>
      <c r="L259" s="6"/>
      <c r="M259" s="6"/>
      <c r="N259" s="6"/>
    </row>
    <row r="260" spans="1:14" x14ac:dyDescent="0.3">
      <c r="A260" t="str">
        <f t="shared" si="9"/>
        <v>Nov</v>
      </c>
      <c r="B260" s="5">
        <f>DATE(2018, MONTH('2023 ECRS'!$L$2), 1)</f>
        <v>43405</v>
      </c>
      <c r="C260" s="5" t="str">
        <f t="shared" si="10"/>
        <v>f. HE19-22</v>
      </c>
      <c r="D260">
        <v>19</v>
      </c>
      <c r="E260" t="s">
        <v>30</v>
      </c>
      <c r="F260" s="6">
        <v>1263.5023882652115</v>
      </c>
      <c r="G260" s="6"/>
      <c r="H260" s="6"/>
      <c r="I260" s="6"/>
      <c r="J260" s="6"/>
      <c r="K260" s="6"/>
      <c r="L260" s="6"/>
      <c r="M260" s="6"/>
      <c r="N260" s="6"/>
    </row>
    <row r="261" spans="1:14" x14ac:dyDescent="0.3">
      <c r="A261" t="str">
        <f t="shared" si="9"/>
        <v>Nov</v>
      </c>
      <c r="B261" s="5">
        <f>DATE(2018, MONTH('2023 ECRS'!$L$2), 1)</f>
        <v>43405</v>
      </c>
      <c r="C261" s="5" t="str">
        <f t="shared" si="10"/>
        <v>f. HE19-22</v>
      </c>
      <c r="D261">
        <v>20</v>
      </c>
      <c r="E261" t="s">
        <v>30</v>
      </c>
      <c r="F261" s="6">
        <v>1356.6085089258052</v>
      </c>
      <c r="G261" s="6"/>
      <c r="H261" s="6"/>
      <c r="I261" s="6"/>
      <c r="J261" s="6"/>
      <c r="K261" s="6"/>
      <c r="L261" s="6"/>
      <c r="M261" s="6"/>
      <c r="N261" s="6"/>
    </row>
    <row r="262" spans="1:14" x14ac:dyDescent="0.3">
      <c r="A262" t="str">
        <f t="shared" si="9"/>
        <v>Nov</v>
      </c>
      <c r="B262" s="5">
        <f>DATE(2018, MONTH('2023 ECRS'!$L$2), 1)</f>
        <v>43405</v>
      </c>
      <c r="C262" s="5" t="str">
        <f t="shared" si="10"/>
        <v>f. HE19-22</v>
      </c>
      <c r="D262">
        <v>21</v>
      </c>
      <c r="E262" t="s">
        <v>30</v>
      </c>
      <c r="F262" s="6">
        <v>1334.3117703085502</v>
      </c>
      <c r="G262" s="6"/>
      <c r="H262" s="6"/>
      <c r="I262" s="6"/>
      <c r="J262" s="6"/>
      <c r="K262" s="6"/>
      <c r="L262" s="6"/>
      <c r="M262" s="6"/>
      <c r="N262" s="6"/>
    </row>
    <row r="263" spans="1:14" x14ac:dyDescent="0.3">
      <c r="A263" t="str">
        <f t="shared" si="9"/>
        <v>Nov</v>
      </c>
      <c r="B263" s="5">
        <f>DATE(2018, MONTH('2023 ECRS'!$L$2), 1)</f>
        <v>43405</v>
      </c>
      <c r="C263" s="5" t="str">
        <f t="shared" si="10"/>
        <v>f. HE19-22</v>
      </c>
      <c r="D263">
        <v>22</v>
      </c>
      <c r="E263" t="s">
        <v>30</v>
      </c>
      <c r="F263" s="6">
        <v>1272.6667017396896</v>
      </c>
      <c r="G263" s="6"/>
      <c r="H263" s="6"/>
      <c r="I263" s="6"/>
      <c r="J263" s="6"/>
      <c r="K263" s="6"/>
      <c r="L263" s="6"/>
      <c r="M263" s="6"/>
      <c r="N263" s="6"/>
    </row>
    <row r="264" spans="1:14" x14ac:dyDescent="0.3">
      <c r="A264" t="str">
        <f t="shared" si="9"/>
        <v>Nov</v>
      </c>
      <c r="B264" s="5">
        <f>DATE(2018, MONTH('2023 ECRS'!$L$2), 1)</f>
        <v>43405</v>
      </c>
      <c r="C264" s="5" t="str">
        <f t="shared" si="10"/>
        <v>a. HE1-2 &amp; HE23-24</v>
      </c>
      <c r="D264">
        <v>23</v>
      </c>
      <c r="E264" t="s">
        <v>30</v>
      </c>
      <c r="F264" s="6">
        <v>1177.4374765141251</v>
      </c>
      <c r="G264" s="6"/>
      <c r="H264" s="6"/>
      <c r="I264" s="6"/>
      <c r="J264" s="6"/>
      <c r="K264" s="6"/>
      <c r="L264" s="6"/>
      <c r="M264" s="6"/>
      <c r="N264" s="6"/>
    </row>
    <row r="265" spans="1:14" x14ac:dyDescent="0.3">
      <c r="A265" t="str">
        <f t="shared" si="9"/>
        <v>Nov</v>
      </c>
      <c r="B265" s="5">
        <f>DATE(2018, MONTH('2023 ECRS'!$L$2), 1)</f>
        <v>43405</v>
      </c>
      <c r="C265" s="5" t="str">
        <f t="shared" si="10"/>
        <v>a. HE1-2 &amp; HE23-24</v>
      </c>
      <c r="D265">
        <v>24</v>
      </c>
      <c r="E265" t="s">
        <v>30</v>
      </c>
      <c r="F265" s="6">
        <v>1169.6996030429111</v>
      </c>
      <c r="G265" s="6"/>
      <c r="H265" s="6"/>
      <c r="I265" s="6"/>
      <c r="J265" s="6"/>
      <c r="K265" s="6"/>
      <c r="L265" s="6"/>
      <c r="M265" s="6"/>
      <c r="N265" s="6"/>
    </row>
    <row r="266" spans="1:14" x14ac:dyDescent="0.3">
      <c r="A266" t="str">
        <f t="shared" si="9"/>
        <v>Dec</v>
      </c>
      <c r="B266" s="5">
        <f>DATE(2018, MONTH('2023 ECRS'!$M$2), 1)</f>
        <v>43435</v>
      </c>
      <c r="C266" s="5" t="str">
        <f t="shared" si="10"/>
        <v>a. HE1-2 &amp; HE23-24</v>
      </c>
      <c r="D266">
        <v>1</v>
      </c>
      <c r="E266" t="s">
        <v>30</v>
      </c>
      <c r="F266" s="6">
        <v>1332.5709906198099</v>
      </c>
      <c r="G266" s="6"/>
      <c r="H266" s="6"/>
      <c r="I266" s="6"/>
      <c r="J266" s="6"/>
      <c r="K266" s="6"/>
      <c r="L266" s="6"/>
      <c r="M266" s="6"/>
      <c r="N266" s="6"/>
    </row>
    <row r="267" spans="1:14" x14ac:dyDescent="0.3">
      <c r="A267" t="str">
        <f t="shared" si="9"/>
        <v>Dec</v>
      </c>
      <c r="B267" s="5">
        <f>DATE(2018, MONTH('2023 ECRS'!$M$2), 1)</f>
        <v>43435</v>
      </c>
      <c r="C267" s="5" t="str">
        <f t="shared" si="10"/>
        <v>a. HE1-2 &amp; HE23-24</v>
      </c>
      <c r="D267">
        <v>2</v>
      </c>
      <c r="E267" t="s">
        <v>30</v>
      </c>
      <c r="F267" s="6">
        <v>1281.4458905968327</v>
      </c>
      <c r="G267" s="6"/>
      <c r="H267" s="6"/>
      <c r="I267" s="6"/>
      <c r="J267" s="6"/>
      <c r="K267" s="6"/>
      <c r="L267" s="6"/>
      <c r="M267" s="6"/>
      <c r="N267" s="6"/>
    </row>
    <row r="268" spans="1:14" x14ac:dyDescent="0.3">
      <c r="A268" t="str">
        <f t="shared" si="9"/>
        <v>Dec</v>
      </c>
      <c r="B268" s="5">
        <f>DATE(2018, MONTH('2023 ECRS'!$M$2), 1)</f>
        <v>43435</v>
      </c>
      <c r="C268" s="5" t="str">
        <f t="shared" si="10"/>
        <v>b. HE3-6</v>
      </c>
      <c r="D268">
        <v>3</v>
      </c>
      <c r="E268" t="s">
        <v>30</v>
      </c>
      <c r="F268" s="6">
        <v>1406.8479549781773</v>
      </c>
      <c r="G268" s="6"/>
      <c r="H268" s="6"/>
      <c r="I268" s="6"/>
      <c r="J268" s="6"/>
      <c r="K268" s="6"/>
      <c r="L268" s="6"/>
      <c r="M268" s="6"/>
      <c r="N268" s="6"/>
    </row>
    <row r="269" spans="1:14" x14ac:dyDescent="0.3">
      <c r="A269" t="str">
        <f t="shared" si="9"/>
        <v>Dec</v>
      </c>
      <c r="B269" s="5">
        <f>DATE(2018, MONTH('2023 ECRS'!$M$2), 1)</f>
        <v>43435</v>
      </c>
      <c r="C269" s="5" t="str">
        <f t="shared" si="10"/>
        <v>b. HE3-6</v>
      </c>
      <c r="D269">
        <v>4</v>
      </c>
      <c r="E269" t="s">
        <v>30</v>
      </c>
      <c r="F269" s="6">
        <v>1537.8220590835399</v>
      </c>
      <c r="G269" s="6"/>
      <c r="H269" s="6"/>
      <c r="I269" s="6"/>
      <c r="J269" s="6"/>
      <c r="K269" s="6"/>
      <c r="L269" s="6"/>
      <c r="M269" s="6"/>
      <c r="N269" s="6"/>
    </row>
    <row r="270" spans="1:14" x14ac:dyDescent="0.3">
      <c r="A270" t="str">
        <f t="shared" si="9"/>
        <v>Dec</v>
      </c>
      <c r="B270" s="5">
        <f>DATE(2018, MONTH('2023 ECRS'!$M$2), 1)</f>
        <v>43435</v>
      </c>
      <c r="C270" s="5" t="str">
        <f t="shared" si="10"/>
        <v>b. HE3-6</v>
      </c>
      <c r="D270">
        <v>5</v>
      </c>
      <c r="E270" t="s">
        <v>30</v>
      </c>
      <c r="F270" s="6">
        <v>1453.1108422480909</v>
      </c>
      <c r="G270" s="6"/>
      <c r="H270" s="6"/>
      <c r="I270" s="6"/>
      <c r="J270" s="6"/>
      <c r="K270" s="6"/>
      <c r="L270" s="6"/>
      <c r="M270" s="6"/>
      <c r="N270" s="6"/>
    </row>
    <row r="271" spans="1:14" x14ac:dyDescent="0.3">
      <c r="A271" t="str">
        <f t="shared" si="9"/>
        <v>Dec</v>
      </c>
      <c r="B271" s="5">
        <f>DATE(2018, MONTH('2023 ECRS'!$M$2), 1)</f>
        <v>43435</v>
      </c>
      <c r="C271" s="5" t="str">
        <f t="shared" si="10"/>
        <v>b. HE3-6</v>
      </c>
      <c r="D271">
        <v>6</v>
      </c>
      <c r="E271" t="s">
        <v>30</v>
      </c>
      <c r="F271" s="6">
        <v>1383.8221198011915</v>
      </c>
      <c r="G271" s="6"/>
      <c r="H271" s="6"/>
      <c r="I271" s="6"/>
      <c r="J271" s="6"/>
      <c r="K271" s="6"/>
      <c r="L271" s="6"/>
      <c r="M271" s="6"/>
      <c r="N271" s="6"/>
    </row>
    <row r="272" spans="1:14" x14ac:dyDescent="0.3">
      <c r="A272" t="str">
        <f t="shared" si="9"/>
        <v>Dec</v>
      </c>
      <c r="B272" s="5">
        <f>DATE(2018, MONTH('2023 ECRS'!$M$2), 1)</f>
        <v>43435</v>
      </c>
      <c r="C272" s="5" t="str">
        <f t="shared" si="10"/>
        <v>c. HE7-10</v>
      </c>
      <c r="D272">
        <v>7</v>
      </c>
      <c r="E272" t="s">
        <v>30</v>
      </c>
      <c r="F272" s="6">
        <v>1596.8373133635025</v>
      </c>
      <c r="G272" s="6"/>
      <c r="H272" s="6"/>
      <c r="I272" s="6"/>
      <c r="J272" s="6"/>
      <c r="K272" s="6"/>
      <c r="L272" s="6"/>
      <c r="M272" s="6"/>
      <c r="N272" s="6"/>
    </row>
    <row r="273" spans="1:14" x14ac:dyDescent="0.3">
      <c r="A273" t="str">
        <f t="shared" si="9"/>
        <v>Dec</v>
      </c>
      <c r="B273" s="5">
        <f>DATE(2018, MONTH('2023 ECRS'!$M$2), 1)</f>
        <v>43435</v>
      </c>
      <c r="C273" s="5" t="str">
        <f t="shared" si="10"/>
        <v>c. HE7-10</v>
      </c>
      <c r="D273">
        <v>8</v>
      </c>
      <c r="E273" t="s">
        <v>30</v>
      </c>
      <c r="F273" s="6">
        <v>1964.8208143469578</v>
      </c>
      <c r="G273" s="6"/>
      <c r="H273" s="6"/>
      <c r="I273" s="6"/>
      <c r="J273" s="6"/>
      <c r="K273" s="6"/>
      <c r="L273" s="6"/>
      <c r="M273" s="6"/>
      <c r="N273" s="6"/>
    </row>
    <row r="274" spans="1:14" x14ac:dyDescent="0.3">
      <c r="A274" t="str">
        <f t="shared" si="9"/>
        <v>Dec</v>
      </c>
      <c r="B274" s="5">
        <f>DATE(2018, MONTH('2023 ECRS'!$M$2), 1)</f>
        <v>43435</v>
      </c>
      <c r="C274" s="5" t="str">
        <f t="shared" si="10"/>
        <v>c. HE7-10</v>
      </c>
      <c r="D274">
        <v>9</v>
      </c>
      <c r="E274" t="s">
        <v>30</v>
      </c>
      <c r="F274" s="6">
        <v>1951.596307477369</v>
      </c>
      <c r="G274" s="6"/>
      <c r="H274" s="6"/>
      <c r="I274" s="6"/>
      <c r="J274" s="6"/>
      <c r="K274" s="6"/>
      <c r="L274" s="6"/>
      <c r="M274" s="6"/>
      <c r="N274" s="6"/>
    </row>
    <row r="275" spans="1:14" x14ac:dyDescent="0.3">
      <c r="A275" t="str">
        <f t="shared" si="9"/>
        <v>Dec</v>
      </c>
      <c r="B275" s="5">
        <f>DATE(2018, MONTH('2023 ECRS'!$M$2), 1)</f>
        <v>43435</v>
      </c>
      <c r="C275" s="5" t="str">
        <f t="shared" si="10"/>
        <v>c. HE7-10</v>
      </c>
      <c r="D275">
        <v>10</v>
      </c>
      <c r="E275" t="s">
        <v>30</v>
      </c>
      <c r="F275" s="6">
        <v>2767.7482642840641</v>
      </c>
      <c r="G275" s="6"/>
      <c r="H275" s="6"/>
      <c r="I275" s="6"/>
      <c r="J275" s="6"/>
      <c r="K275" s="6"/>
      <c r="L275" s="6"/>
      <c r="M275" s="6"/>
      <c r="N275" s="6"/>
    </row>
    <row r="276" spans="1:14" x14ac:dyDescent="0.3">
      <c r="A276" t="str">
        <f t="shared" si="9"/>
        <v>Dec</v>
      </c>
      <c r="B276" s="5">
        <f>DATE(2018, MONTH('2023 ECRS'!$M$2), 1)</f>
        <v>43435</v>
      </c>
      <c r="C276" s="5" t="str">
        <f t="shared" si="10"/>
        <v>d. HE11-14</v>
      </c>
      <c r="D276">
        <v>11</v>
      </c>
      <c r="E276" t="s">
        <v>30</v>
      </c>
      <c r="F276" s="6">
        <v>2554.5726170924459</v>
      </c>
      <c r="G276" s="6"/>
      <c r="H276" s="6"/>
      <c r="I276" s="6"/>
      <c r="J276" s="6"/>
      <c r="K276" s="6"/>
      <c r="L276" s="6"/>
      <c r="M276" s="6"/>
      <c r="N276" s="6"/>
    </row>
    <row r="277" spans="1:14" x14ac:dyDescent="0.3">
      <c r="A277" t="str">
        <f t="shared" si="9"/>
        <v>Dec</v>
      </c>
      <c r="B277" s="5">
        <f>DATE(2018, MONTH('2023 ECRS'!$M$2), 1)</f>
        <v>43435</v>
      </c>
      <c r="C277" s="5" t="str">
        <f t="shared" si="10"/>
        <v>d. HE11-14</v>
      </c>
      <c r="D277">
        <v>12</v>
      </c>
      <c r="E277" t="s">
        <v>30</v>
      </c>
      <c r="F277" s="6">
        <v>2325.4875919943361</v>
      </c>
      <c r="G277" s="6"/>
      <c r="H277" s="6"/>
      <c r="I277" s="6"/>
      <c r="J277" s="6"/>
      <c r="K277" s="6"/>
      <c r="L277" s="6"/>
      <c r="M277" s="6"/>
      <c r="N277" s="6"/>
    </row>
    <row r="278" spans="1:14" x14ac:dyDescent="0.3">
      <c r="A278" t="str">
        <f t="shared" si="9"/>
        <v>Dec</v>
      </c>
      <c r="B278" s="5">
        <f>DATE(2018, MONTH('2023 ECRS'!$M$2), 1)</f>
        <v>43435</v>
      </c>
      <c r="C278" s="5" t="str">
        <f t="shared" si="10"/>
        <v>d. HE11-14</v>
      </c>
      <c r="D278">
        <v>13</v>
      </c>
      <c r="E278" t="s">
        <v>30</v>
      </c>
      <c r="F278" s="6">
        <v>2096.3814933644189</v>
      </c>
      <c r="G278" s="6"/>
      <c r="H278" s="6"/>
      <c r="I278" s="6"/>
      <c r="J278" s="6"/>
      <c r="K278" s="6"/>
      <c r="L278" s="6"/>
      <c r="M278" s="6"/>
      <c r="N278" s="6"/>
    </row>
    <row r="279" spans="1:14" x14ac:dyDescent="0.3">
      <c r="A279" t="str">
        <f t="shared" si="9"/>
        <v>Dec</v>
      </c>
      <c r="B279" s="5">
        <f>DATE(2018, MONTH('2023 ECRS'!$M$2), 1)</f>
        <v>43435</v>
      </c>
      <c r="C279" s="5" t="str">
        <f t="shared" si="10"/>
        <v>d. HE11-14</v>
      </c>
      <c r="D279">
        <v>14</v>
      </c>
      <c r="E279" t="s">
        <v>30</v>
      </c>
      <c r="F279" s="6">
        <v>2401.3007172958824</v>
      </c>
      <c r="G279" s="6"/>
      <c r="H279" s="6"/>
      <c r="I279" s="6"/>
      <c r="J279" s="6"/>
      <c r="K279" s="6"/>
      <c r="L279" s="6"/>
      <c r="M279" s="6"/>
      <c r="N279" s="6"/>
    </row>
    <row r="280" spans="1:14" x14ac:dyDescent="0.3">
      <c r="A280" t="str">
        <f t="shared" si="9"/>
        <v>Dec</v>
      </c>
      <c r="B280" s="5">
        <f>DATE(2018, MONTH('2023 ECRS'!$M$2), 1)</f>
        <v>43435</v>
      </c>
      <c r="C280" s="5" t="str">
        <f t="shared" si="10"/>
        <v>e. HE15-18</v>
      </c>
      <c r="D280">
        <v>15</v>
      </c>
      <c r="E280" t="s">
        <v>30</v>
      </c>
      <c r="F280" s="6">
        <v>2772.9135291761631</v>
      </c>
      <c r="G280" s="6"/>
      <c r="H280" s="6"/>
      <c r="I280" s="6"/>
      <c r="J280" s="6"/>
      <c r="K280" s="6"/>
      <c r="L280" s="6"/>
      <c r="M280" s="6"/>
      <c r="N280" s="6"/>
    </row>
    <row r="281" spans="1:14" x14ac:dyDescent="0.3">
      <c r="A281" t="str">
        <f t="shared" si="9"/>
        <v>Dec</v>
      </c>
      <c r="B281" s="5">
        <f>DATE(2018, MONTH('2023 ECRS'!$M$2), 1)</f>
        <v>43435</v>
      </c>
      <c r="C281" s="5" t="str">
        <f t="shared" si="10"/>
        <v>e. HE15-18</v>
      </c>
      <c r="D281">
        <v>16</v>
      </c>
      <c r="E281" t="s">
        <v>30</v>
      </c>
      <c r="F281" s="6">
        <v>2490.2950959828404</v>
      </c>
      <c r="G281" s="6"/>
      <c r="H281" s="6"/>
      <c r="I281" s="6"/>
      <c r="J281" s="6"/>
      <c r="K281" s="6"/>
      <c r="L281" s="6"/>
      <c r="M281" s="6"/>
      <c r="N281" s="6"/>
    </row>
    <row r="282" spans="1:14" x14ac:dyDescent="0.3">
      <c r="A282" t="str">
        <f t="shared" si="9"/>
        <v>Dec</v>
      </c>
      <c r="B282" s="5">
        <f>DATE(2018, MONTH('2023 ECRS'!$M$2), 1)</f>
        <v>43435</v>
      </c>
      <c r="C282" s="5" t="str">
        <f t="shared" si="10"/>
        <v>e. HE15-18</v>
      </c>
      <c r="D282">
        <v>17</v>
      </c>
      <c r="E282" t="s">
        <v>30</v>
      </c>
      <c r="F282" s="6">
        <v>2144.4746550343871</v>
      </c>
      <c r="G282" s="6"/>
      <c r="H282" s="6"/>
      <c r="I282" s="6"/>
      <c r="J282" s="6"/>
      <c r="K282" s="6"/>
      <c r="L282" s="6"/>
      <c r="M282" s="6"/>
      <c r="N282" s="6"/>
    </row>
    <row r="283" spans="1:14" x14ac:dyDescent="0.3">
      <c r="A283" t="str">
        <f t="shared" si="9"/>
        <v>Dec</v>
      </c>
      <c r="B283" s="5">
        <f>DATE(2018, MONTH('2023 ECRS'!$M$2), 1)</f>
        <v>43435</v>
      </c>
      <c r="C283" s="5" t="str">
        <f t="shared" si="10"/>
        <v>e. HE15-18</v>
      </c>
      <c r="D283">
        <v>18</v>
      </c>
      <c r="E283" t="s">
        <v>30</v>
      </c>
      <c r="F283" s="6">
        <v>2136.0996319666101</v>
      </c>
      <c r="G283" s="6"/>
      <c r="H283" s="6"/>
      <c r="I283" s="6"/>
      <c r="J283" s="6"/>
      <c r="K283" s="6"/>
      <c r="L283" s="6"/>
      <c r="M283" s="6"/>
      <c r="N283" s="6"/>
    </row>
    <row r="284" spans="1:14" x14ac:dyDescent="0.3">
      <c r="A284" t="str">
        <f t="shared" si="9"/>
        <v>Dec</v>
      </c>
      <c r="B284" s="5">
        <f>DATE(2018, MONTH('2023 ECRS'!$M$2), 1)</f>
        <v>43435</v>
      </c>
      <c r="C284" s="5" t="str">
        <f t="shared" si="10"/>
        <v>f. HE19-22</v>
      </c>
      <c r="D284">
        <v>19</v>
      </c>
      <c r="E284" t="s">
        <v>30</v>
      </c>
      <c r="F284" s="6">
        <v>1328.7820632086573</v>
      </c>
      <c r="G284" s="6"/>
      <c r="H284" s="6"/>
      <c r="I284" s="6"/>
      <c r="J284" s="6"/>
      <c r="K284" s="6"/>
      <c r="L284" s="6"/>
      <c r="M284" s="6"/>
      <c r="N284" s="6"/>
    </row>
    <row r="285" spans="1:14" x14ac:dyDescent="0.3">
      <c r="A285" t="str">
        <f t="shared" si="9"/>
        <v>Dec</v>
      </c>
      <c r="B285" s="5">
        <f>DATE(2018, MONTH('2023 ECRS'!$M$2), 1)</f>
        <v>43435</v>
      </c>
      <c r="C285" s="5" t="str">
        <f t="shared" si="10"/>
        <v>f. HE19-22</v>
      </c>
      <c r="D285">
        <v>20</v>
      </c>
      <c r="E285" t="s">
        <v>30</v>
      </c>
      <c r="F285" s="6">
        <v>1599.0170158315464</v>
      </c>
      <c r="G285" s="6"/>
      <c r="H285" s="6"/>
      <c r="I285" s="6"/>
      <c r="J285" s="6"/>
      <c r="K285" s="6"/>
      <c r="L285" s="6"/>
      <c r="M285" s="6"/>
      <c r="N285" s="6"/>
    </row>
    <row r="286" spans="1:14" x14ac:dyDescent="0.3">
      <c r="A286" t="str">
        <f t="shared" si="9"/>
        <v>Dec</v>
      </c>
      <c r="B286" s="5">
        <f>DATE(2018, MONTH('2023 ECRS'!$M$2), 1)</f>
        <v>43435</v>
      </c>
      <c r="C286" s="5" t="str">
        <f t="shared" si="10"/>
        <v>f. HE19-22</v>
      </c>
      <c r="D286">
        <v>21</v>
      </c>
      <c r="E286" t="s">
        <v>30</v>
      </c>
      <c r="F286" s="6">
        <v>1523.2593270339657</v>
      </c>
      <c r="G286" s="6"/>
      <c r="H286" s="6"/>
      <c r="I286" s="6"/>
      <c r="J286" s="6"/>
      <c r="K286" s="6"/>
      <c r="L286" s="6"/>
      <c r="M286" s="6"/>
      <c r="N286" s="6"/>
    </row>
    <row r="287" spans="1:14" x14ac:dyDescent="0.3">
      <c r="A287" t="str">
        <f t="shared" si="9"/>
        <v>Dec</v>
      </c>
      <c r="B287" s="5">
        <f>DATE(2018, MONTH('2023 ECRS'!$M$2), 1)</f>
        <v>43435</v>
      </c>
      <c r="C287" s="5" t="str">
        <f t="shared" si="10"/>
        <v>f. HE19-22</v>
      </c>
      <c r="D287">
        <v>22</v>
      </c>
      <c r="E287" t="s">
        <v>30</v>
      </c>
      <c r="F287" s="6">
        <v>1538.5059601265455</v>
      </c>
      <c r="G287" s="6"/>
      <c r="H287" s="6"/>
      <c r="I287" s="6"/>
      <c r="J287" s="6"/>
      <c r="K287" s="6"/>
      <c r="L287" s="6"/>
      <c r="M287" s="6"/>
      <c r="N287" s="6"/>
    </row>
    <row r="288" spans="1:14" x14ac:dyDescent="0.3">
      <c r="A288" t="str">
        <f t="shared" si="9"/>
        <v>Dec</v>
      </c>
      <c r="B288" s="5">
        <f>DATE(2018, MONTH('2023 ECRS'!$M$2), 1)</f>
        <v>43435</v>
      </c>
      <c r="C288" s="5" t="str">
        <f t="shared" si="10"/>
        <v>a. HE1-2 &amp; HE23-24</v>
      </c>
      <c r="D288">
        <v>23</v>
      </c>
      <c r="E288" t="s">
        <v>30</v>
      </c>
      <c r="F288" s="6">
        <v>1494.1507840871241</v>
      </c>
      <c r="G288" s="6"/>
      <c r="H288" s="6"/>
      <c r="I288" s="6"/>
      <c r="J288" s="6"/>
      <c r="K288" s="6"/>
      <c r="L288" s="6"/>
      <c r="M288" s="6"/>
      <c r="N288" s="6"/>
    </row>
    <row r="289" spans="1:14" x14ac:dyDescent="0.3">
      <c r="A289" t="str">
        <f t="shared" si="9"/>
        <v>Dec</v>
      </c>
      <c r="B289" s="5">
        <f>DATE(2018, MONTH('2023 ECRS'!$M$2), 1)</f>
        <v>43435</v>
      </c>
      <c r="C289" s="5" t="str">
        <f t="shared" si="10"/>
        <v>a. HE1-2 &amp; HE23-24</v>
      </c>
      <c r="D289">
        <v>24</v>
      </c>
      <c r="E289" t="s">
        <v>30</v>
      </c>
      <c r="F289" s="6">
        <v>1239.9475185663696</v>
      </c>
      <c r="G289" s="6"/>
      <c r="H289" s="6"/>
      <c r="I289" s="6"/>
      <c r="J289" s="6"/>
      <c r="K289" s="6"/>
      <c r="L289" s="6"/>
      <c r="M289" s="6"/>
      <c r="N289" s="6"/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20F6DC-9275-4489-AB74-CCA8059A7BBC}">
  <ds:schemaRefs>
    <ds:schemaRef ds:uri="http://purl.org/dc/elements/1.1/"/>
    <ds:schemaRef ds:uri="http://purl.org/dc/terms/"/>
    <ds:schemaRef ds:uri="http://schemas.microsoft.com/office/2006/metadata/properties"/>
    <ds:schemaRef ds:uri="f685203b-1255-41d2-8f70-b98a843edfb9"/>
    <ds:schemaRef ds:uri="http://schemas.microsoft.com/office/2006/documentManagement/types"/>
    <ds:schemaRef ds:uri="http://purl.org/dc/dcmitype/"/>
    <ds:schemaRef ds:uri="http://www.w3.org/XML/1998/namespace"/>
    <ds:schemaRef ds:uri="54b2f64a-4128-45e5-885e-00415c90a28b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20XX ECRS</vt:lpstr>
      <vt:lpstr>2023 ECRS</vt:lpstr>
      <vt:lpstr>2024 ECRS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Mago, Nitika</cp:lastModifiedBy>
  <dcterms:created xsi:type="dcterms:W3CDTF">2015-06-05T18:17:20Z</dcterms:created>
  <dcterms:modified xsi:type="dcterms:W3CDTF">2023-10-26T19:42:30Z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