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89" documentId="8_{A5CB8233-D01A-4B8C-A812-84B8071559A8}" xr6:coauthVersionLast="47" xr6:coauthVersionMax="47" xr10:uidLastSave="{84EBB135-6326-43BE-A88E-6EB5E986E95C}"/>
  <bookViews>
    <workbookView xWindow="28680" yWindow="-120" windowWidth="29040" windowHeight="15840" activeTab="6" xr2:uid="{00000000-000D-0000-FFFF-FFFF00000000}"/>
  </bookViews>
  <sheets>
    <sheet name="2023 Regulation Up" sheetId="56" r:id="rId1"/>
    <sheet name="2023 Regulation Down" sheetId="57" r:id="rId2"/>
    <sheet name="2024 Regulation Up" sheetId="50" r:id="rId3"/>
    <sheet name="2024 Regulation Down" sheetId="54" r:id="rId4"/>
    <sheet name="2024 Wind Adj Table" sheetId="53" r:id="rId5"/>
    <sheet name="2024 Solar Adj Table" sheetId="55" r:id="rId6"/>
    <sheet name="Charts" sheetId="20" r:id="rId7"/>
  </sheets>
  <externalReferences>
    <externalReference r:id="rId8"/>
    <externalReference r:id="rId9"/>
  </externalReferences>
  <definedNames>
    <definedName name="_xlnm._FilterDatabase" localSheetId="6" hidden="1">Charts!$A$1:$J$577</definedName>
  </definedNames>
  <calcPr calcId="191029"/>
  <pivotCaches>
    <pivotCache cacheId="166" r:id="rId10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55" l="1"/>
  <c r="B15" i="55" s="1"/>
  <c r="C14" i="55"/>
  <c r="E14" i="55"/>
  <c r="D14" i="55"/>
  <c r="H25" i="54"/>
  <c r="G25" i="54"/>
  <c r="F25" i="54"/>
  <c r="E25" i="54"/>
  <c r="D25" i="54"/>
  <c r="C25" i="54"/>
  <c r="B25" i="54"/>
  <c r="H24" i="54"/>
  <c r="G24" i="54"/>
  <c r="F24" i="54"/>
  <c r="E24" i="54"/>
  <c r="D24" i="54"/>
  <c r="C24" i="54"/>
  <c r="B24" i="54"/>
  <c r="H23" i="54"/>
  <c r="G23" i="54"/>
  <c r="F23" i="54"/>
  <c r="E23" i="54"/>
  <c r="D23" i="54"/>
  <c r="C23" i="54"/>
  <c r="B23" i="54"/>
  <c r="H22" i="54"/>
  <c r="G22" i="54"/>
  <c r="F22" i="54"/>
  <c r="E22" i="54"/>
  <c r="D22" i="54"/>
  <c r="C22" i="54"/>
  <c r="B22" i="54"/>
  <c r="H21" i="54"/>
  <c r="G21" i="54"/>
  <c r="F21" i="54"/>
  <c r="E21" i="54"/>
  <c r="D21" i="54"/>
  <c r="C21" i="54"/>
  <c r="B21" i="54"/>
  <c r="H20" i="54"/>
  <c r="G20" i="54"/>
  <c r="F20" i="54"/>
  <c r="E20" i="54"/>
  <c r="D20" i="54"/>
  <c r="C20" i="54"/>
  <c r="B20" i="54"/>
  <c r="H19" i="54"/>
  <c r="G19" i="54"/>
  <c r="F19" i="54"/>
  <c r="E19" i="54"/>
  <c r="D19" i="54"/>
  <c r="C19" i="54"/>
  <c r="B19" i="54"/>
  <c r="H18" i="54"/>
  <c r="G18" i="54"/>
  <c r="F18" i="54"/>
  <c r="E18" i="54"/>
  <c r="D18" i="54"/>
  <c r="C18" i="54"/>
  <c r="B18" i="54"/>
  <c r="H17" i="54"/>
  <c r="G17" i="54"/>
  <c r="F17" i="54"/>
  <c r="E17" i="54"/>
  <c r="D17" i="54"/>
  <c r="C17" i="54"/>
  <c r="B17" i="54"/>
  <c r="H16" i="54"/>
  <c r="G16" i="54"/>
  <c r="F16" i="54"/>
  <c r="E16" i="54"/>
  <c r="D16" i="54"/>
  <c r="C16" i="54"/>
  <c r="B16" i="54"/>
  <c r="H15" i="54"/>
  <c r="G15" i="54"/>
  <c r="F15" i="54"/>
  <c r="E15" i="54"/>
  <c r="D15" i="54"/>
  <c r="C15" i="54"/>
  <c r="B15" i="54"/>
  <c r="H14" i="54"/>
  <c r="G14" i="54"/>
  <c r="F14" i="54"/>
  <c r="E14" i="54"/>
  <c r="D14" i="54"/>
  <c r="C14" i="54"/>
  <c r="B14" i="54"/>
  <c r="H13" i="54"/>
  <c r="G13" i="54"/>
  <c r="F13" i="54"/>
  <c r="E13" i="54"/>
  <c r="D13" i="54"/>
  <c r="C13" i="54"/>
  <c r="B13" i="54"/>
  <c r="H12" i="54"/>
  <c r="G12" i="54"/>
  <c r="F12" i="54"/>
  <c r="E12" i="54"/>
  <c r="D12" i="54"/>
  <c r="C12" i="54"/>
  <c r="B12" i="54"/>
  <c r="H11" i="54"/>
  <c r="G11" i="54"/>
  <c r="F11" i="54"/>
  <c r="E11" i="54"/>
  <c r="D11" i="54"/>
  <c r="C11" i="54"/>
  <c r="B11" i="54"/>
  <c r="H10" i="54"/>
  <c r="G10" i="54"/>
  <c r="F10" i="54"/>
  <c r="E10" i="54"/>
  <c r="D10" i="54"/>
  <c r="C10" i="54"/>
  <c r="B10" i="54"/>
  <c r="H9" i="54"/>
  <c r="G9" i="54"/>
  <c r="F9" i="54"/>
  <c r="E9" i="54"/>
  <c r="D9" i="54"/>
  <c r="C9" i="54"/>
  <c r="B9" i="54"/>
  <c r="H8" i="54"/>
  <c r="G8" i="54"/>
  <c r="F8" i="54"/>
  <c r="E8" i="54"/>
  <c r="D8" i="54"/>
  <c r="C8" i="54"/>
  <c r="B8" i="54"/>
  <c r="H7" i="54"/>
  <c r="G7" i="54"/>
  <c r="F7" i="54"/>
  <c r="E7" i="54"/>
  <c r="D7" i="54"/>
  <c r="C7" i="54"/>
  <c r="B7" i="54"/>
  <c r="H6" i="54"/>
  <c r="G6" i="54"/>
  <c r="F6" i="54"/>
  <c r="E6" i="54"/>
  <c r="D6" i="54"/>
  <c r="C6" i="54"/>
  <c r="B6" i="54"/>
  <c r="H5" i="54"/>
  <c r="G5" i="54"/>
  <c r="F5" i="54"/>
  <c r="E5" i="54"/>
  <c r="D5" i="54"/>
  <c r="C5" i="54"/>
  <c r="B5" i="54"/>
  <c r="H4" i="54"/>
  <c r="G4" i="54"/>
  <c r="F4" i="54"/>
  <c r="E4" i="54"/>
  <c r="D4" i="54"/>
  <c r="C4" i="54"/>
  <c r="B4" i="54"/>
  <c r="H3" i="54"/>
  <c r="G3" i="54"/>
  <c r="F3" i="54"/>
  <c r="E3" i="54"/>
  <c r="D3" i="54"/>
  <c r="C3" i="54"/>
  <c r="B3" i="54"/>
  <c r="H2" i="54"/>
  <c r="G2" i="54"/>
  <c r="F2" i="54"/>
  <c r="E2" i="54"/>
  <c r="D2" i="54"/>
  <c r="C2" i="54"/>
  <c r="B2" i="54"/>
  <c r="C577" i="20"/>
  <c r="B577" i="20" s="1"/>
  <c r="C576" i="20"/>
  <c r="B576" i="20" s="1"/>
  <c r="C575" i="20"/>
  <c r="B575" i="20" s="1"/>
  <c r="C574" i="20"/>
  <c r="B574" i="20" s="1"/>
  <c r="A574" i="20"/>
  <c r="C573" i="20"/>
  <c r="B573" i="20" s="1"/>
  <c r="C572" i="20"/>
  <c r="C571" i="20"/>
  <c r="B571" i="20" s="1"/>
  <c r="C570" i="20"/>
  <c r="B570" i="20"/>
  <c r="A570" i="20"/>
  <c r="C569" i="20"/>
  <c r="B569" i="20" s="1"/>
  <c r="C568" i="20"/>
  <c r="B568" i="20" s="1"/>
  <c r="C567" i="20"/>
  <c r="B567" i="20" s="1"/>
  <c r="C566" i="20"/>
  <c r="B566" i="20" s="1"/>
  <c r="A566" i="20"/>
  <c r="C565" i="20"/>
  <c r="C564" i="20"/>
  <c r="C563" i="20"/>
  <c r="B563" i="20" s="1"/>
  <c r="C562" i="20"/>
  <c r="B562" i="20"/>
  <c r="A562" i="20"/>
  <c r="C561" i="20"/>
  <c r="B561" i="20" s="1"/>
  <c r="C560" i="20"/>
  <c r="B560" i="20" s="1"/>
  <c r="C559" i="20"/>
  <c r="B559" i="20" s="1"/>
  <c r="C558" i="20"/>
  <c r="B558" i="20" s="1"/>
  <c r="A558" i="20"/>
  <c r="C557" i="20"/>
  <c r="C556" i="20"/>
  <c r="C555" i="20"/>
  <c r="B555" i="20" s="1"/>
  <c r="C554" i="20"/>
  <c r="B554" i="20"/>
  <c r="A554" i="20"/>
  <c r="C553" i="20"/>
  <c r="B553" i="20" s="1"/>
  <c r="C552" i="20"/>
  <c r="B552" i="20" s="1"/>
  <c r="C551" i="20"/>
  <c r="B551" i="20" s="1"/>
  <c r="C550" i="20"/>
  <c r="B550" i="20" s="1"/>
  <c r="A550" i="20"/>
  <c r="C549" i="20"/>
  <c r="B549" i="20" s="1"/>
  <c r="C548" i="20"/>
  <c r="C547" i="20"/>
  <c r="B547" i="20" s="1"/>
  <c r="C546" i="20"/>
  <c r="B546" i="20"/>
  <c r="A546" i="20"/>
  <c r="C545" i="20"/>
  <c r="B545" i="20" s="1"/>
  <c r="C544" i="20"/>
  <c r="B544" i="20" s="1"/>
  <c r="C543" i="20"/>
  <c r="B543" i="20" s="1"/>
  <c r="C542" i="20"/>
  <c r="B542" i="20" s="1"/>
  <c r="A542" i="20"/>
  <c r="C541" i="20"/>
  <c r="B541" i="20" s="1"/>
  <c r="C540" i="20"/>
  <c r="C539" i="20"/>
  <c r="A539" i="20" s="1"/>
  <c r="B539" i="20"/>
  <c r="C538" i="20"/>
  <c r="B538" i="20"/>
  <c r="A538" i="20"/>
  <c r="C537" i="20"/>
  <c r="B537" i="20" s="1"/>
  <c r="C536" i="20"/>
  <c r="B536" i="20" s="1"/>
  <c r="C535" i="20"/>
  <c r="A535" i="20" s="1"/>
  <c r="B535" i="20"/>
  <c r="C534" i="20"/>
  <c r="B534" i="20" s="1"/>
  <c r="A534" i="20"/>
  <c r="C533" i="20"/>
  <c r="B533" i="20" s="1"/>
  <c r="C532" i="20"/>
  <c r="C531" i="20"/>
  <c r="C530" i="20"/>
  <c r="B530" i="20" s="1"/>
  <c r="A530" i="20"/>
  <c r="C529" i="20"/>
  <c r="B529" i="20" s="1"/>
  <c r="C528" i="20"/>
  <c r="B528" i="20" s="1"/>
  <c r="C527" i="20"/>
  <c r="C526" i="20"/>
  <c r="B526" i="20" s="1"/>
  <c r="C525" i="20"/>
  <c r="B525" i="20" s="1"/>
  <c r="C524" i="20"/>
  <c r="C523" i="20"/>
  <c r="A523" i="20" s="1"/>
  <c r="C522" i="20"/>
  <c r="B522" i="20" s="1"/>
  <c r="C521" i="20"/>
  <c r="B521" i="20" s="1"/>
  <c r="C520" i="20"/>
  <c r="A520" i="20" s="1"/>
  <c r="B520" i="20"/>
  <c r="C519" i="20"/>
  <c r="C518" i="20"/>
  <c r="B518" i="20" s="1"/>
  <c r="C517" i="20"/>
  <c r="B517" i="20" s="1"/>
  <c r="C516" i="20"/>
  <c r="C515" i="20"/>
  <c r="A515" i="20" s="1"/>
  <c r="C514" i="20"/>
  <c r="B514" i="20" s="1"/>
  <c r="C513" i="20"/>
  <c r="B513" i="20" s="1"/>
  <c r="C512" i="20"/>
  <c r="A512" i="20" s="1"/>
  <c r="B512" i="20"/>
  <c r="C511" i="20"/>
  <c r="C510" i="20"/>
  <c r="B510" i="20" s="1"/>
  <c r="C509" i="20"/>
  <c r="B509" i="20" s="1"/>
  <c r="C508" i="20"/>
  <c r="C507" i="20"/>
  <c r="A507" i="20" s="1"/>
  <c r="C506" i="20"/>
  <c r="B506" i="20" s="1"/>
  <c r="C505" i="20"/>
  <c r="B505" i="20" s="1"/>
  <c r="C504" i="20"/>
  <c r="A504" i="20" s="1"/>
  <c r="B504" i="20"/>
  <c r="C503" i="20"/>
  <c r="C502" i="20"/>
  <c r="B502" i="20" s="1"/>
  <c r="C501" i="20"/>
  <c r="B501" i="20" s="1"/>
  <c r="C500" i="20"/>
  <c r="C499" i="20"/>
  <c r="A499" i="20" s="1"/>
  <c r="C498" i="20"/>
  <c r="B498" i="20" s="1"/>
  <c r="C497" i="20"/>
  <c r="B497" i="20" s="1"/>
  <c r="C496" i="20"/>
  <c r="A496" i="20" s="1"/>
  <c r="B496" i="20"/>
  <c r="C495" i="20"/>
  <c r="C494" i="20"/>
  <c r="B494" i="20" s="1"/>
  <c r="C493" i="20"/>
  <c r="B493" i="20" s="1"/>
  <c r="C492" i="20"/>
  <c r="C491" i="20"/>
  <c r="A491" i="20" s="1"/>
  <c r="C490" i="20"/>
  <c r="B490" i="20" s="1"/>
  <c r="C489" i="20"/>
  <c r="B489" i="20" s="1"/>
  <c r="C488" i="20"/>
  <c r="A488" i="20" s="1"/>
  <c r="B488" i="20"/>
  <c r="C487" i="20"/>
  <c r="C486" i="20"/>
  <c r="B486" i="20" s="1"/>
  <c r="C485" i="20"/>
  <c r="B485" i="20" s="1"/>
  <c r="C484" i="20"/>
  <c r="C483" i="20"/>
  <c r="A483" i="20" s="1"/>
  <c r="C482" i="20"/>
  <c r="B482" i="20" s="1"/>
  <c r="C481" i="20"/>
  <c r="B481" i="20" s="1"/>
  <c r="C480" i="20"/>
  <c r="A480" i="20" s="1"/>
  <c r="B480" i="20"/>
  <c r="C479" i="20"/>
  <c r="C478" i="20"/>
  <c r="B478" i="20" s="1"/>
  <c r="C477" i="20"/>
  <c r="B477" i="20" s="1"/>
  <c r="C476" i="20"/>
  <c r="C475" i="20"/>
  <c r="A475" i="20" s="1"/>
  <c r="C474" i="20"/>
  <c r="B474" i="20" s="1"/>
  <c r="C473" i="20"/>
  <c r="B473" i="20" s="1"/>
  <c r="C472" i="20"/>
  <c r="A472" i="20" s="1"/>
  <c r="B472" i="20"/>
  <c r="C471" i="20"/>
  <c r="C470" i="20"/>
  <c r="B470" i="20" s="1"/>
  <c r="A470" i="20"/>
  <c r="C469" i="20"/>
  <c r="B469" i="20" s="1"/>
  <c r="C468" i="20"/>
  <c r="C467" i="20"/>
  <c r="A467" i="20" s="1"/>
  <c r="B467" i="20"/>
  <c r="C466" i="20"/>
  <c r="B466" i="20" s="1"/>
  <c r="A466" i="20"/>
  <c r="C465" i="20"/>
  <c r="B465" i="20" s="1"/>
  <c r="C464" i="20"/>
  <c r="A464" i="20" s="1"/>
  <c r="B464" i="20"/>
  <c r="C463" i="20"/>
  <c r="C462" i="20"/>
  <c r="B462" i="20" s="1"/>
  <c r="A462" i="20"/>
  <c r="C461" i="20"/>
  <c r="B461" i="20" s="1"/>
  <c r="C460" i="20"/>
  <c r="C459" i="20"/>
  <c r="A459" i="20" s="1"/>
  <c r="B459" i="20"/>
  <c r="C458" i="20"/>
  <c r="B458" i="20" s="1"/>
  <c r="A458" i="20"/>
  <c r="C457" i="20"/>
  <c r="B457" i="20" s="1"/>
  <c r="C456" i="20"/>
  <c r="A456" i="20" s="1"/>
  <c r="B456" i="20"/>
  <c r="C455" i="20"/>
  <c r="C454" i="20"/>
  <c r="B454" i="20" s="1"/>
  <c r="A454" i="20"/>
  <c r="C453" i="20"/>
  <c r="B453" i="20" s="1"/>
  <c r="C452" i="20"/>
  <c r="C451" i="20"/>
  <c r="A451" i="20" s="1"/>
  <c r="B451" i="20"/>
  <c r="C450" i="20"/>
  <c r="B450" i="20" s="1"/>
  <c r="A450" i="20"/>
  <c r="C449" i="20"/>
  <c r="B449" i="20" s="1"/>
  <c r="C448" i="20"/>
  <c r="A448" i="20" s="1"/>
  <c r="B448" i="20"/>
  <c r="C447" i="20"/>
  <c r="C446" i="20"/>
  <c r="B446" i="20" s="1"/>
  <c r="A446" i="20"/>
  <c r="C445" i="20"/>
  <c r="B445" i="20" s="1"/>
  <c r="C444" i="20"/>
  <c r="C443" i="20"/>
  <c r="A443" i="20" s="1"/>
  <c r="B443" i="20"/>
  <c r="C442" i="20"/>
  <c r="B442" i="20" s="1"/>
  <c r="A442" i="20"/>
  <c r="C441" i="20"/>
  <c r="B441" i="20" s="1"/>
  <c r="C440" i="20"/>
  <c r="A440" i="20" s="1"/>
  <c r="B440" i="20"/>
  <c r="C439" i="20"/>
  <c r="C438" i="20"/>
  <c r="B438" i="20" s="1"/>
  <c r="A438" i="20"/>
  <c r="C437" i="20"/>
  <c r="B437" i="20" s="1"/>
  <c r="C436" i="20"/>
  <c r="C435" i="20"/>
  <c r="A435" i="20" s="1"/>
  <c r="B435" i="20"/>
  <c r="C434" i="20"/>
  <c r="B434" i="20" s="1"/>
  <c r="A434" i="20"/>
  <c r="C433" i="20"/>
  <c r="B433" i="20" s="1"/>
  <c r="C432" i="20"/>
  <c r="A432" i="20" s="1"/>
  <c r="C431" i="20"/>
  <c r="C430" i="20"/>
  <c r="B430" i="20" s="1"/>
  <c r="A430" i="20"/>
  <c r="C429" i="20"/>
  <c r="B429" i="20" s="1"/>
  <c r="C428" i="20"/>
  <c r="C427" i="20"/>
  <c r="A427" i="20" s="1"/>
  <c r="B427" i="20"/>
  <c r="C426" i="20"/>
  <c r="B426" i="20" s="1"/>
  <c r="A426" i="20"/>
  <c r="C425" i="20"/>
  <c r="B425" i="20" s="1"/>
  <c r="C424" i="20"/>
  <c r="A424" i="20" s="1"/>
  <c r="C423" i="20"/>
  <c r="C422" i="20"/>
  <c r="B422" i="20" s="1"/>
  <c r="A422" i="20"/>
  <c r="C421" i="20"/>
  <c r="B421" i="20" s="1"/>
  <c r="C420" i="20"/>
  <c r="C419" i="20"/>
  <c r="A419" i="20" s="1"/>
  <c r="B419" i="20"/>
  <c r="C418" i="20"/>
  <c r="B418" i="20" s="1"/>
  <c r="A418" i="20"/>
  <c r="C417" i="20"/>
  <c r="B417" i="20" s="1"/>
  <c r="C416" i="20"/>
  <c r="A416" i="20" s="1"/>
  <c r="C415" i="20"/>
  <c r="C414" i="20"/>
  <c r="B414" i="20" s="1"/>
  <c r="A414" i="20"/>
  <c r="C413" i="20"/>
  <c r="B413" i="20" s="1"/>
  <c r="C412" i="20"/>
  <c r="C411" i="20"/>
  <c r="A411" i="20" s="1"/>
  <c r="B411" i="20"/>
  <c r="C410" i="20"/>
  <c r="B410" i="20" s="1"/>
  <c r="A410" i="20"/>
  <c r="C409" i="20"/>
  <c r="B409" i="20" s="1"/>
  <c r="C408" i="20"/>
  <c r="A408" i="20" s="1"/>
  <c r="C407" i="20"/>
  <c r="C406" i="20"/>
  <c r="B406" i="20" s="1"/>
  <c r="A406" i="20"/>
  <c r="C405" i="20"/>
  <c r="B405" i="20" s="1"/>
  <c r="C404" i="20"/>
  <c r="A404" i="20" s="1"/>
  <c r="C403" i="20"/>
  <c r="C402" i="20"/>
  <c r="B402" i="20"/>
  <c r="A402" i="20"/>
  <c r="C401" i="20"/>
  <c r="C400" i="20"/>
  <c r="A400" i="20" s="1"/>
  <c r="B400" i="20"/>
  <c r="C399" i="20"/>
  <c r="B399" i="20"/>
  <c r="A399" i="20"/>
  <c r="C398" i="20"/>
  <c r="B398" i="20" s="1"/>
  <c r="C397" i="20"/>
  <c r="C396" i="20"/>
  <c r="A396" i="20" s="1"/>
  <c r="C395" i="20"/>
  <c r="C394" i="20"/>
  <c r="B394" i="20"/>
  <c r="A394" i="20"/>
  <c r="C393" i="20"/>
  <c r="C392" i="20"/>
  <c r="A392" i="20" s="1"/>
  <c r="C391" i="20"/>
  <c r="B391" i="20"/>
  <c r="A391" i="20"/>
  <c r="C390" i="20"/>
  <c r="B390" i="20" s="1"/>
  <c r="C389" i="20"/>
  <c r="C388" i="20"/>
  <c r="A388" i="20" s="1"/>
  <c r="C387" i="20"/>
  <c r="C386" i="20"/>
  <c r="B386" i="20"/>
  <c r="A386" i="20"/>
  <c r="C385" i="20"/>
  <c r="C384" i="20"/>
  <c r="A384" i="20" s="1"/>
  <c r="B384" i="20"/>
  <c r="C383" i="20"/>
  <c r="B383" i="20"/>
  <c r="A383" i="20"/>
  <c r="C382" i="20"/>
  <c r="B382" i="20" s="1"/>
  <c r="C381" i="20"/>
  <c r="C380" i="20"/>
  <c r="A380" i="20" s="1"/>
  <c r="C379" i="20"/>
  <c r="C378" i="20"/>
  <c r="B378" i="20"/>
  <c r="A378" i="20"/>
  <c r="C377" i="20"/>
  <c r="C376" i="20"/>
  <c r="A376" i="20" s="1"/>
  <c r="C375" i="20"/>
  <c r="C374" i="20"/>
  <c r="B374" i="20" s="1"/>
  <c r="A374" i="20"/>
  <c r="C373" i="20"/>
  <c r="C372" i="20"/>
  <c r="A372" i="20" s="1"/>
  <c r="C371" i="20"/>
  <c r="A371" i="20" s="1"/>
  <c r="C370" i="20"/>
  <c r="B370" i="20"/>
  <c r="A370" i="20"/>
  <c r="C369" i="20"/>
  <c r="C368" i="20"/>
  <c r="A368" i="20" s="1"/>
  <c r="C367" i="20"/>
  <c r="C366" i="20"/>
  <c r="B366" i="20" s="1"/>
  <c r="A366" i="20"/>
  <c r="C365" i="20"/>
  <c r="C364" i="20"/>
  <c r="A364" i="20" s="1"/>
  <c r="C363" i="20"/>
  <c r="C362" i="20"/>
  <c r="B362" i="20"/>
  <c r="A362" i="20"/>
  <c r="C361" i="20"/>
  <c r="C360" i="20"/>
  <c r="A360" i="20" s="1"/>
  <c r="C359" i="20"/>
  <c r="C358" i="20"/>
  <c r="B358" i="20" s="1"/>
  <c r="A358" i="20"/>
  <c r="C357" i="20"/>
  <c r="C356" i="20"/>
  <c r="A356" i="20" s="1"/>
  <c r="C355" i="20"/>
  <c r="A355" i="20" s="1"/>
  <c r="B355" i="20"/>
  <c r="C354" i="20"/>
  <c r="B354" i="20"/>
  <c r="A354" i="20"/>
  <c r="C353" i="20"/>
  <c r="C352" i="20"/>
  <c r="A352" i="20" s="1"/>
  <c r="B352" i="20"/>
  <c r="C351" i="20"/>
  <c r="C350" i="20"/>
  <c r="B350" i="20" s="1"/>
  <c r="A350" i="20"/>
  <c r="C349" i="20"/>
  <c r="C348" i="20"/>
  <c r="A348" i="20" s="1"/>
  <c r="B348" i="20"/>
  <c r="C347" i="20"/>
  <c r="C346" i="20"/>
  <c r="B346" i="20"/>
  <c r="A346" i="20"/>
  <c r="C345" i="20"/>
  <c r="C344" i="20"/>
  <c r="A344" i="20" s="1"/>
  <c r="C343" i="20"/>
  <c r="B343" i="20"/>
  <c r="A343" i="20"/>
  <c r="C342" i="20"/>
  <c r="B342" i="20" s="1"/>
  <c r="A342" i="20"/>
  <c r="C341" i="20"/>
  <c r="C340" i="20"/>
  <c r="A340" i="20" s="1"/>
  <c r="C339" i="20"/>
  <c r="B339" i="20"/>
  <c r="A339" i="20"/>
  <c r="C338" i="20"/>
  <c r="B338" i="20"/>
  <c r="A338" i="20"/>
  <c r="C337" i="20"/>
  <c r="C336" i="20"/>
  <c r="A336" i="20" s="1"/>
  <c r="C335" i="20"/>
  <c r="B335" i="20"/>
  <c r="A335" i="20"/>
  <c r="C334" i="20"/>
  <c r="B334" i="20" s="1"/>
  <c r="A334" i="20"/>
  <c r="C333" i="20"/>
  <c r="C332" i="20"/>
  <c r="A332" i="20" s="1"/>
  <c r="C331" i="20"/>
  <c r="C330" i="20"/>
  <c r="B330" i="20"/>
  <c r="A330" i="20"/>
  <c r="C329" i="20"/>
  <c r="C328" i="20"/>
  <c r="A328" i="20" s="1"/>
  <c r="C327" i="20"/>
  <c r="B327" i="20"/>
  <c r="A327" i="20"/>
  <c r="C326" i="20"/>
  <c r="B326" i="20" s="1"/>
  <c r="A326" i="20"/>
  <c r="C325" i="20"/>
  <c r="C324" i="20"/>
  <c r="A324" i="20" s="1"/>
  <c r="C323" i="20"/>
  <c r="B323" i="20"/>
  <c r="A323" i="20"/>
  <c r="C322" i="20"/>
  <c r="B322" i="20"/>
  <c r="A322" i="20"/>
  <c r="C321" i="20"/>
  <c r="C320" i="20"/>
  <c r="A320" i="20" s="1"/>
  <c r="C319" i="20"/>
  <c r="B319" i="20"/>
  <c r="A319" i="20"/>
  <c r="C318" i="20"/>
  <c r="B318" i="20" s="1"/>
  <c r="C317" i="20"/>
  <c r="C316" i="20"/>
  <c r="A316" i="20" s="1"/>
  <c r="C315" i="20"/>
  <c r="C314" i="20"/>
  <c r="B314" i="20"/>
  <c r="A314" i="20"/>
  <c r="C313" i="20"/>
  <c r="C312" i="20"/>
  <c r="A312" i="20" s="1"/>
  <c r="C311" i="20"/>
  <c r="C310" i="20"/>
  <c r="B310" i="20" s="1"/>
  <c r="A310" i="20"/>
  <c r="C309" i="20"/>
  <c r="C308" i="20"/>
  <c r="A308" i="20" s="1"/>
  <c r="C307" i="20"/>
  <c r="A307" i="20" s="1"/>
  <c r="B307" i="20"/>
  <c r="C306" i="20"/>
  <c r="B306" i="20"/>
  <c r="A306" i="20"/>
  <c r="C305" i="20"/>
  <c r="C304" i="20"/>
  <c r="A304" i="20" s="1"/>
  <c r="B304" i="20"/>
  <c r="C303" i="20"/>
  <c r="C302" i="20"/>
  <c r="B302" i="20" s="1"/>
  <c r="A302" i="20"/>
  <c r="C301" i="20"/>
  <c r="C300" i="20"/>
  <c r="A300" i="20" s="1"/>
  <c r="B300" i="20"/>
  <c r="C299" i="20"/>
  <c r="C298" i="20"/>
  <c r="B298" i="20"/>
  <c r="A298" i="20"/>
  <c r="C297" i="20"/>
  <c r="C296" i="20"/>
  <c r="A296" i="20" s="1"/>
  <c r="C295" i="20"/>
  <c r="C294" i="20"/>
  <c r="B294" i="20" s="1"/>
  <c r="A294" i="20"/>
  <c r="C293" i="20"/>
  <c r="C292" i="20"/>
  <c r="A292" i="20" s="1"/>
  <c r="C291" i="20"/>
  <c r="A291" i="20" s="1"/>
  <c r="C290" i="20"/>
  <c r="B290" i="20"/>
  <c r="A290" i="20"/>
  <c r="C289" i="20"/>
  <c r="C288" i="20"/>
  <c r="A288" i="20" s="1"/>
  <c r="C287" i="20"/>
  <c r="C286" i="20"/>
  <c r="B286" i="20" s="1"/>
  <c r="A286" i="20"/>
  <c r="C285" i="20"/>
  <c r="B285" i="20" s="1"/>
  <c r="C284" i="20"/>
  <c r="A284" i="20" s="1"/>
  <c r="C283" i="20"/>
  <c r="C282" i="20"/>
  <c r="B282" i="20"/>
  <c r="A282" i="20"/>
  <c r="C281" i="20"/>
  <c r="C280" i="20"/>
  <c r="A280" i="20" s="1"/>
  <c r="C279" i="20"/>
  <c r="B279" i="20" s="1"/>
  <c r="C278" i="20"/>
  <c r="B278" i="20" s="1"/>
  <c r="A278" i="20"/>
  <c r="C277" i="20"/>
  <c r="B277" i="20" s="1"/>
  <c r="A277" i="20"/>
  <c r="C276" i="20"/>
  <c r="A276" i="20" s="1"/>
  <c r="B276" i="20"/>
  <c r="C275" i="20"/>
  <c r="A275" i="20" s="1"/>
  <c r="C274" i="20"/>
  <c r="B274" i="20"/>
  <c r="A274" i="20"/>
  <c r="C273" i="20"/>
  <c r="C272" i="20"/>
  <c r="A272" i="20" s="1"/>
  <c r="C271" i="20"/>
  <c r="A271" i="20" s="1"/>
  <c r="C270" i="20"/>
  <c r="B270" i="20" s="1"/>
  <c r="A270" i="20"/>
  <c r="C269" i="20"/>
  <c r="B269" i="20" s="1"/>
  <c r="C268" i="20"/>
  <c r="A268" i="20" s="1"/>
  <c r="C267" i="20"/>
  <c r="A267" i="20" s="1"/>
  <c r="B267" i="20"/>
  <c r="C266" i="20"/>
  <c r="B266" i="20"/>
  <c r="A266" i="20"/>
  <c r="C265" i="20"/>
  <c r="C264" i="20"/>
  <c r="A264" i="20" s="1"/>
  <c r="B264" i="20"/>
  <c r="C263" i="20"/>
  <c r="C262" i="20"/>
  <c r="B262" i="20" s="1"/>
  <c r="A262" i="20"/>
  <c r="C261" i="20"/>
  <c r="B261" i="20" s="1"/>
  <c r="C260" i="20"/>
  <c r="A260" i="20" s="1"/>
  <c r="C259" i="20"/>
  <c r="A259" i="20" s="1"/>
  <c r="C258" i="20"/>
  <c r="B258" i="20"/>
  <c r="A258" i="20"/>
  <c r="C257" i="20"/>
  <c r="C256" i="20"/>
  <c r="A256" i="20" s="1"/>
  <c r="C255" i="20"/>
  <c r="A255" i="20" s="1"/>
  <c r="C254" i="20"/>
  <c r="B254" i="20" s="1"/>
  <c r="A254" i="20"/>
  <c r="C253" i="20"/>
  <c r="B253" i="20" s="1"/>
  <c r="C252" i="20"/>
  <c r="A252" i="20" s="1"/>
  <c r="C251" i="20"/>
  <c r="B251" i="20" s="1"/>
  <c r="A251" i="20"/>
  <c r="C250" i="20"/>
  <c r="B250" i="20"/>
  <c r="A250" i="20"/>
  <c r="C249" i="20"/>
  <c r="C248" i="20"/>
  <c r="A248" i="20" s="1"/>
  <c r="C247" i="20"/>
  <c r="B247" i="20" s="1"/>
  <c r="C246" i="20"/>
  <c r="B246" i="20" s="1"/>
  <c r="A246" i="20"/>
  <c r="C245" i="20"/>
  <c r="B245" i="20" s="1"/>
  <c r="A245" i="20"/>
  <c r="C244" i="20"/>
  <c r="A244" i="20" s="1"/>
  <c r="B244" i="20"/>
  <c r="C243" i="20"/>
  <c r="B243" i="20" s="1"/>
  <c r="C242" i="20"/>
  <c r="C241" i="20"/>
  <c r="B241" i="20" s="1"/>
  <c r="A241" i="20"/>
  <c r="C240" i="20"/>
  <c r="B240" i="20" s="1"/>
  <c r="A240" i="20"/>
  <c r="C239" i="20"/>
  <c r="A239" i="20" s="1"/>
  <c r="C238" i="20"/>
  <c r="A238" i="20" s="1"/>
  <c r="B238" i="20"/>
  <c r="C237" i="20"/>
  <c r="A237" i="20" s="1"/>
  <c r="B237" i="20"/>
  <c r="C236" i="20"/>
  <c r="A236" i="20" s="1"/>
  <c r="C235" i="20"/>
  <c r="B235" i="20" s="1"/>
  <c r="C234" i="20"/>
  <c r="B234" i="20" s="1"/>
  <c r="A234" i="20"/>
  <c r="C233" i="20"/>
  <c r="A233" i="20" s="1"/>
  <c r="C232" i="20"/>
  <c r="B232" i="20" s="1"/>
  <c r="C231" i="20"/>
  <c r="A231" i="20" s="1"/>
  <c r="C230" i="20"/>
  <c r="A230" i="20" s="1"/>
  <c r="B230" i="20"/>
  <c r="C229" i="20"/>
  <c r="B229" i="20" s="1"/>
  <c r="C228" i="20"/>
  <c r="A228" i="20" s="1"/>
  <c r="B228" i="20"/>
  <c r="C227" i="20"/>
  <c r="B227" i="20" s="1"/>
  <c r="C226" i="20"/>
  <c r="B226" i="20" s="1"/>
  <c r="A226" i="20"/>
  <c r="C225" i="20"/>
  <c r="A225" i="20" s="1"/>
  <c r="C224" i="20"/>
  <c r="B224" i="20" s="1"/>
  <c r="A224" i="20"/>
  <c r="C223" i="20"/>
  <c r="A223" i="20" s="1"/>
  <c r="B223" i="20"/>
  <c r="C222" i="20"/>
  <c r="A222" i="20" s="1"/>
  <c r="B222" i="20"/>
  <c r="C221" i="20"/>
  <c r="B221" i="20"/>
  <c r="A221" i="20"/>
  <c r="C220" i="20"/>
  <c r="A220" i="20" s="1"/>
  <c r="C219" i="20"/>
  <c r="B219" i="20" s="1"/>
  <c r="C218" i="20"/>
  <c r="B218" i="20" s="1"/>
  <c r="A218" i="20"/>
  <c r="C217" i="20"/>
  <c r="A217" i="20" s="1"/>
  <c r="C216" i="20"/>
  <c r="B216" i="20" s="1"/>
  <c r="C215" i="20"/>
  <c r="A215" i="20" s="1"/>
  <c r="C214" i="20"/>
  <c r="A214" i="20" s="1"/>
  <c r="B214" i="20"/>
  <c r="C213" i="20"/>
  <c r="B213" i="20" s="1"/>
  <c r="A213" i="20"/>
  <c r="C212" i="20"/>
  <c r="A212" i="20" s="1"/>
  <c r="B212" i="20"/>
  <c r="C211" i="20"/>
  <c r="B211" i="20" s="1"/>
  <c r="C210" i="20"/>
  <c r="B210" i="20" s="1"/>
  <c r="A210" i="20"/>
  <c r="C209" i="20"/>
  <c r="A209" i="20" s="1"/>
  <c r="C208" i="20"/>
  <c r="B208" i="20" s="1"/>
  <c r="A208" i="20"/>
  <c r="C207" i="20"/>
  <c r="A207" i="20" s="1"/>
  <c r="B207" i="20"/>
  <c r="C206" i="20"/>
  <c r="A206" i="20" s="1"/>
  <c r="B206" i="20"/>
  <c r="C205" i="20"/>
  <c r="B205" i="20" s="1"/>
  <c r="C204" i="20"/>
  <c r="A204" i="20" s="1"/>
  <c r="C203" i="20"/>
  <c r="B203" i="20" s="1"/>
  <c r="C202" i="20"/>
  <c r="B202" i="20" s="1"/>
  <c r="A202" i="20"/>
  <c r="C201" i="20"/>
  <c r="A201" i="20" s="1"/>
  <c r="C200" i="20"/>
  <c r="B200" i="20" s="1"/>
  <c r="C199" i="20"/>
  <c r="A199" i="20" s="1"/>
  <c r="C198" i="20"/>
  <c r="A198" i="20" s="1"/>
  <c r="B198" i="20"/>
  <c r="C197" i="20"/>
  <c r="B197" i="20" s="1"/>
  <c r="C196" i="20"/>
  <c r="A196" i="20" s="1"/>
  <c r="B196" i="20"/>
  <c r="C195" i="20"/>
  <c r="B195" i="20" s="1"/>
  <c r="C194" i="20"/>
  <c r="B194" i="20" s="1"/>
  <c r="A194" i="20"/>
  <c r="C193" i="20"/>
  <c r="A193" i="20" s="1"/>
  <c r="C192" i="20"/>
  <c r="B192" i="20" s="1"/>
  <c r="C191" i="20"/>
  <c r="A191" i="20" s="1"/>
  <c r="B191" i="20"/>
  <c r="C190" i="20"/>
  <c r="A190" i="20" s="1"/>
  <c r="B190" i="20"/>
  <c r="C189" i="20"/>
  <c r="B189" i="20"/>
  <c r="A189" i="20"/>
  <c r="C188" i="20"/>
  <c r="A188" i="20" s="1"/>
  <c r="C187" i="20"/>
  <c r="B187" i="20" s="1"/>
  <c r="C186" i="20"/>
  <c r="B186" i="20" s="1"/>
  <c r="A186" i="20"/>
  <c r="C185" i="20"/>
  <c r="A185" i="20" s="1"/>
  <c r="C184" i="20"/>
  <c r="B184" i="20" s="1"/>
  <c r="C183" i="20"/>
  <c r="A183" i="20" s="1"/>
  <c r="C182" i="20"/>
  <c r="A182" i="20" s="1"/>
  <c r="C181" i="20"/>
  <c r="B181" i="20" s="1"/>
  <c r="A181" i="20"/>
  <c r="C180" i="20"/>
  <c r="A180" i="20" s="1"/>
  <c r="C179" i="20"/>
  <c r="B179" i="20" s="1"/>
  <c r="C178" i="20"/>
  <c r="B178" i="20" s="1"/>
  <c r="C177" i="20"/>
  <c r="A177" i="20" s="1"/>
  <c r="C176" i="20"/>
  <c r="B176" i="20" s="1"/>
  <c r="A176" i="20"/>
  <c r="C175" i="20"/>
  <c r="A175" i="20" s="1"/>
  <c r="C174" i="20"/>
  <c r="A174" i="20" s="1"/>
  <c r="B174" i="20"/>
  <c r="C173" i="20"/>
  <c r="A173" i="20" s="1"/>
  <c r="B173" i="20"/>
  <c r="C172" i="20"/>
  <c r="A172" i="20" s="1"/>
  <c r="C171" i="20"/>
  <c r="B171" i="20" s="1"/>
  <c r="C170" i="20"/>
  <c r="B170" i="20" s="1"/>
  <c r="A170" i="20"/>
  <c r="C169" i="20"/>
  <c r="A169" i="20" s="1"/>
  <c r="C168" i="20"/>
  <c r="B168" i="20" s="1"/>
  <c r="C167" i="20"/>
  <c r="A167" i="20" s="1"/>
  <c r="C166" i="20"/>
  <c r="A166" i="20" s="1"/>
  <c r="C165" i="20"/>
  <c r="B165" i="20" s="1"/>
  <c r="C164" i="20"/>
  <c r="A164" i="20" s="1"/>
  <c r="B164" i="20"/>
  <c r="C163" i="20"/>
  <c r="B163" i="20" s="1"/>
  <c r="C162" i="20"/>
  <c r="B162" i="20" s="1"/>
  <c r="C161" i="20"/>
  <c r="A161" i="20" s="1"/>
  <c r="C160" i="20"/>
  <c r="B160" i="20" s="1"/>
  <c r="A160" i="20"/>
  <c r="C159" i="20"/>
  <c r="A159" i="20" s="1"/>
  <c r="B159" i="20"/>
  <c r="C158" i="20"/>
  <c r="A158" i="20" s="1"/>
  <c r="C157" i="20"/>
  <c r="B157" i="20"/>
  <c r="A157" i="20"/>
  <c r="C156" i="20"/>
  <c r="A156" i="20" s="1"/>
  <c r="C155" i="20"/>
  <c r="B155" i="20" s="1"/>
  <c r="C154" i="20"/>
  <c r="B154" i="20" s="1"/>
  <c r="C153" i="20"/>
  <c r="A153" i="20" s="1"/>
  <c r="C152" i="20"/>
  <c r="B152" i="20" s="1"/>
  <c r="C151" i="20"/>
  <c r="A151" i="20" s="1"/>
  <c r="C150" i="20"/>
  <c r="A150" i="20" s="1"/>
  <c r="C149" i="20"/>
  <c r="B149" i="20" s="1"/>
  <c r="A149" i="20"/>
  <c r="C148" i="20"/>
  <c r="A148" i="20" s="1"/>
  <c r="B148" i="20"/>
  <c r="C147" i="20"/>
  <c r="B147" i="20" s="1"/>
  <c r="C146" i="20"/>
  <c r="B146" i="20" s="1"/>
  <c r="C145" i="20"/>
  <c r="A145" i="20" s="1"/>
  <c r="C144" i="20"/>
  <c r="B144" i="20" s="1"/>
  <c r="A144" i="20"/>
  <c r="C143" i="20"/>
  <c r="A143" i="20" s="1"/>
  <c r="B143" i="20"/>
  <c r="C142" i="20"/>
  <c r="A142" i="20" s="1"/>
  <c r="B142" i="20"/>
  <c r="C141" i="20"/>
  <c r="B141" i="20" s="1"/>
  <c r="C140" i="20"/>
  <c r="A140" i="20" s="1"/>
  <c r="C139" i="20"/>
  <c r="B139" i="20" s="1"/>
  <c r="C138" i="20"/>
  <c r="B138" i="20" s="1"/>
  <c r="A138" i="20"/>
  <c r="C137" i="20"/>
  <c r="A137" i="20" s="1"/>
  <c r="C136" i="20"/>
  <c r="B136" i="20" s="1"/>
  <c r="C135" i="20"/>
  <c r="A135" i="20" s="1"/>
  <c r="C134" i="20"/>
  <c r="A134" i="20" s="1"/>
  <c r="C133" i="20"/>
  <c r="B133" i="20" s="1"/>
  <c r="C132" i="20"/>
  <c r="A132" i="20" s="1"/>
  <c r="B132" i="20"/>
  <c r="C131" i="20"/>
  <c r="B131" i="20" s="1"/>
  <c r="C130" i="20"/>
  <c r="B130" i="20" s="1"/>
  <c r="C129" i="20"/>
  <c r="A129" i="20" s="1"/>
  <c r="C128" i="20"/>
  <c r="B128" i="20" s="1"/>
  <c r="C127" i="20"/>
  <c r="A127" i="20" s="1"/>
  <c r="B127" i="20"/>
  <c r="C126" i="20"/>
  <c r="A126" i="20" s="1"/>
  <c r="B126" i="20"/>
  <c r="C125" i="20"/>
  <c r="B125" i="20"/>
  <c r="A125" i="20"/>
  <c r="C124" i="20"/>
  <c r="A124" i="20" s="1"/>
  <c r="C123" i="20"/>
  <c r="B123" i="20" s="1"/>
  <c r="C122" i="20"/>
  <c r="B122" i="20" s="1"/>
  <c r="A122" i="20"/>
  <c r="C121" i="20"/>
  <c r="A121" i="20" s="1"/>
  <c r="C120" i="20"/>
  <c r="B120" i="20" s="1"/>
  <c r="C119" i="20"/>
  <c r="A119" i="20" s="1"/>
  <c r="C118" i="20"/>
  <c r="A118" i="20" s="1"/>
  <c r="C117" i="20"/>
  <c r="B117" i="20" s="1"/>
  <c r="A117" i="20"/>
  <c r="C116" i="20"/>
  <c r="A116" i="20" s="1"/>
  <c r="C115" i="20"/>
  <c r="B115" i="20" s="1"/>
  <c r="C114" i="20"/>
  <c r="B114" i="20" s="1"/>
  <c r="C113" i="20"/>
  <c r="A113" i="20" s="1"/>
  <c r="C112" i="20"/>
  <c r="B112" i="20" s="1"/>
  <c r="A112" i="20"/>
  <c r="C111" i="20"/>
  <c r="A111" i="20" s="1"/>
  <c r="C110" i="20"/>
  <c r="A110" i="20" s="1"/>
  <c r="B110" i="20"/>
  <c r="C109" i="20"/>
  <c r="A109" i="20" s="1"/>
  <c r="B109" i="20"/>
  <c r="C108" i="20"/>
  <c r="A108" i="20" s="1"/>
  <c r="C107" i="20"/>
  <c r="B107" i="20" s="1"/>
  <c r="C106" i="20"/>
  <c r="B106" i="20" s="1"/>
  <c r="A106" i="20"/>
  <c r="C105" i="20"/>
  <c r="A105" i="20" s="1"/>
  <c r="C104" i="20"/>
  <c r="B104" i="20" s="1"/>
  <c r="C103" i="20"/>
  <c r="A103" i="20" s="1"/>
  <c r="C102" i="20"/>
  <c r="A102" i="20" s="1"/>
  <c r="C101" i="20"/>
  <c r="B101" i="20" s="1"/>
  <c r="C100" i="20"/>
  <c r="A100" i="20" s="1"/>
  <c r="B100" i="20"/>
  <c r="C99" i="20"/>
  <c r="B99" i="20" s="1"/>
  <c r="C98" i="20"/>
  <c r="B98" i="20" s="1"/>
  <c r="A98" i="20"/>
  <c r="C97" i="20"/>
  <c r="A97" i="20" s="1"/>
  <c r="C96" i="20"/>
  <c r="B96" i="20" s="1"/>
  <c r="C95" i="20"/>
  <c r="B95" i="20" s="1"/>
  <c r="C94" i="20"/>
  <c r="A94" i="20" s="1"/>
  <c r="C93" i="20"/>
  <c r="B93" i="20" s="1"/>
  <c r="C92" i="20"/>
  <c r="C91" i="20"/>
  <c r="B91" i="20" s="1"/>
  <c r="C90" i="20"/>
  <c r="B90" i="20" s="1"/>
  <c r="C89" i="20"/>
  <c r="A89" i="20" s="1"/>
  <c r="C88" i="20"/>
  <c r="B88" i="20" s="1"/>
  <c r="A88" i="20"/>
  <c r="C87" i="20"/>
  <c r="B87" i="20"/>
  <c r="A87" i="20"/>
  <c r="C86" i="20"/>
  <c r="A86" i="20" s="1"/>
  <c r="C85" i="20"/>
  <c r="B85" i="20" s="1"/>
  <c r="C84" i="20"/>
  <c r="A84" i="20" s="1"/>
  <c r="B84" i="20"/>
  <c r="C83" i="20"/>
  <c r="B83" i="20" s="1"/>
  <c r="C82" i="20"/>
  <c r="B82" i="20" s="1"/>
  <c r="A82" i="20"/>
  <c r="C81" i="20"/>
  <c r="A81" i="20" s="1"/>
  <c r="C80" i="20"/>
  <c r="C79" i="20"/>
  <c r="B79" i="20"/>
  <c r="A79" i="20"/>
  <c r="C78" i="20"/>
  <c r="A78" i="20" s="1"/>
  <c r="C77" i="20"/>
  <c r="A77" i="20" s="1"/>
  <c r="C76" i="20"/>
  <c r="A76" i="20" s="1"/>
  <c r="C75" i="20"/>
  <c r="B75" i="20" s="1"/>
  <c r="C74" i="20"/>
  <c r="B74" i="20" s="1"/>
  <c r="C73" i="20"/>
  <c r="A73" i="20" s="1"/>
  <c r="C72" i="20"/>
  <c r="B72" i="20" s="1"/>
  <c r="A72" i="20"/>
  <c r="C71" i="20"/>
  <c r="B71" i="20"/>
  <c r="A71" i="20"/>
  <c r="C70" i="20"/>
  <c r="A70" i="20" s="1"/>
  <c r="C69" i="20"/>
  <c r="B69" i="20" s="1"/>
  <c r="C68" i="20"/>
  <c r="A68" i="20" s="1"/>
  <c r="B68" i="20"/>
  <c r="C67" i="20"/>
  <c r="B67" i="20" s="1"/>
  <c r="C66" i="20"/>
  <c r="B66" i="20" s="1"/>
  <c r="A66" i="20"/>
  <c r="C65" i="20"/>
  <c r="B65" i="20" s="1"/>
  <c r="C64" i="20"/>
  <c r="B64" i="20" s="1"/>
  <c r="C63" i="20"/>
  <c r="B63" i="20" s="1"/>
  <c r="C62" i="20"/>
  <c r="A62" i="20" s="1"/>
  <c r="B62" i="20"/>
  <c r="C61" i="20"/>
  <c r="A61" i="20" s="1"/>
  <c r="B61" i="20"/>
  <c r="C60" i="20"/>
  <c r="A60" i="20" s="1"/>
  <c r="C59" i="20"/>
  <c r="B59" i="20" s="1"/>
  <c r="C58" i="20"/>
  <c r="B58" i="20"/>
  <c r="A58" i="20"/>
  <c r="C57" i="20"/>
  <c r="B57" i="20" s="1"/>
  <c r="C56" i="20"/>
  <c r="B56" i="20" s="1"/>
  <c r="A56" i="20"/>
  <c r="C55" i="20"/>
  <c r="B55" i="20" s="1"/>
  <c r="C54" i="20"/>
  <c r="A54" i="20" s="1"/>
  <c r="C53" i="20"/>
  <c r="B53" i="20" s="1"/>
  <c r="A53" i="20"/>
  <c r="C52" i="20"/>
  <c r="A52" i="20" s="1"/>
  <c r="C51" i="20"/>
  <c r="B51" i="20" s="1"/>
  <c r="C50" i="20"/>
  <c r="B50" i="20" s="1"/>
  <c r="C49" i="20"/>
  <c r="A49" i="20" s="1"/>
  <c r="C48" i="20"/>
  <c r="B48" i="20" s="1"/>
  <c r="C47" i="20"/>
  <c r="B47" i="20" s="1"/>
  <c r="A47" i="20"/>
  <c r="C46" i="20"/>
  <c r="A46" i="20" s="1"/>
  <c r="B46" i="20"/>
  <c r="C45" i="20"/>
  <c r="B45" i="20"/>
  <c r="A45" i="20"/>
  <c r="C44" i="20"/>
  <c r="A44" i="20" s="1"/>
  <c r="C43" i="20"/>
  <c r="B43" i="20" s="1"/>
  <c r="C42" i="20"/>
  <c r="A42" i="20" s="1"/>
  <c r="B42" i="20"/>
  <c r="C41" i="20"/>
  <c r="B41" i="20" s="1"/>
  <c r="C40" i="20"/>
  <c r="B40" i="20" s="1"/>
  <c r="C39" i="20"/>
  <c r="B39" i="20"/>
  <c r="A39" i="20"/>
  <c r="C38" i="20"/>
  <c r="A38" i="20" s="1"/>
  <c r="C37" i="20"/>
  <c r="B37" i="20" s="1"/>
  <c r="C36" i="20"/>
  <c r="A36" i="20" s="1"/>
  <c r="B36" i="20"/>
  <c r="C35" i="20"/>
  <c r="B35" i="20" s="1"/>
  <c r="C34" i="20"/>
  <c r="B34" i="20" s="1"/>
  <c r="A34" i="20"/>
  <c r="C33" i="20"/>
  <c r="A33" i="20" s="1"/>
  <c r="C32" i="20"/>
  <c r="B32" i="20" s="1"/>
  <c r="C31" i="20"/>
  <c r="B31" i="20" s="1"/>
  <c r="C30" i="20"/>
  <c r="A30" i="20" s="1"/>
  <c r="B30" i="20"/>
  <c r="C29" i="20"/>
  <c r="B29" i="20" s="1"/>
  <c r="C28" i="20"/>
  <c r="A28" i="20" s="1"/>
  <c r="C27" i="20"/>
  <c r="B27" i="20" s="1"/>
  <c r="C26" i="20"/>
  <c r="B26" i="20"/>
  <c r="A26" i="20"/>
  <c r="C25" i="20"/>
  <c r="B25" i="20" s="1"/>
  <c r="C24" i="20"/>
  <c r="B24" i="20" s="1"/>
  <c r="A24" i="20"/>
  <c r="C23" i="20"/>
  <c r="A23" i="20" s="1"/>
  <c r="B23" i="20"/>
  <c r="C22" i="20"/>
  <c r="A22" i="20" s="1"/>
  <c r="C21" i="20"/>
  <c r="B21" i="20" s="1"/>
  <c r="A21" i="20"/>
  <c r="C20" i="20"/>
  <c r="A20" i="20" s="1"/>
  <c r="B20" i="20"/>
  <c r="C19" i="20"/>
  <c r="B19" i="20" s="1"/>
  <c r="C18" i="20"/>
  <c r="B18" i="20" s="1"/>
  <c r="C17" i="20"/>
  <c r="A17" i="20" s="1"/>
  <c r="C16" i="20"/>
  <c r="B16" i="20" s="1"/>
  <c r="C15" i="20"/>
  <c r="B15" i="20" s="1"/>
  <c r="A15" i="20"/>
  <c r="C14" i="20"/>
  <c r="A14" i="20" s="1"/>
  <c r="C13" i="20"/>
  <c r="B13" i="20"/>
  <c r="A13" i="20"/>
  <c r="C12" i="20"/>
  <c r="A12" i="20" s="1"/>
  <c r="C11" i="20"/>
  <c r="B11" i="20" s="1"/>
  <c r="C10" i="20"/>
  <c r="B10" i="20" s="1"/>
  <c r="C9" i="20"/>
  <c r="B9" i="20" s="1"/>
  <c r="C8" i="20"/>
  <c r="B8" i="20" s="1"/>
  <c r="A8" i="20"/>
  <c r="C7" i="20"/>
  <c r="B7" i="20"/>
  <c r="A7" i="20"/>
  <c r="C6" i="20"/>
  <c r="A6" i="20" s="1"/>
  <c r="C5" i="20"/>
  <c r="B5" i="20" s="1"/>
  <c r="C4" i="20"/>
  <c r="A4" i="20" s="1"/>
  <c r="B4" i="20"/>
  <c r="C3" i="20"/>
  <c r="B3" i="20" s="1"/>
  <c r="C2" i="20"/>
  <c r="B2" i="20" s="1"/>
  <c r="A2" i="20"/>
  <c r="R36" i="20"/>
  <c r="R37" i="20"/>
  <c r="R38" i="20"/>
  <c r="R39" i="20"/>
  <c r="R40" i="20"/>
  <c r="R41" i="20"/>
  <c r="R42" i="20"/>
  <c r="R43" i="20"/>
  <c r="R44" i="20"/>
  <c r="R45" i="20"/>
  <c r="R46" i="20"/>
  <c r="R35" i="20"/>
  <c r="C15" i="55" l="1"/>
  <c r="E15" i="55"/>
  <c r="B415" i="20"/>
  <c r="A415" i="20"/>
  <c r="B431" i="20"/>
  <c r="A431" i="20"/>
  <c r="B447" i="20"/>
  <c r="A447" i="20"/>
  <c r="B463" i="20"/>
  <c r="A463" i="20"/>
  <c r="B487" i="20"/>
  <c r="A487" i="20"/>
  <c r="B519" i="20"/>
  <c r="A519" i="20"/>
  <c r="B6" i="20"/>
  <c r="A10" i="20"/>
  <c r="A29" i="20"/>
  <c r="A32" i="20"/>
  <c r="B44" i="20"/>
  <c r="A55" i="20"/>
  <c r="B70" i="20"/>
  <c r="A74" i="20"/>
  <c r="B78" i="20"/>
  <c r="B86" i="20"/>
  <c r="A90" i="20"/>
  <c r="B94" i="20"/>
  <c r="B102" i="20"/>
  <c r="B119" i="20"/>
  <c r="B124" i="20"/>
  <c r="A136" i="20"/>
  <c r="A141" i="20"/>
  <c r="A162" i="20"/>
  <c r="B166" i="20"/>
  <c r="B183" i="20"/>
  <c r="B188" i="20"/>
  <c r="A200" i="20"/>
  <c r="A205" i="20"/>
  <c r="A243" i="20"/>
  <c r="B256" i="20"/>
  <c r="B284" i="20"/>
  <c r="B299" i="20"/>
  <c r="A299" i="20"/>
  <c r="B324" i="20"/>
  <c r="B328" i="20"/>
  <c r="B375" i="20"/>
  <c r="A375" i="20"/>
  <c r="B395" i="20"/>
  <c r="A395" i="20"/>
  <c r="B416" i="20"/>
  <c r="B432" i="20"/>
  <c r="B475" i="20"/>
  <c r="B507" i="20"/>
  <c r="B14" i="20"/>
  <c r="A18" i="20"/>
  <c r="A37" i="20"/>
  <c r="A40" i="20"/>
  <c r="B52" i="20"/>
  <c r="A63" i="20"/>
  <c r="B111" i="20"/>
  <c r="B116" i="20"/>
  <c r="A128" i="20"/>
  <c r="A133" i="20"/>
  <c r="A154" i="20"/>
  <c r="B158" i="20"/>
  <c r="B175" i="20"/>
  <c r="B180" i="20"/>
  <c r="A192" i="20"/>
  <c r="A197" i="20"/>
  <c r="B239" i="20"/>
  <c r="B275" i="20"/>
  <c r="B315" i="20"/>
  <c r="A315" i="20"/>
  <c r="B495" i="20"/>
  <c r="A495" i="20"/>
  <c r="B527" i="20"/>
  <c r="A527" i="20"/>
  <c r="B22" i="20"/>
  <c r="A48" i="20"/>
  <c r="B60" i="20"/>
  <c r="A95" i="20"/>
  <c r="B103" i="20"/>
  <c r="B108" i="20"/>
  <c r="A120" i="20"/>
  <c r="A146" i="20"/>
  <c r="B150" i="20"/>
  <c r="B167" i="20"/>
  <c r="B172" i="20"/>
  <c r="A184" i="20"/>
  <c r="B231" i="20"/>
  <c r="B236" i="20"/>
  <c r="B252" i="20"/>
  <c r="B271" i="20"/>
  <c r="B295" i="20"/>
  <c r="A295" i="20"/>
  <c r="B351" i="20"/>
  <c r="A351" i="20"/>
  <c r="B371" i="20"/>
  <c r="B392" i="20"/>
  <c r="B483" i="20"/>
  <c r="B515" i="20"/>
  <c r="B283" i="20"/>
  <c r="A283" i="20"/>
  <c r="B359" i="20"/>
  <c r="A359" i="20"/>
  <c r="B311" i="20"/>
  <c r="A311" i="20"/>
  <c r="B367" i="20"/>
  <c r="A367" i="20"/>
  <c r="B387" i="20"/>
  <c r="A387" i="20"/>
  <c r="B407" i="20"/>
  <c r="A407" i="20"/>
  <c r="B423" i="20"/>
  <c r="A423" i="20"/>
  <c r="B439" i="20"/>
  <c r="A439" i="20"/>
  <c r="B455" i="20"/>
  <c r="A455" i="20"/>
  <c r="B471" i="20"/>
  <c r="A471" i="20"/>
  <c r="B503" i="20"/>
  <c r="A503" i="20"/>
  <c r="B557" i="20"/>
  <c r="A557" i="20"/>
  <c r="B12" i="20"/>
  <c r="B38" i="20"/>
  <c r="A64" i="20"/>
  <c r="B76" i="20"/>
  <c r="A92" i="20"/>
  <c r="B92" i="20"/>
  <c r="A96" i="20"/>
  <c r="A104" i="20"/>
  <c r="A130" i="20"/>
  <c r="B134" i="20"/>
  <c r="B151" i="20"/>
  <c r="B156" i="20"/>
  <c r="A168" i="20"/>
  <c r="B215" i="20"/>
  <c r="B220" i="20"/>
  <c r="A232" i="20"/>
  <c r="B263" i="20"/>
  <c r="A263" i="20"/>
  <c r="B291" i="20"/>
  <c r="B347" i="20"/>
  <c r="A347" i="20"/>
  <c r="B368" i="20"/>
  <c r="B408" i="20"/>
  <c r="B424" i="20"/>
  <c r="B491" i="20"/>
  <c r="B523" i="20"/>
  <c r="B242" i="20"/>
  <c r="A242" i="20"/>
  <c r="A50" i="20"/>
  <c r="A69" i="20"/>
  <c r="B80" i="20"/>
  <c r="A80" i="20"/>
  <c r="A85" i="20"/>
  <c r="A93" i="20"/>
  <c r="A101" i="20"/>
  <c r="A165" i="20"/>
  <c r="A229" i="20"/>
  <c r="B287" i="20"/>
  <c r="A287" i="20"/>
  <c r="B363" i="20"/>
  <c r="A363" i="20"/>
  <c r="B403" i="20"/>
  <c r="A403" i="20"/>
  <c r="B479" i="20"/>
  <c r="A479" i="20"/>
  <c r="B511" i="20"/>
  <c r="A511" i="20"/>
  <c r="A5" i="20"/>
  <c r="A31" i="20"/>
  <c r="A16" i="20"/>
  <c r="B28" i="20"/>
  <c r="B54" i="20"/>
  <c r="B77" i="20"/>
  <c r="A114" i="20"/>
  <c r="B118" i="20"/>
  <c r="B135" i="20"/>
  <c r="B140" i="20"/>
  <c r="A152" i="20"/>
  <c r="A178" i="20"/>
  <c r="B182" i="20"/>
  <c r="B199" i="20"/>
  <c r="B204" i="20"/>
  <c r="A216" i="20"/>
  <c r="B259" i="20"/>
  <c r="A269" i="20"/>
  <c r="B288" i="20"/>
  <c r="B303" i="20"/>
  <c r="A303" i="20"/>
  <c r="B331" i="20"/>
  <c r="A331" i="20"/>
  <c r="B340" i="20"/>
  <c r="B344" i="20"/>
  <c r="B364" i="20"/>
  <c r="B379" i="20"/>
  <c r="A379" i="20"/>
  <c r="B404" i="20"/>
  <c r="B499" i="20"/>
  <c r="B531" i="20"/>
  <c r="A531" i="20"/>
  <c r="B565" i="20"/>
  <c r="A565" i="20"/>
  <c r="A318" i="20"/>
  <c r="A382" i="20"/>
  <c r="A390" i="20"/>
  <c r="A398" i="20"/>
  <c r="A551" i="20"/>
  <c r="A555" i="20"/>
  <c r="A559" i="20"/>
  <c r="A563" i="20"/>
  <c r="A567" i="20"/>
  <c r="A571" i="20"/>
  <c r="A575" i="20"/>
  <c r="A474" i="20"/>
  <c r="A478" i="20"/>
  <c r="A482" i="20"/>
  <c r="A486" i="20"/>
  <c r="A490" i="20"/>
  <c r="A494" i="20"/>
  <c r="A498" i="20"/>
  <c r="A502" i="20"/>
  <c r="A506" i="20"/>
  <c r="A510" i="20"/>
  <c r="A514" i="20"/>
  <c r="A518" i="20"/>
  <c r="A522" i="20"/>
  <c r="A526" i="20"/>
  <c r="A543" i="20"/>
  <c r="A547" i="20"/>
  <c r="A573" i="20"/>
  <c r="A9" i="20"/>
  <c r="A25" i="20"/>
  <c r="A41" i="20"/>
  <c r="A57" i="20"/>
  <c r="A65" i="20"/>
  <c r="B17" i="20"/>
  <c r="B33" i="20"/>
  <c r="B49" i="20"/>
  <c r="B73" i="20"/>
  <c r="B81" i="20"/>
  <c r="B89" i="20"/>
  <c r="B97" i="20"/>
  <c r="B105" i="20"/>
  <c r="B113" i="20"/>
  <c r="B121" i="20"/>
  <c r="B129" i="20"/>
  <c r="B137" i="20"/>
  <c r="B145" i="20"/>
  <c r="B153" i="20"/>
  <c r="B161" i="20"/>
  <c r="B169" i="20"/>
  <c r="B177" i="20"/>
  <c r="B185" i="20"/>
  <c r="B193" i="20"/>
  <c r="B201" i="20"/>
  <c r="B209" i="20"/>
  <c r="B217" i="20"/>
  <c r="B225" i="20"/>
  <c r="B233" i="20"/>
  <c r="B248" i="20"/>
  <c r="B255" i="20"/>
  <c r="B273" i="20"/>
  <c r="A273" i="20"/>
  <c r="B280" i="20"/>
  <c r="B317" i="20"/>
  <c r="A317" i="20"/>
  <c r="B321" i="20"/>
  <c r="A321" i="20"/>
  <c r="B332" i="20"/>
  <c r="B336" i="20"/>
  <c r="B381" i="20"/>
  <c r="A381" i="20"/>
  <c r="B385" i="20"/>
  <c r="A385" i="20"/>
  <c r="B396" i="20"/>
  <c r="B540" i="20"/>
  <c r="A540" i="20"/>
  <c r="B532" i="20"/>
  <c r="A532" i="20"/>
  <c r="B249" i="20"/>
  <c r="A249" i="20"/>
  <c r="B281" i="20"/>
  <c r="A281" i="20"/>
  <c r="B333" i="20"/>
  <c r="A333" i="20"/>
  <c r="B337" i="20"/>
  <c r="A337" i="20"/>
  <c r="B397" i="20"/>
  <c r="A397" i="20"/>
  <c r="B401" i="20"/>
  <c r="A401" i="20"/>
  <c r="B412" i="20"/>
  <c r="A412" i="20"/>
  <c r="B420" i="20"/>
  <c r="A420" i="20"/>
  <c r="B428" i="20"/>
  <c r="A428" i="20"/>
  <c r="B436" i="20"/>
  <c r="A436" i="20"/>
  <c r="B444" i="20"/>
  <c r="A444" i="20"/>
  <c r="B452" i="20"/>
  <c r="A452" i="20"/>
  <c r="B460" i="20"/>
  <c r="A460" i="20"/>
  <c r="B468" i="20"/>
  <c r="A468" i="20"/>
  <c r="B476" i="20"/>
  <c r="A476" i="20"/>
  <c r="B484" i="20"/>
  <c r="A484" i="20"/>
  <c r="B492" i="20"/>
  <c r="A492" i="20"/>
  <c r="B500" i="20"/>
  <c r="A500" i="20"/>
  <c r="B508" i="20"/>
  <c r="A508" i="20"/>
  <c r="B516" i="20"/>
  <c r="A516" i="20"/>
  <c r="B524" i="20"/>
  <c r="A524" i="20"/>
  <c r="B389" i="20"/>
  <c r="A389" i="20"/>
  <c r="A253" i="20"/>
  <c r="B260" i="20"/>
  <c r="A285" i="20"/>
  <c r="B292" i="20"/>
  <c r="B296" i="20"/>
  <c r="B341" i="20"/>
  <c r="A341" i="20"/>
  <c r="B345" i="20"/>
  <c r="A345" i="20"/>
  <c r="B356" i="20"/>
  <c r="B360" i="20"/>
  <c r="B257" i="20"/>
  <c r="A257" i="20"/>
  <c r="B289" i="20"/>
  <c r="A289" i="20"/>
  <c r="B349" i="20"/>
  <c r="A349" i="20"/>
  <c r="B353" i="20"/>
  <c r="A353" i="20"/>
  <c r="B325" i="20"/>
  <c r="A325" i="20"/>
  <c r="A3" i="20"/>
  <c r="A11" i="20"/>
  <c r="A19" i="20"/>
  <c r="A27" i="20"/>
  <c r="A35" i="20"/>
  <c r="A43" i="20"/>
  <c r="A51" i="20"/>
  <c r="A59" i="20"/>
  <c r="A67" i="20"/>
  <c r="A75" i="20"/>
  <c r="A83" i="20"/>
  <c r="A91" i="20"/>
  <c r="A99" i="20"/>
  <c r="A107" i="20"/>
  <c r="A115" i="20"/>
  <c r="A123" i="20"/>
  <c r="A131" i="20"/>
  <c r="A139" i="20"/>
  <c r="A147" i="20"/>
  <c r="A155" i="20"/>
  <c r="A163" i="20"/>
  <c r="A171" i="20"/>
  <c r="A179" i="20"/>
  <c r="A187" i="20"/>
  <c r="A195" i="20"/>
  <c r="A203" i="20"/>
  <c r="A211" i="20"/>
  <c r="A219" i="20"/>
  <c r="A227" i="20"/>
  <c r="A235" i="20"/>
  <c r="A247" i="20"/>
  <c r="A261" i="20"/>
  <c r="B268" i="20"/>
  <c r="A279" i="20"/>
  <c r="B293" i="20"/>
  <c r="A293" i="20"/>
  <c r="B297" i="20"/>
  <c r="A297" i="20"/>
  <c r="B308" i="20"/>
  <c r="B312" i="20"/>
  <c r="B357" i="20"/>
  <c r="A357" i="20"/>
  <c r="B361" i="20"/>
  <c r="A361" i="20"/>
  <c r="B372" i="20"/>
  <c r="B376" i="20"/>
  <c r="B329" i="20"/>
  <c r="A329" i="20"/>
  <c r="B393" i="20"/>
  <c r="A393" i="20"/>
  <c r="B265" i="20"/>
  <c r="A265" i="20"/>
  <c r="B272" i="20"/>
  <c r="B301" i="20"/>
  <c r="A301" i="20"/>
  <c r="B305" i="20"/>
  <c r="A305" i="20"/>
  <c r="B316" i="20"/>
  <c r="B320" i="20"/>
  <c r="B365" i="20"/>
  <c r="A365" i="20"/>
  <c r="B369" i="20"/>
  <c r="A369" i="20"/>
  <c r="B380" i="20"/>
  <c r="B556" i="20"/>
  <c r="A556" i="20"/>
  <c r="B564" i="20"/>
  <c r="A564" i="20"/>
  <c r="B572" i="20"/>
  <c r="A572" i="20"/>
  <c r="B309" i="20"/>
  <c r="A309" i="20"/>
  <c r="B313" i="20"/>
  <c r="A313" i="20"/>
  <c r="B373" i="20"/>
  <c r="A373" i="20"/>
  <c r="B377" i="20"/>
  <c r="A377" i="20"/>
  <c r="B388" i="20"/>
  <c r="B548" i="20"/>
  <c r="A548" i="20"/>
  <c r="A405" i="20"/>
  <c r="A413" i="20"/>
  <c r="A421" i="20"/>
  <c r="A429" i="20"/>
  <c r="A437" i="20"/>
  <c r="A445" i="20"/>
  <c r="A453" i="20"/>
  <c r="A461" i="20"/>
  <c r="A469" i="20"/>
  <c r="A477" i="20"/>
  <c r="A485" i="20"/>
  <c r="A493" i="20"/>
  <c r="A501" i="20"/>
  <c r="A509" i="20"/>
  <c r="A517" i="20"/>
  <c r="A525" i="20"/>
  <c r="A533" i="20"/>
  <c r="A541" i="20"/>
  <c r="A549" i="20"/>
  <c r="A528" i="20"/>
  <c r="A536" i="20"/>
  <c r="A544" i="20"/>
  <c r="A552" i="20"/>
  <c r="A560" i="20"/>
  <c r="A568" i="20"/>
  <c r="A576" i="20"/>
  <c r="A409" i="20"/>
  <c r="A417" i="20"/>
  <c r="A425" i="20"/>
  <c r="A433" i="20"/>
  <c r="A441" i="20"/>
  <c r="A449" i="20"/>
  <c r="A457" i="20"/>
  <c r="A465" i="20"/>
  <c r="A473" i="20"/>
  <c r="A481" i="20"/>
  <c r="A489" i="20"/>
  <c r="A497" i="20"/>
  <c r="A505" i="20"/>
  <c r="A513" i="20"/>
  <c r="A521" i="20"/>
  <c r="A529" i="20"/>
  <c r="A537" i="20"/>
  <c r="A545" i="20"/>
  <c r="A553" i="20"/>
  <c r="A561" i="20"/>
  <c r="A569" i="20"/>
  <c r="A577" i="20"/>
  <c r="R6" i="20"/>
  <c r="R5" i="20"/>
  <c r="R4" i="20"/>
  <c r="B19" i="53"/>
  <c r="B18" i="53"/>
  <c r="AX6" i="53"/>
  <c r="AX7" i="53"/>
  <c r="AX8" i="53"/>
  <c r="AX9" i="53"/>
  <c r="AX10" i="53"/>
  <c r="AX11" i="53"/>
  <c r="AX12" i="53"/>
  <c r="AX13" i="53"/>
  <c r="AX14" i="53"/>
  <c r="AX15" i="53"/>
  <c r="AX16" i="53"/>
  <c r="AX5" i="53"/>
  <c r="C14" i="53" l="1"/>
  <c r="B14" i="53"/>
  <c r="E13" i="53"/>
  <c r="D13" i="53"/>
  <c r="E12" i="53"/>
  <c r="D12" i="53"/>
  <c r="E11" i="53"/>
  <c r="D11" i="53"/>
  <c r="E10" i="53"/>
  <c r="D10" i="53"/>
  <c r="E9" i="53"/>
  <c r="D9" i="53"/>
  <c r="E8" i="53"/>
  <c r="D8" i="53"/>
  <c r="E7" i="53"/>
  <c r="D7" i="53"/>
  <c r="E6" i="53"/>
  <c r="D6" i="53"/>
  <c r="E5" i="53"/>
  <c r="D5" i="53"/>
  <c r="E4" i="53"/>
  <c r="D4" i="53"/>
  <c r="E3" i="53"/>
  <c r="D3" i="53"/>
  <c r="E2" i="53"/>
  <c r="E14" i="53" s="1"/>
  <c r="D2" i="53"/>
  <c r="D14" i="53" s="1"/>
  <c r="E15" i="53" l="1"/>
  <c r="B15" i="53"/>
  <c r="C15" i="53"/>
  <c r="Q36" i="20"/>
  <c r="Q37" i="20"/>
  <c r="Q38" i="20"/>
  <c r="Q39" i="20"/>
  <c r="Q40" i="20"/>
  <c r="Q41" i="20"/>
  <c r="Q42" i="20"/>
  <c r="Q43" i="20"/>
  <c r="Q44" i="20"/>
  <c r="Q45" i="20"/>
  <c r="Q46" i="20"/>
  <c r="Q35" i="20"/>
  <c r="R7" i="20"/>
  <c r="T34" i="20" l="1"/>
  <c r="U34" i="20" s="1"/>
  <c r="T36" i="20"/>
  <c r="T35" i="20"/>
  <c r="U35" i="20" s="1"/>
  <c r="P3" i="20"/>
  <c r="Q33" i="20" l="1"/>
  <c r="Q32" i="20"/>
  <c r="P2" i="20" l="1"/>
</calcChain>
</file>

<file path=xl/sharedStrings.xml><?xml version="1.0" encoding="utf-8"?>
<sst xmlns="http://schemas.openxmlformats.org/spreadsheetml/2006/main" count="763" uniqueCount="60">
  <si>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</si>
  <si>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</si>
  <si>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</si>
  <si>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</si>
  <si>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</si>
  <si>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</si>
  <si>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</si>
  <si>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</si>
  <si>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</si>
  <si>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</si>
  <si>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Date</t>
  </si>
  <si>
    <t>Type</t>
  </si>
  <si>
    <t>Reg Up</t>
  </si>
  <si>
    <t>Reg Down</t>
  </si>
  <si>
    <t>Month</t>
  </si>
  <si>
    <t>Row Labels</t>
  </si>
  <si>
    <t>Oct</t>
  </si>
  <si>
    <t>Nov</t>
  </si>
  <si>
    <t>Dec</t>
  </si>
  <si>
    <t>Jan.</t>
  </si>
  <si>
    <t>Feb.</t>
  </si>
  <si>
    <t>Mar.</t>
  </si>
  <si>
    <t>Apr.</t>
  </si>
  <si>
    <t>Jun.</t>
  </si>
  <si>
    <t>Jul.</t>
  </si>
  <si>
    <t>Aug.</t>
  </si>
  <si>
    <t>Sep.</t>
  </si>
  <si>
    <t>Oct.</t>
  </si>
  <si>
    <t>Nov.</t>
  </si>
  <si>
    <t>Dec.</t>
  </si>
  <si>
    <t>Month2</t>
  </si>
  <si>
    <t>Hour Ending</t>
  </si>
  <si>
    <t>2023 Reg-Up Adj.</t>
  </si>
  <si>
    <t>2023 Reg Down Adj.</t>
  </si>
  <si>
    <t>Incremental MW Adjustment to Prior-Year Up-Regulation 95 Percentile Deployment Value, per 1000 MW of Incremental Wind Generation Capacity, to Account for Wind Capacity Growth</t>
  </si>
  <si>
    <t>Incremental MW Adjustment to Prior-Year Down-Regulation 95 Percentile Deployment Value, per 1000 MW of Incremental Wind Generation Capacity, to Account for Wind Capacity Growth</t>
  </si>
  <si>
    <t>min</t>
  </si>
  <si>
    <t>max</t>
  </si>
  <si>
    <t>avg</t>
  </si>
  <si>
    <t>Change</t>
  </si>
  <si>
    <t>min-change</t>
  </si>
  <si>
    <t>max-change</t>
  </si>
  <si>
    <t>AVG-CHANGE</t>
  </si>
  <si>
    <t>2024 Reg-Up Adj.</t>
  </si>
  <si>
    <t>2024 Reg Down Adj.</t>
  </si>
  <si>
    <t>2023 Value</t>
  </si>
  <si>
    <t>2024 (w solar)</t>
  </si>
  <si>
    <t xml:space="preserve">2024 </t>
  </si>
  <si>
    <t xml:space="preserve">2023 </t>
  </si>
  <si>
    <t>2024 (w/o solar)</t>
  </si>
  <si>
    <t>2024 (w/o solar adj.)</t>
  </si>
  <si>
    <t>2024</t>
  </si>
  <si>
    <t xml:space="preserve">2024 (w/o solar) </t>
  </si>
  <si>
    <t>Incremental MW Adjustment to Prior-Year Up-Regulation 95 Percentile Deployment Value, per 1000 MW of Incremental solar Generation Capacity, to Account for solar Capacity Growth</t>
  </si>
  <si>
    <t>Incremental MW Adjustment to Prior-Year Down-Regulation 95 Percentile Deployment Value, per 1000 MW of Incremental solar Generation Capacity, to Account for solar Capacity Growth</t>
  </si>
  <si>
    <t xml:space="preserve">Oct </t>
  </si>
  <si>
    <t xml:space="preserve">Nov </t>
  </si>
  <si>
    <t xml:space="preserve">Dec </t>
  </si>
  <si>
    <t>2023 Regulation-up</t>
  </si>
  <si>
    <t>2023 Regulation-Down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</si>
</sst>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Arial"/>
      <family val="2"/>
    </font>
    <font>
      <b/>
      <sz val="14"/>
      <color theme="0"/>
      <name val="Calibri"/>
      <family val="2"/>
      <scheme val="minor"/>
    </font>
    <font>
      <b/>
      <sz val="11"/>
      <name val="Arial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4"/>
      <color rgb="FF000000"/>
      <name val="Calibri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/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2" borderId="0" xfId="0" applyFont="1" applyFill="1"/>
    <xf numFmtId="0" fontId="2" fillId="0" borderId="0" xfId="0" applyFont="1"/>
    <xf numFmtId="0" fontId="0" fillId="0" borderId="0" xfId="0" applyAlignment="1"/>
    <xf numFmtId="9" fontId="0" fillId="0" borderId="0" xfId="3" applyFont="1"/>
    <xf numFmtId="0" fontId="0" fillId="0" borderId="0" xfId="0" applyAlignment="1">
      <alignment wrapText="1"/>
    </xf>
    <xf numFmtId="0" fontId="5" fillId="0" borderId="2" xfId="0" applyFont="1" applyBorder="1"/>
    <xf numFmtId="0" fontId="5" fillId="0" borderId="3" xfId="0" applyFont="1" applyBorder="1"/>
    <xf numFmtId="164" fontId="0" fillId="0" borderId="0" xfId="0" applyNumberFormat="1"/>
    <xf numFmtId="0" fontId="1" fillId="0" borderId="0" xfId="1"/>
    <xf numFmtId="0" fontId="5" fillId="0" borderId="11" xfId="1" applyFont="1" applyBorder="1"/>
    <xf numFmtId="0" fontId="5" fillId="0" borderId="12" xfId="1" applyFont="1" applyBorder="1"/>
    <xf numFmtId="0" fontId="5" fillId="0" borderId="13" xfId="1" applyFont="1" applyBorder="1"/>
    <xf numFmtId="0" fontId="5" fillId="0" borderId="2" xfId="1" applyFont="1" applyBorder="1"/>
    <xf numFmtId="0" fontId="5" fillId="0" borderId="3" xfId="1" applyFont="1" applyBorder="1"/>
    <xf numFmtId="0" fontId="5" fillId="0" borderId="0" xfId="1" applyFont="1"/>
    <xf numFmtId="165" fontId="0" fillId="0" borderId="0" xfId="0" applyNumberFormat="1"/>
    <xf numFmtId="0" fontId="8" fillId="0" borderId="0" xfId="0" applyFont="1"/>
    <xf numFmtId="1" fontId="10" fillId="0" borderId="1" xfId="0" applyNumberFormat="1" applyFont="1" applyBorder="1" applyAlignment="1">
      <alignment horizontal="center" vertical="center"/>
    </xf>
    <xf numFmtId="166" fontId="0" fillId="0" borderId="0" xfId="0" applyNumberFormat="1"/>
    <xf numFmtId="0" fontId="0" fillId="0" borderId="0" xfId="0" applyFill="1" applyAlignment="1"/>
    <xf numFmtId="0" fontId="0" fillId="0" borderId="0" xfId="0" applyFill="1"/>
    <xf numFmtId="0" fontId="8" fillId="0" borderId="0" xfId="0" applyFont="1" applyFill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 textRotation="90"/>
    </xf>
    <xf numFmtId="0" fontId="0" fillId="0" borderId="0" xfId="0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2" fillId="0" borderId="0" xfId="0" applyFont="1" applyFill="1"/>
    <xf numFmtId="0" fontId="13" fillId="0" borderId="0" xfId="0" applyFont="1" applyAlignment="1">
      <alignment horizontal="center" vertical="center"/>
    </xf>
    <xf numFmtId="0" fontId="13" fillId="0" borderId="0" xfId="0" applyFont="1"/>
    <xf numFmtId="0" fontId="14" fillId="4" borderId="1" xfId="0" applyFont="1" applyFill="1" applyBorder="1" applyAlignment="1">
      <alignment horizontal="center" vertical="center"/>
    </xf>
    <xf numFmtId="1" fontId="13" fillId="0" borderId="0" xfId="0" applyNumberFormat="1" applyFont="1" applyFill="1"/>
    <xf numFmtId="164" fontId="1" fillId="0" borderId="0" xfId="1" applyNumberFormat="1"/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wrapText="1"/>
    </xf>
    <xf numFmtId="0" fontId="7" fillId="0" borderId="6" xfId="1" applyFont="1" applyBorder="1" applyAlignment="1">
      <alignment horizontal="center" wrapText="1"/>
    </xf>
    <xf numFmtId="0" fontId="5" fillId="0" borderId="7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8" xfId="1" applyFont="1" applyBorder="1" applyAlignment="1">
      <alignment horizontal="left"/>
    </xf>
    <xf numFmtId="0" fontId="5" fillId="0" borderId="9" xfId="1" applyFont="1" applyBorder="1" applyAlignment="1">
      <alignment horizontal="left"/>
    </xf>
    <xf numFmtId="0" fontId="5" fillId="0" borderId="10" xfId="1" applyFont="1" applyBorder="1" applyAlignment="1">
      <alignment horizontal="left"/>
    </xf>
    <xf numFmtId="0" fontId="9" fillId="0" borderId="0" xfId="0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Percent" xfId="3" builtinId="5"/>
  </cellStyles>
  <dxfs count="1">
    <dxf>
      <numFmt numFmtId="1" formatCode="0"/>
    </dxf>
  </dxfs>
  <tableStyles count="0" defaultTableStyle="TableStyleMedium2" defaultPivotStyle="PivotStyleMedium9"/>
  <colors>
    <mruColors>
      <color rgb="FF00AEC7"/>
      <color rgb="FF890C58"/>
      <color rgb="FFFF8200"/>
      <color rgb="FF685BC7"/>
      <color rgb="FF5B6770"/>
      <color rgb="FF00AE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Wind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 Wind Adj Table'!$B$1</c:f>
              <c:strCache>
                <c:ptCount val="1"/>
                <c:pt idx="0">
                  <c:v>2023 Reg-Up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'2024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'2024 Wind Adj Table'!$B$2:$B$13</c:f>
              <c:numCache>
                <c:formatCode>General</c:formatCode>
                <c:ptCount val="12"/>
                <c:pt idx="0">
                  <c:v>1.379847677243909</c:v>
                </c:pt>
                <c:pt idx="1">
                  <c:v>1.5038821632314952</c:v>
                </c:pt>
                <c:pt idx="2">
                  <c:v>1.8327936890386993</c:v>
                </c:pt>
                <c:pt idx="3">
                  <c:v>1.8060038465221699</c:v>
                </c:pt>
                <c:pt idx="4">
                  <c:v>1.699744928474783</c:v>
                </c:pt>
                <c:pt idx="5">
                  <c:v>1.3778814728831221</c:v>
                </c:pt>
                <c:pt idx="6">
                  <c:v>1.120598751207931</c:v>
                </c:pt>
                <c:pt idx="7">
                  <c:v>1.1201248280533731</c:v>
                </c:pt>
                <c:pt idx="8">
                  <c:v>1.3029838045275139</c:v>
                </c:pt>
                <c:pt idx="9">
                  <c:v>1.247918368433605</c:v>
                </c:pt>
                <c:pt idx="10">
                  <c:v>1.2648590901107475</c:v>
                </c:pt>
                <c:pt idx="11">
                  <c:v>1.3285662865384849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90-46E8-B9D9-CC33FD77191E}"/>
            </c:ext>
          </c:extLst>
        </c:ser>
        <c:ser>
          <c:idx val="1"/>
          <c:order val="1"/>
          <c:tx>
            <c:strRef>
              <c:f>'2024 Wind Adj Table'!$D$1</c:f>
              <c:strCache>
                <c:ptCount val="1"/>
                <c:pt idx="0">
                  <c:v>2024 Reg-Up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'2024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'2024 Wind Adj Table'!$D$2:$D$13</c:f>
              <c:numCache>
                <c:formatCode>0.0</c:formatCode>
                <c:ptCount val="12"/>
                <c:pt idx="0">
                  <c:v>1.1913292230243597</c:v>
                </c:pt>
                <c:pt idx="1">
                  <c:v>1.0375985340242722</c:v>
                </c:pt>
                <c:pt idx="2">
                  <c:v>1.6648682277706266</c:v>
                </c:pt>
                <c:pt idx="3">
                  <c:v>1.3893129439152927</c:v>
                </c:pt>
                <c:pt idx="4">
                  <c:v>1.4639202202538757</c:v>
                </c:pt>
                <c:pt idx="5">
                  <c:v>1.2948777464884227</c:v>
                </c:pt>
                <c:pt idx="6">
                  <c:v>1.3090214987019053</c:v>
                </c:pt>
                <c:pt idx="7">
                  <c:v>1.0182710581489334</c:v>
                </c:pt>
                <c:pt idx="8">
                  <c:v>0.91327332960022822</c:v>
                </c:pt>
                <c:pt idx="9">
                  <c:v>0.88835895250831076</c:v>
                </c:pt>
                <c:pt idx="10">
                  <c:v>0.94379820815437576</c:v>
                </c:pt>
                <c:pt idx="11">
                  <c:v>0.83143079848010748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90-46E8-B9D9-CC33FD771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1664"/>
        <c:axId val="146664408"/>
      </c:barChart>
      <c:catAx>
        <c:axId val="146661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408"/>
        <c:crosses val="autoZero"/>
        <c:auto val="1"/>
        <c:lblAlgn val="ctr"/>
        <c:lblOffset val="100"/>
        <c:noMultiLvlLbl val="0"/>
      </c:catAx>
      <c:valAx>
        <c:axId val="146664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1664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Wind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 Wind Adj Table'!$C$1</c:f>
              <c:strCache>
                <c:ptCount val="1"/>
                <c:pt idx="0">
                  <c:v>2023 Reg Down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'2024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'2024 Wind Adj Table'!$C$2:$C$13</c:f>
              <c:numCache>
                <c:formatCode>General</c:formatCode>
                <c:ptCount val="12"/>
                <c:pt idx="0">
                  <c:v>1.105579150977803</c:v>
                </c:pt>
                <c:pt idx="1">
                  <c:v>1.3233799354642206</c:v>
                </c:pt>
                <c:pt idx="2">
                  <c:v>1.7668491203256096</c:v>
                </c:pt>
                <c:pt idx="3">
                  <c:v>1.6790406535603764</c:v>
                </c:pt>
                <c:pt idx="4">
                  <c:v>1.3873655991020162</c:v>
                </c:pt>
                <c:pt idx="5">
                  <c:v>0.99908873002625365</c:v>
                </c:pt>
                <c:pt idx="6">
                  <c:v>0.8414861407581502</c:v>
                </c:pt>
                <c:pt idx="7">
                  <c:v>0.92914338605388991</c:v>
                </c:pt>
                <c:pt idx="8">
                  <c:v>1.0591651417217296</c:v>
                </c:pt>
                <c:pt idx="9">
                  <c:v>1.0553664626018593</c:v>
                </c:pt>
                <c:pt idx="10">
                  <c:v>1.0593068957956231</c:v>
                </c:pt>
                <c:pt idx="11">
                  <c:v>1.2216617363035616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CD-4576-9D76-1AFFEFCA2AB6}"/>
            </c:ext>
          </c:extLst>
        </c:ser>
        <c:ser>
          <c:idx val="1"/>
          <c:order val="1"/>
          <c:tx>
            <c:strRef>
              <c:f>'2024 Wind Adj Table'!$E$1</c:f>
              <c:strCache>
                <c:ptCount val="1"/>
                <c:pt idx="0">
                  <c:v>2024 Reg Down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'2024 Wind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'2024 Wind Adj Table'!$E$2:$E$13</c:f>
              <c:numCache>
                <c:formatCode>0.0</c:formatCode>
                <c:ptCount val="12"/>
                <c:pt idx="0">
                  <c:v>1.1913292230243597</c:v>
                </c:pt>
                <c:pt idx="1">
                  <c:v>1.0375985340242722</c:v>
                </c:pt>
                <c:pt idx="2">
                  <c:v>1.6648682277706266</c:v>
                </c:pt>
                <c:pt idx="3">
                  <c:v>1.3893129439152927</c:v>
                </c:pt>
                <c:pt idx="4">
                  <c:v>1.4639202202538757</c:v>
                </c:pt>
                <c:pt idx="5">
                  <c:v>1.2948777464884227</c:v>
                </c:pt>
                <c:pt idx="6">
                  <c:v>1.3090214987019053</c:v>
                </c:pt>
                <c:pt idx="7">
                  <c:v>1.0182710581489334</c:v>
                </c:pt>
                <c:pt idx="8">
                  <c:v>0.91327332960022822</c:v>
                </c:pt>
                <c:pt idx="9">
                  <c:v>0.88835895250831076</c:v>
                </c:pt>
                <c:pt idx="10">
                  <c:v>0.94379820815437576</c:v>
                </c:pt>
                <c:pt idx="11">
                  <c:v>0.83143079848010748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CD-4576-9D76-1AFFEFCA2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5192"/>
        <c:axId val="146662056"/>
      </c:barChart>
      <c:catAx>
        <c:axId val="1466651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2056"/>
        <c:crosses val="autoZero"/>
        <c:auto val="1"/>
        <c:lblAlgn val="ctr"/>
        <c:lblOffset val="100"/>
        <c:noMultiLvlLbl val="0"/>
      </c:catAx>
      <c:valAx>
        <c:axId val="146662056"/>
        <c:scaling>
          <c:orientation val="minMax"/>
          <c:max val="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5192"/>
        <c:crosses val="autoZero"/>
        <c:crossBetween val="between"/>
        <c:majorUnit val="0.5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6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Reg-Up Adjustment per</a:t>
            </a:r>
            <a:r>
              <a:rPr lang="en-US" sz="1600" baseline="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1000 MW increase in Solar Installed Capacity</a:t>
            </a:r>
            <a:endParaRPr lang="en-US" sz="1600">
              <a:solidFill>
                <a:srgbClr val="00AEC7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 Solar Adj Table'!$B$1</c:f>
              <c:strCache>
                <c:ptCount val="1"/>
                <c:pt idx="0">
                  <c:v>2023 Reg-Up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'2024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'2024 Solar Adj Table'!$B$2:$B$13</c:f>
              <c:numCache>
                <c:formatCode>General</c:formatCode>
                <c:ptCount val="12"/>
                <c:pt idx="0">
                  <c:v>9.6389415349804377</c:v>
                </c:pt>
                <c:pt idx="1">
                  <c:v>12.296487199573072</c:v>
                </c:pt>
                <c:pt idx="2">
                  <c:v>12.848407092151657</c:v>
                </c:pt>
                <c:pt idx="3">
                  <c:v>10.571568426639596</c:v>
                </c:pt>
                <c:pt idx="4">
                  <c:v>10.46218579397139</c:v>
                </c:pt>
                <c:pt idx="5">
                  <c:v>9.0117394541508045</c:v>
                </c:pt>
                <c:pt idx="6">
                  <c:v>8.223864975407535</c:v>
                </c:pt>
                <c:pt idx="7">
                  <c:v>10.27122332382732</c:v>
                </c:pt>
                <c:pt idx="8">
                  <c:v>9.4238337493334594</c:v>
                </c:pt>
                <c:pt idx="9">
                  <c:v>8.3918414128982093</c:v>
                </c:pt>
                <c:pt idx="10">
                  <c:v>6.3350261232380083</c:v>
                </c:pt>
                <c:pt idx="11">
                  <c:v>9.264796080122867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45-4AED-851D-CE7FC75A340F}"/>
            </c:ext>
          </c:extLst>
        </c:ser>
        <c:ser>
          <c:idx val="1"/>
          <c:order val="1"/>
          <c:tx>
            <c:strRef>
              <c:f>'2024 Solar Adj Table'!$D$1</c:f>
              <c:strCache>
                <c:ptCount val="1"/>
                <c:pt idx="0">
                  <c:v>2024 Reg-Up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'2024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'2024 Solar Adj Table'!$D$2:$D$13</c:f>
              <c:numCache>
                <c:formatCode>General</c:formatCode>
                <c:ptCount val="12"/>
                <c:pt idx="0">
                  <c:v>7.0219997266540615</c:v>
                </c:pt>
                <c:pt idx="1">
                  <c:v>8.8825442793856286</c:v>
                </c:pt>
                <c:pt idx="2">
                  <c:v>11.98368597211106</c:v>
                </c:pt>
                <c:pt idx="3">
                  <c:v>9.9284148557735463</c:v>
                </c:pt>
                <c:pt idx="4">
                  <c:v>7.5908639427815778</c:v>
                </c:pt>
                <c:pt idx="5">
                  <c:v>6.707228697146209</c:v>
                </c:pt>
                <c:pt idx="6">
                  <c:v>6.2136263540100494</c:v>
                </c:pt>
                <c:pt idx="7">
                  <c:v>6.6170039962189966</c:v>
                </c:pt>
                <c:pt idx="8">
                  <c:v>6.0803841281773545</c:v>
                </c:pt>
                <c:pt idx="9">
                  <c:v>6.8691003797962162</c:v>
                </c:pt>
                <c:pt idx="10">
                  <c:v>7.8266106532491273</c:v>
                </c:pt>
                <c:pt idx="11">
                  <c:v>6.9700355858746494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45-4AED-851D-CE7FC75A34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663232"/>
        <c:axId val="146664800"/>
      </c:barChart>
      <c:catAx>
        <c:axId val="1466632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4800"/>
        <c:crosses val="autoZero"/>
        <c:auto val="1"/>
        <c:lblAlgn val="ctr"/>
        <c:lblOffset val="100"/>
        <c:noMultiLvlLbl val="0"/>
      </c:catAx>
      <c:valAx>
        <c:axId val="1466648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146663232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18758681133671931"/>
          <c:y val="0.13297743266197526"/>
          <c:w val="0.62482637732656143"/>
          <c:h val="0.10426412058842074"/>
        </c:manualLayout>
      </c:layout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solidFill>
                  <a:srgbClr val="00AEC7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1" i="0" baseline="0">
                <a:effectLst/>
              </a:rPr>
              <a:t>Reg-Down Adjustment per 1000 MW increase in Solar Installed Capacity</a:t>
            </a:r>
            <a:endParaRPr lang="en-US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'2024 Solar Adj Table'!$C$1</c:f>
              <c:strCache>
                <c:ptCount val="1"/>
                <c:pt idx="0">
                  <c:v>2023 Reg Down Adj.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</c:spPr>
          <c:invertIfNegative val="0"/>
          <c:cat>
            <c:strRef>
              <c:f>'2024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'2024 Solar Adj Table'!$C$2:$C$13</c:f>
              <c:numCache>
                <c:formatCode>General</c:formatCode>
                <c:ptCount val="12"/>
                <c:pt idx="0">
                  <c:v>9.019012280372527</c:v>
                </c:pt>
                <c:pt idx="1">
                  <c:v>10.691708459347836</c:v>
                </c:pt>
                <c:pt idx="2">
                  <c:v>12.139238421217758</c:v>
                </c:pt>
                <c:pt idx="3">
                  <c:v>11.483958567630125</c:v>
                </c:pt>
                <c:pt idx="4">
                  <c:v>9.2990166684313422</c:v>
                </c:pt>
                <c:pt idx="5">
                  <c:v>9.074900609747969</c:v>
                </c:pt>
                <c:pt idx="6">
                  <c:v>7.8567223666651573</c:v>
                </c:pt>
                <c:pt idx="7">
                  <c:v>5.2750276938124516</c:v>
                </c:pt>
                <c:pt idx="8">
                  <c:v>8.2091086989933331</c:v>
                </c:pt>
                <c:pt idx="9">
                  <c:v>8.111913364032775</c:v>
                </c:pt>
                <c:pt idx="10">
                  <c:v>7.7135148652841865</c:v>
                </c:pt>
                <c:pt idx="11">
                  <c:v>7.1974347218228045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93-4A20-A80C-3B8A0DC15509}"/>
            </c:ext>
          </c:extLst>
        </c:ser>
        <c:ser>
          <c:idx val="1"/>
          <c:order val="1"/>
          <c:tx>
            <c:strRef>
              <c:f>'2024 Solar Adj Table'!$E$1</c:f>
              <c:strCache>
                <c:ptCount val="1"/>
                <c:pt idx="0">
                  <c:v>2024 Reg Down Adj.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</c:spPr>
          <c:invertIfNegative val="0"/>
          <c:cat>
            <c:strRef>
              <c:f>'2024 Solar Adj Table'!$A$2:$A$13</c:f>
              <c:strCache>
                <c:ptCount val="12"/>
                <c:pt idx="0">
                  <c:v>Jan.</c:v>
                </c:pt>
                <c:pt idx="1">
                  <c:v>Feb.</c:v>
                </c:pt>
                <c:pt idx="2">
                  <c:v>Mar.</c:v>
                </c:pt>
                <c:pt idx="3">
                  <c:v>Apr.</c:v>
                </c:pt>
                <c:pt idx="4">
                  <c:v>May</c:v>
                </c:pt>
                <c:pt idx="5">
                  <c:v>Jun.</c:v>
                </c:pt>
                <c:pt idx="6">
                  <c:v>Jul.</c:v>
                </c:pt>
                <c:pt idx="7">
                  <c:v>Aug.</c:v>
                </c:pt>
                <c:pt idx="8">
                  <c:v>Sep.</c:v>
                </c:pt>
                <c:pt idx="9">
                  <c:v>Oct.</c:v>
                </c:pt>
                <c:pt idx="10">
                  <c:v>Nov.</c:v>
                </c:pt>
                <c:pt idx="11">
                  <c:v>Dec.</c:v>
                </c:pt>
              </c:strCache>
            </c:strRef>
          </c:cat>
          <c:val>
            <c:numRef>
              <c:f>'2024 Solar Adj Table'!$E$2:$E$13</c:f>
              <c:numCache>
                <c:formatCode>General</c:formatCode>
                <c:ptCount val="12"/>
                <c:pt idx="0">
                  <c:v>6.8850257726988007</c:v>
                </c:pt>
                <c:pt idx="1">
                  <c:v>9.9388427100901016</c:v>
                </c:pt>
                <c:pt idx="2">
                  <c:v>11.764780092330128</c:v>
                </c:pt>
                <c:pt idx="3">
                  <c:v>10.135927471065029</c:v>
                </c:pt>
                <c:pt idx="4">
                  <c:v>7.5804643746349916</c:v>
                </c:pt>
                <c:pt idx="5">
                  <c:v>6.5247614017934801</c:v>
                </c:pt>
                <c:pt idx="6">
                  <c:v>5.6601964893435053</c:v>
                </c:pt>
                <c:pt idx="7">
                  <c:v>5.7369030839967161</c:v>
                </c:pt>
                <c:pt idx="8">
                  <c:v>6.0914933457283773</c:v>
                </c:pt>
                <c:pt idx="9">
                  <c:v>7.3064170992972466</c:v>
                </c:pt>
                <c:pt idx="10">
                  <c:v>8.4664273901102582</c:v>
                </c:pt>
                <c:pt idx="11">
                  <c:v>6.6046510430532805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93-4A20-A80C-3B8A0DC15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203745104"/>
        <c:axId val="203745496"/>
      </c:barChart>
      <c:catAx>
        <c:axId val="2037451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496"/>
        <c:crosses val="autoZero"/>
        <c:auto val="1"/>
        <c:lblAlgn val="ctr"/>
        <c:lblOffset val="100"/>
        <c:noMultiLvlLbl val="0"/>
      </c:catAx>
      <c:valAx>
        <c:axId val="203745496"/>
        <c:scaling>
          <c:orientation val="minMax"/>
          <c:max val="15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>
                    <a:solidFill>
                      <a:srgbClr val="5B677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solidFill>
                      <a:srgbClr val="5B6770"/>
                    </a:solidFill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MW</a:t>
                </a:r>
                <a:endParaRPr lang="en-US" sz="1200">
                  <a:solidFill>
                    <a:srgbClr val="5B6770"/>
                  </a:solidFill>
                  <a:effectLst/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400">
                <a:solidFill>
                  <a:srgbClr val="5B6770"/>
                </a:solidFill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203745104"/>
        <c:crosses val="autoZero"/>
        <c:crossBetween val="between"/>
        <c:majorUnit val="5"/>
      </c:valAx>
    </c:plotArea>
    <c:legend>
      <c:legendPos val="t"/>
      <c:overlay val="1"/>
      <c:spPr>
        <a:solidFill>
          <a:schemeClr val="bg1"/>
        </a:solidFill>
      </c:spPr>
      <c:txPr>
        <a:bodyPr/>
        <a:lstStyle/>
        <a:p>
          <a:pPr>
            <a:defRPr sz="1400">
              <a:solidFill>
                <a:srgbClr val="5B6770"/>
              </a:solidFill>
              <a:latin typeface="Arial" panose="020B0604020202020204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[2024_Regulation_Charts_final.xlsx]Charts!PivotTable1</c:name>
    <c:fmtId val="0"/>
  </c:pivotSource>
  <c:chart>
    <c:title>
      <c:tx>
        <c:strRef>
          <c:f>Charts!$P$2</c:f>
          <c:strCache>
            <c:ptCount val="1"/>
            <c:pt idx="0">
              <c:v>Regulation Up Requirement Comparison for June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 w="28575" cap="rnd">
            <a:noFill/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6.1623678326694402E-2"/>
          <c:y val="0.24328669224955787"/>
          <c:w val="0.9170293282001355"/>
          <c:h val="0.614187865491712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Charts!$P$2</c:f>
              <c:strCache>
                <c:ptCount val="1"/>
                <c:pt idx="0">
                  <c:v>2023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259</c:v>
                </c:pt>
                <c:pt idx="1">
                  <c:v>180</c:v>
                </c:pt>
                <c:pt idx="2">
                  <c:v>219</c:v>
                </c:pt>
                <c:pt idx="3">
                  <c:v>246</c:v>
                </c:pt>
                <c:pt idx="4">
                  <c:v>292</c:v>
                </c:pt>
                <c:pt idx="5">
                  <c:v>379</c:v>
                </c:pt>
                <c:pt idx="6">
                  <c:v>451</c:v>
                </c:pt>
                <c:pt idx="7">
                  <c:v>387</c:v>
                </c:pt>
                <c:pt idx="8">
                  <c:v>429</c:v>
                </c:pt>
                <c:pt idx="9">
                  <c:v>591</c:v>
                </c:pt>
                <c:pt idx="10">
                  <c:v>611</c:v>
                </c:pt>
                <c:pt idx="11">
                  <c:v>637</c:v>
                </c:pt>
                <c:pt idx="12">
                  <c:v>611</c:v>
                </c:pt>
                <c:pt idx="13">
                  <c:v>550</c:v>
                </c:pt>
                <c:pt idx="14">
                  <c:v>482</c:v>
                </c:pt>
                <c:pt idx="15">
                  <c:v>567</c:v>
                </c:pt>
                <c:pt idx="16">
                  <c:v>493</c:v>
                </c:pt>
                <c:pt idx="17">
                  <c:v>490</c:v>
                </c:pt>
                <c:pt idx="18">
                  <c:v>525</c:v>
                </c:pt>
                <c:pt idx="19">
                  <c:v>460</c:v>
                </c:pt>
                <c:pt idx="20">
                  <c:v>288</c:v>
                </c:pt>
                <c:pt idx="21">
                  <c:v>251</c:v>
                </c:pt>
                <c:pt idx="22">
                  <c:v>225</c:v>
                </c:pt>
                <c:pt idx="23">
                  <c:v>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0-447C-B56D-79254A52B719}"/>
            </c:ext>
          </c:extLst>
        </c:ser>
        <c:ser>
          <c:idx val="1"/>
          <c:order val="1"/>
          <c:tx>
            <c:strRef>
              <c:f>Charts!$P$2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461.73333320717018</c:v>
                </c:pt>
                <c:pt idx="1">
                  <c:v>228.95466658274333</c:v>
                </c:pt>
                <c:pt idx="2">
                  <c:v>242.96200010776519</c:v>
                </c:pt>
                <c:pt idx="3">
                  <c:v>239.87199993133544</c:v>
                </c:pt>
                <c:pt idx="4">
                  <c:v>242.72000026702881</c:v>
                </c:pt>
                <c:pt idx="5">
                  <c:v>334.96000004907449</c:v>
                </c:pt>
                <c:pt idx="6">
                  <c:v>401.96000004907449</c:v>
                </c:pt>
                <c:pt idx="7">
                  <c:v>223.74142229874931</c:v>
                </c:pt>
                <c:pt idx="8">
                  <c:v>384.39235410350909</c:v>
                </c:pt>
                <c:pt idx="9">
                  <c:v>558.460246500062</c:v>
                </c:pt>
                <c:pt idx="10">
                  <c:v>594.80523694181602</c:v>
                </c:pt>
                <c:pt idx="11">
                  <c:v>623.85918381553518</c:v>
                </c:pt>
                <c:pt idx="12">
                  <c:v>594.89710001776598</c:v>
                </c:pt>
                <c:pt idx="13">
                  <c:v>555.22079010931986</c:v>
                </c:pt>
                <c:pt idx="14">
                  <c:v>497.48155671152654</c:v>
                </c:pt>
                <c:pt idx="15">
                  <c:v>499.39089720319492</c:v>
                </c:pt>
                <c:pt idx="16">
                  <c:v>501.10291142958357</c:v>
                </c:pt>
                <c:pt idx="17">
                  <c:v>478.71423819146293</c:v>
                </c:pt>
                <c:pt idx="18">
                  <c:v>559.06824031246242</c:v>
                </c:pt>
                <c:pt idx="19">
                  <c:v>531.99029184100027</c:v>
                </c:pt>
                <c:pt idx="20">
                  <c:v>350.68005955487752</c:v>
                </c:pt>
                <c:pt idx="21">
                  <c:v>238.80308890382454</c:v>
                </c:pt>
                <c:pt idx="22">
                  <c:v>216.64000005766749</c:v>
                </c:pt>
                <c:pt idx="23">
                  <c:v>133.92000007629395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8A-4EEE-A46E-7C3A931AF7DF}"/>
            </c:ext>
          </c:extLst>
        </c:ser>
        <c:ser>
          <c:idx val="2"/>
          <c:order val="2"/>
          <c:tx>
            <c:strRef>
              <c:f>Charts!$P$2</c:f>
              <c:strCache>
                <c:ptCount val="1"/>
                <c:pt idx="0">
                  <c:v>2024 (w/o solar adj.)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Charts!$P$2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Charts!$P$2</c:f>
              <c:numCache>
                <c:formatCode>0</c:formatCode>
                <c:ptCount val="24"/>
                <c:pt idx="0">
                  <c:v>461.73333320717018</c:v>
                </c:pt>
                <c:pt idx="1">
                  <c:v>228.95466658274333</c:v>
                </c:pt>
                <c:pt idx="2">
                  <c:v>242.96200010776519</c:v>
                </c:pt>
                <c:pt idx="3">
                  <c:v>239.87199993133544</c:v>
                </c:pt>
                <c:pt idx="4">
                  <c:v>242.72000026702881</c:v>
                </c:pt>
                <c:pt idx="5">
                  <c:v>334.96000004907449</c:v>
                </c:pt>
                <c:pt idx="6">
                  <c:v>401.96000004907449</c:v>
                </c:pt>
                <c:pt idx="7">
                  <c:v>223.74142229874931</c:v>
                </c:pt>
                <c:pt idx="8">
                  <c:v>386.94266657650473</c:v>
                </c:pt>
                <c:pt idx="9">
                  <c:v>526.66666674117243</c:v>
                </c:pt>
                <c:pt idx="10">
                  <c:v>569.0488890250524</c:v>
                </c:pt>
                <c:pt idx="11">
                  <c:v>598.00413340558612</c:v>
                </c:pt>
                <c:pt idx="12">
                  <c:v>557.40000027418137</c:v>
                </c:pt>
                <c:pt idx="13">
                  <c:v>499.28020031988621</c:v>
                </c:pt>
                <c:pt idx="14">
                  <c:v>451.65999972820282</c:v>
                </c:pt>
                <c:pt idx="15">
                  <c:v>445.5199995830655</c:v>
                </c:pt>
                <c:pt idx="16">
                  <c:v>407.91999989748001</c:v>
                </c:pt>
                <c:pt idx="17">
                  <c:v>410.95999964115521</c:v>
                </c:pt>
                <c:pt idx="18">
                  <c:v>472.59466635068259</c:v>
                </c:pt>
                <c:pt idx="19">
                  <c:v>425.92350010842085</c:v>
                </c:pt>
                <c:pt idx="20">
                  <c:v>297.87213358263176</c:v>
                </c:pt>
                <c:pt idx="21">
                  <c:v>238.80308890382454</c:v>
                </c:pt>
                <c:pt idx="22">
                  <c:v>216.64000005766749</c:v>
                </c:pt>
                <c:pt idx="23">
                  <c:v>133.92000007629395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15-45F8-AEEE-AAA1C89722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1752"/>
        <c:axId val="832092928"/>
      </c:barChart>
      <c:catAx>
        <c:axId val="832091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2928"/>
        <c:crosses val="autoZero"/>
        <c:auto val="1"/>
        <c:lblAlgn val="ctr"/>
        <c:lblOffset val="100"/>
        <c:noMultiLvlLbl val="0"/>
      </c:catAx>
      <c:valAx>
        <c:axId val="8320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[2024_Regulation_Charts_final.xlsx]Charts!PivotTable3</c:name>
    <c:fmtId val="63"/>
  </c:pivotSource>
  <c:chart>
    <c:title>
      <c:tx>
        <c:strRef>
          <c:f>Charts!$Q$32</c:f>
          <c:strCache>
            <c:ptCount val="1"/>
            <c:pt idx="0">
              <c:v>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Charts!$Q$32</c:f>
              <c:strCache>
                <c:ptCount val="1"/>
                <c:pt idx="0">
                  <c:v>2023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372.41666666666669</c:v>
                </c:pt>
                <c:pt idx="1">
                  <c:v>399.91666666666669</c:v>
                </c:pt>
                <c:pt idx="2">
                  <c:v>453.83333333333331</c:v>
                </c:pt>
                <c:pt idx="3">
                  <c:v>399.625</c:v>
                </c:pt>
                <c:pt idx="4">
                  <c:v>427.70833333333331</c:v>
                </c:pt>
                <c:pt idx="5">
                  <c:v>407.875</c:v>
                </c:pt>
                <c:pt idx="6">
                  <c:v>379.45833333333331</c:v>
                </c:pt>
                <c:pt idx="7">
                  <c:v>388.625</c:v>
                </c:pt>
                <c:pt idx="8">
                  <c:v>380.5</c:v>
                </c:pt>
                <c:pt idx="9">
                  <c:v>408.5</c:v>
                </c:pt>
                <c:pt idx="10">
                  <c:v>343.95833333333331</c:v>
                </c:pt>
                <c:pt idx="11">
                  <c:v>365.79166666666669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70-4F23-9EF7-E67910D7055C}"/>
            </c:ext>
          </c:extLst>
        </c:ser>
        <c:ser>
          <c:idx val="1"/>
          <c:order val="1"/>
          <c:tx>
            <c:strRef>
              <c:f>Charts!$Q$32</c:f>
              <c:strCache>
                <c:ptCount val="1"/>
                <c:pt idx="0">
                  <c:v>2024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381.07601619804382</c:v>
                </c:pt>
                <c:pt idx="1">
                  <c:v>404.11644308105718</c:v>
                </c:pt>
                <c:pt idx="2">
                  <c:v>428.15142965687863</c:v>
                </c:pt>
                <c:pt idx="3">
                  <c:v>401.61471746701568</c:v>
                </c:pt>
                <c:pt idx="4">
                  <c:v>408.85809577279161</c:v>
                </c:pt>
                <c:pt idx="5">
                  <c:v>404.0137340942851</c:v>
                </c:pt>
                <c:pt idx="6">
                  <c:v>371.75684245372213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70-4F23-9EF7-E67910D7055C}"/>
            </c:ext>
          </c:extLst>
        </c:ser>
        <c:ser>
          <c:idx val="2"/>
          <c:order val="2"/>
          <c:tx>
            <c:strRef>
              <c:f>Charts!$Q$32</c:f>
              <c:strCache>
                <c:ptCount val="1"/>
                <c:pt idx="0">
                  <c:v>2024 (w/o solar)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363.55022410450351</c:v>
                </c:pt>
                <c:pt idx="1">
                  <c:v>376.34041118904952</c:v>
                </c:pt>
                <c:pt idx="2">
                  <c:v>387.72398568252305</c:v>
                </c:pt>
                <c:pt idx="3">
                  <c:v>366.50426632286775</c:v>
                </c:pt>
                <c:pt idx="4">
                  <c:v>379.60507269639521</c:v>
                </c:pt>
                <c:pt idx="5">
                  <c:v>375.66914028186443</c:v>
                </c:pt>
                <c:pt idx="6">
                  <c:v>344.05264371920589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70-4F23-9EF7-E67910D70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[2024_Regulation_Charts_final.xlsx]Charts!PivotTable3</c:name>
    <c:fmtId val="70"/>
  </c:pivotSource>
  <c:chart>
    <c:title>
      <c:tx>
        <c:strRef>
          <c:f>Charts!$Q$32</c:f>
          <c:strCache>
            <c:ptCount val="1"/>
            <c:pt idx="0">
              <c:v>Average Regulation Up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FF8200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rgbClr val="00AE75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rgbClr val="FF8200"/>
          </a:solidFill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Charts!$Q$32</c:f>
              <c:strCache>
                <c:ptCount val="1"/>
                <c:pt idx="0">
                  <c:v>2023 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372.41666666666669</c:v>
                </c:pt>
                <c:pt idx="1">
                  <c:v>399.91666666666669</c:v>
                </c:pt>
                <c:pt idx="2">
                  <c:v>453.83333333333331</c:v>
                </c:pt>
                <c:pt idx="3">
                  <c:v>399.625</c:v>
                </c:pt>
                <c:pt idx="4">
                  <c:v>427.70833333333331</c:v>
                </c:pt>
                <c:pt idx="5">
                  <c:v>407.875</c:v>
                </c:pt>
                <c:pt idx="6">
                  <c:v>379.45833333333331</c:v>
                </c:pt>
                <c:pt idx="7">
                  <c:v>388.625</c:v>
                </c:pt>
                <c:pt idx="8">
                  <c:v>380.5</c:v>
                </c:pt>
                <c:pt idx="9">
                  <c:v>408.5</c:v>
                </c:pt>
                <c:pt idx="10">
                  <c:v>343.95833333333331</c:v>
                </c:pt>
                <c:pt idx="11">
                  <c:v>365.79166666666669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A5-4ED0-8E5B-0DDFD036B235}"/>
            </c:ext>
          </c:extLst>
        </c:ser>
        <c:ser>
          <c:idx val="1"/>
          <c:order val="1"/>
          <c:tx>
            <c:strRef>
              <c:f>Charts!$Q$32</c:f>
              <c:strCache>
                <c:ptCount val="1"/>
                <c:pt idx="0">
                  <c:v>2024 </c:v>
                </c:pt>
              </c:strCache>
            </c:strRef>
          </c:tx>
          <c:spPr>
            <a:solidFill>
              <a:srgbClr val="00AEC7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381.07601619804382</c:v>
                </c:pt>
                <c:pt idx="1">
                  <c:v>404.11644308105718</c:v>
                </c:pt>
                <c:pt idx="2">
                  <c:v>428.15142965687863</c:v>
                </c:pt>
                <c:pt idx="3">
                  <c:v>401.61471746701568</c:v>
                </c:pt>
                <c:pt idx="4">
                  <c:v>408.85809577279161</c:v>
                </c:pt>
                <c:pt idx="5">
                  <c:v>404.0137340942851</c:v>
                </c:pt>
                <c:pt idx="6">
                  <c:v>371.75684245372213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A5-4ED0-8E5B-0DDFD036B235}"/>
            </c:ext>
          </c:extLst>
        </c:ser>
        <c:ser>
          <c:idx val="2"/>
          <c:order val="2"/>
          <c:tx>
            <c:strRef>
              <c:f>Charts!$Q$32</c:f>
              <c:strCache>
                <c:ptCount val="1"/>
                <c:pt idx="0">
                  <c:v>2024 (w/o solar) </c:v>
                </c:pt>
              </c:strCache>
            </c:strRef>
          </c:tx>
          <c:spPr>
            <a:solidFill>
              <a:srgbClr val="685BC7"/>
            </a:solidFill>
            <a:ln>
              <a:noFill/>
            </a:ln>
            <a:effectLst/>
          </c:spPr>
          <c:invertIfNegative val="0"/>
          <c:cat>
            <c:strRef>
              <c:f>Charts!$Q$32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Charts!$Q$32</c:f>
              <c:numCache>
                <c:formatCode>General</c:formatCode>
                <c:ptCount val="12"/>
                <c:pt idx="0">
                  <c:v>363.55022410450351</c:v>
                </c:pt>
                <c:pt idx="1">
                  <c:v>376.34041118904952</c:v>
                </c:pt>
                <c:pt idx="2">
                  <c:v>387.72398568252305</c:v>
                </c:pt>
                <c:pt idx="3">
                  <c:v>366.50426632286775</c:v>
                </c:pt>
                <c:pt idx="4">
                  <c:v>379.60507269639521</c:v>
                </c:pt>
                <c:pt idx="5">
                  <c:v>375.66914028186443</c:v>
                </c:pt>
                <c:pt idx="6">
                  <c:v>344.05264371920589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A5-4ED0-8E5B-0DDFD036B2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832090968"/>
        <c:axId val="832091360"/>
      </c:barChart>
      <c:catAx>
        <c:axId val="832090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1360"/>
        <c:crosses val="autoZero"/>
        <c:auto val="1"/>
        <c:lblAlgn val="ctr"/>
        <c:lblOffset val="100"/>
        <c:noMultiLvlLbl val="0"/>
      </c:catAx>
      <c:valAx>
        <c:axId val="832091360"/>
        <c:scaling>
          <c:orientation val="minMax"/>
          <c:max val="6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32090968"/>
        <c:crosses val="autoZero"/>
        <c:crossBetween val="between"/>
      </c:valAx>
    </c:plotArea>
    <c:legend>
      <c:legendPos val="t"/>
      <c:overlay val="1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rgbClr val="5B677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1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13</xdr:row>
      <xdr:rowOff>85343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5D55DA-1908-48A1-B6F8-6A2A10B571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3B03819-93AA-4DEB-B6FD-34CDC7794D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0.7604</cdr:x>
      <cdr:y>0.20027</cdr:y>
    </cdr:from>
    <cdr:to>
      <cdr:x>0.99459</cdr:x>
      <cdr:y>0.31787</cdr:y>
    </cdr:to>
    <cdr:sp macro="" textlink="'2024 Wind Adj Table'!$B$18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273D90FF-7D21-412E-A822-7A18BB86F83C}"/>
            </a:ext>
          </a:extLst>
        </cdr:cNvPr>
        <cdr:cNvSpPr txBox="1"/>
      </cdr:nvSpPr>
      <cdr:spPr>
        <a:xfrm xmlns:a="http://schemas.openxmlformats.org/drawingml/2006/main">
          <a:off x="6595592" y="558842"/>
          <a:ext cx="2031325" cy="328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rtlCol="0">
          <a:spAutoFit/>
        </a:bodyPr>
        <a:lstStyle xmlns:a="http://schemas.openxmlformats.org/drawingml/2006/main"/>
        <a:p xmlns:a="http://schemas.openxmlformats.org/drawingml/2006/main">
          <a:fld id="{885CEF76-6DFB-4650-A93D-6FC71CBBA49E}" type="TxLink">
            <a:rPr lang="en-US" sz="800" b="0" i="1" u="none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2023 Reg Up Avg: 1.4 MW	
2024 Reg Up Avg: 1.2 MW</a:t>
          </a:fld>
          <a:endParaRPr lang="en-US" sz="8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0.76581</cdr:x>
      <cdr:y>0.19096</cdr:y>
    </cdr:from>
    <cdr:to>
      <cdr:x>1</cdr:x>
      <cdr:y>0.30816</cdr:y>
    </cdr:to>
    <cdr:sp macro="" textlink="'2024 Wind Adj Table'!$B$19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E7756BB-FCB0-4D7B-94A9-7BFCBA78E490}"/>
            </a:ext>
          </a:extLst>
        </cdr:cNvPr>
        <cdr:cNvSpPr txBox="1"/>
      </cdr:nvSpPr>
      <cdr:spPr>
        <a:xfrm xmlns:a="http://schemas.openxmlformats.org/drawingml/2006/main">
          <a:off x="6703842" y="534682"/>
          <a:ext cx="2031325" cy="328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C7A7654-7560-4152-BD6A-E2F71FB345E3}" type="TxLink">
            <a:rPr lang="en-US" sz="800" b="0" i="1" u="none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2023 Reg Down Avg: 1.2 MW	
2024 Reg Down Avg: 1.2 MW</a:t>
          </a:fld>
          <a:endParaRPr lang="en-US" sz="8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57150</xdr:colOff>
      <xdr:row>0</xdr:row>
      <xdr:rowOff>200024</xdr:rowOff>
    </xdr:from>
    <xdr:to>
      <xdr:col>21</xdr:col>
      <xdr:colOff>63246</xdr:colOff>
      <xdr:row>11</xdr:row>
      <xdr:rowOff>89534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09F89A-80E5-43B0-BF29-5ACA3D2A09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76200</xdr:colOff>
      <xdr:row>15</xdr:row>
      <xdr:rowOff>19049</xdr:rowOff>
    </xdr:from>
    <xdr:to>
      <xdr:col>21</xdr:col>
      <xdr:colOff>82296</xdr:colOff>
      <xdr:row>29</xdr:row>
      <xdr:rowOff>104393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CFA2DE0-82AE-4E55-9863-D0FBB2AB0B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755202</xdr:colOff>
      <xdr:row>8</xdr:row>
      <xdr:rowOff>26381</xdr:rowOff>
    </xdr:from>
    <xdr:to>
      <xdr:col>39</xdr:col>
      <xdr:colOff>333683</xdr:colOff>
      <xdr:row>23</xdr:row>
      <xdr:rowOff>98456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23</xdr:col>
      <xdr:colOff>103909</xdr:colOff>
      <xdr:row>4</xdr:row>
      <xdr:rowOff>28286</xdr:rowOff>
    </xdr:from>
    <xdr:ext cx="225703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3EB28A7-E066-4219-B198-2A2CA744DFC1}"/>
            </a:ext>
          </a:extLst>
        </xdr:cNvPr>
        <xdr:cNvSpPr txBox="1"/>
      </xdr:nvSpPr>
      <xdr:spPr>
        <a:xfrm>
          <a:off x="17664545" y="772968"/>
          <a:ext cx="225703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100"/>
            <a:t>`</a:t>
          </a:r>
        </a:p>
      </xdr:txBody>
    </xdr:sp>
    <xdr:clientData/>
  </xdr:oneCellAnchor>
  <xdr:twoCellAnchor>
    <xdr:from>
      <xdr:col>25</xdr:col>
      <xdr:colOff>56030</xdr:colOff>
      <xdr:row>82</xdr:row>
      <xdr:rowOff>190499</xdr:rowOff>
    </xdr:from>
    <xdr:to>
      <xdr:col>44</xdr:col>
      <xdr:colOff>740681</xdr:colOff>
      <xdr:row>96</xdr:row>
      <xdr:rowOff>193888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2ED9064-7AC6-46C3-A3BF-999FDCA076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2801</xdr:colOff>
      <xdr:row>47</xdr:row>
      <xdr:rowOff>168087</xdr:rowOff>
    </xdr:from>
    <xdr:to>
      <xdr:col>39</xdr:col>
      <xdr:colOff>258826</xdr:colOff>
      <xdr:row>61</xdr:row>
      <xdr:rowOff>171477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902ADA2-D63C-4394-A7B7-DDE2EAC504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0.07481</cdr:x>
      <cdr:y>0.36175</cdr:y>
    </cdr:from>
    <cdr:to>
      <cdr:x>0.32776</cdr:x>
      <cdr:y>0.43872</cdr:y>
    </cdr:to>
    <cdr:sp macro="" textlink="Charts!$P$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40E6C22-4FEA-4DAE-89EB-5E167DBFD396}"/>
            </a:ext>
          </a:extLst>
        </cdr:cNvPr>
        <cdr:cNvSpPr txBox="1"/>
      </cdr:nvSpPr>
      <cdr:spPr>
        <a:xfrm xmlns:a="http://schemas.openxmlformats.org/drawingml/2006/main">
          <a:off x="627379" y="1108418"/>
          <a:ext cx="2121350" cy="2358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lIns="0" tIns="0" rIns="0" bIns="0" rtlCol="0">
          <a:spAutoFit/>
        </a:bodyPr>
        <a:lstStyle xmlns:a="http://schemas.openxmlformats.org/drawingml/2006/main"/>
        <a:p xmlns:a="http://schemas.openxmlformats.org/drawingml/2006/main">
          <a:fld id="{DEFB3C4A-771D-41A8-98A5-BA364670B766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Range: 134 MW - 624 MW;	
Avg: 404 MW (4 MW decrease from prev year)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0.71626</cdr:x>
      <cdr:y>0.16917</cdr:y>
    </cdr:from>
    <cdr:to>
      <cdr:x>0.95973</cdr:x>
      <cdr:y>0.31837</cdr:y>
    </cdr:to>
    <cdr:sp macro="" textlink="Charts!$Q$33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5972339" y="478296"/>
          <a:ext cx="2030118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6 MW decrease from prev year.	
Largest increase is in Jan by 9 MW.	
Largest decrease is in Mar by 26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0.06791</cdr:x>
      <cdr:y>0.16462</cdr:y>
    </cdr:from>
    <cdr:to>
      <cdr:x>0.33764</cdr:x>
      <cdr:y>0.31382</cdr:y>
    </cdr:to>
    <cdr:sp macro="" textlink="Charts!$R$33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0E717999-E6AD-2F1E-8CA9-1598AA7E1ABE}"/>
            </a:ext>
          </a:extLst>
        </cdr:cNvPr>
        <cdr:cNvSpPr txBox="1"/>
      </cdr:nvSpPr>
      <cdr:spPr>
        <a:xfrm xmlns:a="http://schemas.openxmlformats.org/drawingml/2006/main">
          <a:off x="566269" y="465418"/>
          <a:ext cx="2249097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BF80AC7E-5793-4082-8AB5-A7FA8C219873}" type="TxLink">
            <a:rPr lang="en-US" sz="800" b="0" i="0" u="none" strike="noStrike">
              <a:solidFill>
                <a:srgbClr val="890C58"/>
              </a:solidFill>
              <a:latin typeface="Calibri"/>
              <a:cs typeface="Calibri"/>
            </a:rPr>
            <a:pPr/>
            <a:t> </a:t>
          </a:fld>
          <a:endParaRPr lang="en-US" sz="4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0.71626</cdr:x>
      <cdr:y>0.16917</cdr:y>
    </cdr:from>
    <cdr:to>
      <cdr:x>0.95973</cdr:x>
      <cdr:y>0.31837</cdr:y>
    </cdr:to>
    <cdr:sp macro="" textlink="Charts!$Q$33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5972339" y="478296"/>
          <a:ext cx="2030118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6 MW decrease from prev year.	
Largest increase is in Jan by 9 MW.	
Largest decrease is in Mar by 26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0.06791</cdr:x>
      <cdr:y>0.16462</cdr:y>
    </cdr:from>
    <cdr:to>
      <cdr:x>0.33764</cdr:x>
      <cdr:y>0.31382</cdr:y>
    </cdr:to>
    <cdr:sp macro="" textlink="Charts!$R$33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0E717999-E6AD-2F1E-8CA9-1598AA7E1ABE}"/>
            </a:ext>
          </a:extLst>
        </cdr:cNvPr>
        <cdr:cNvSpPr txBox="1"/>
      </cdr:nvSpPr>
      <cdr:spPr>
        <a:xfrm xmlns:a="http://schemas.openxmlformats.org/drawingml/2006/main">
          <a:off x="566269" y="465418"/>
          <a:ext cx="2249097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BF80AC7E-5793-4082-8AB5-A7FA8C219873}" type="TxLink">
            <a:rPr lang="en-US" sz="800" b="0" i="0" u="none" strike="noStrike">
              <a:solidFill>
                <a:srgbClr val="890C58"/>
              </a:solidFill>
              <a:latin typeface="Calibri"/>
              <a:cs typeface="Calibri"/>
            </a:rPr>
            <a:pPr/>
            <a:t> </a:t>
          </a:fld>
          <a:endParaRPr lang="en-US" sz="4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0.71626</cdr:x>
      <cdr:y>0.26033</cdr:y>
    </cdr:from>
    <cdr:to>
      <cdr:x>0.95973</cdr:x>
      <cdr:y>0.40953</cdr:y>
    </cdr:to>
    <cdr:sp macro="" textlink="Charts!$Q$33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EE69DB50-F0C0-4DAF-87C6-B81C72E28E49}"/>
            </a:ext>
          </a:extLst>
        </cdr:cNvPr>
        <cdr:cNvSpPr txBox="1"/>
      </cdr:nvSpPr>
      <cdr:spPr>
        <a:xfrm xmlns:a="http://schemas.openxmlformats.org/drawingml/2006/main">
          <a:off x="6694738" y="736023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272FB604-645B-4FC0-B591-CD3653E345C3}" type="TxLink">
            <a:rPr lang="en-US" sz="800" b="0" i="0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2024: On avg. 6 MW decrease from prev year.	
Largest increase is in Jan by 9 MW.	
Largest decrease is in Mar by 26 MW.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0.00544</cdr:x>
      <cdr:y>0.01797</cdr:y>
    </cdr:from>
    <cdr:to>
      <cdr:x>0.2489</cdr:x>
      <cdr:y>0.16717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21055D61-9EC8-10A9-4C54-A6F989E042FC}"/>
            </a:ext>
          </a:extLst>
        </cdr:cNvPr>
        <cdr:cNvSpPr txBox="1"/>
      </cdr:nvSpPr>
      <cdr:spPr>
        <a:xfrm xmlns:a="http://schemas.openxmlformats.org/drawingml/2006/main">
          <a:off x="50800" y="50800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0.03661</cdr:x>
      <cdr:y>0.21218</cdr:y>
    </cdr:from>
    <cdr:to>
      <cdr:x>0.28008</cdr:x>
      <cdr:y>0.36138</cdr:y>
    </cdr:to>
    <cdr:sp macro="" textlink="">
      <cdr:nvSpPr>
        <cdr:cNvPr id="5" name="TextBox 1">
          <a:extLst xmlns:a="http://schemas.openxmlformats.org/drawingml/2006/main">
            <a:ext uri="{FF2B5EF4-FFF2-40B4-BE49-F238E27FC236}">
              <a16:creationId xmlns:a16="http://schemas.microsoft.com/office/drawing/2014/main" id="{FFCE1618-A0A4-E2BA-E3CC-DFFF0289C1B3}"/>
            </a:ext>
          </a:extLst>
        </cdr:cNvPr>
        <cdr:cNvSpPr txBox="1"/>
      </cdr:nvSpPr>
      <cdr:spPr>
        <a:xfrm xmlns:a="http://schemas.openxmlformats.org/drawingml/2006/main">
          <a:off x="342153" y="599888"/>
          <a:ext cx="2275664" cy="4218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tIns="0" rIns="0" bIns="0" rtlCol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rcot.com\Departments\Operations%20Planning\Operations%20Analysis\Users\Team\Pengwei\2023AncilliaryService\Reg2024\master_95_final_2024_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weifeng_li_ercot_com/Documents/Desktop/Studies/2024%20AS%20Methodology/AS%20Comparison/2023_Regulation_v8_NewCharts_REVIS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5_up_NLFE"/>
      <sheetName val="95_down_NLFE"/>
      <sheetName val="95_up"/>
      <sheetName val="95_down"/>
      <sheetName val="solar_impact_up"/>
      <sheetName val="solar_impact_down"/>
      <sheetName val="FRRS_up"/>
      <sheetName val="FRRS_down"/>
      <sheetName val="Reg_up(final)"/>
      <sheetName val="Reg_down(final)"/>
    </sheetNames>
    <sheetDataSet>
      <sheetData sheetId="0"/>
      <sheetData sheetId="1"/>
      <sheetData sheetId="2"/>
      <sheetData sheetId="3">
        <row r="2">
          <cell r="B2">
            <v>284</v>
          </cell>
          <cell r="C2">
            <v>307</v>
          </cell>
          <cell r="D2">
            <v>360</v>
          </cell>
          <cell r="E2">
            <v>376</v>
          </cell>
          <cell r="F2">
            <v>472</v>
          </cell>
          <cell r="G2">
            <v>491</v>
          </cell>
          <cell r="H2">
            <v>470</v>
          </cell>
        </row>
        <row r="3">
          <cell r="B3">
            <v>249</v>
          </cell>
          <cell r="C3">
            <v>253</v>
          </cell>
          <cell r="D3">
            <v>316</v>
          </cell>
          <cell r="E3">
            <v>292</v>
          </cell>
          <cell r="F3">
            <v>353</v>
          </cell>
          <cell r="G3">
            <v>385</v>
          </cell>
          <cell r="H3">
            <v>384</v>
          </cell>
        </row>
        <row r="4">
          <cell r="B4">
            <v>219</v>
          </cell>
          <cell r="C4">
            <v>245</v>
          </cell>
          <cell r="D4">
            <v>244</v>
          </cell>
          <cell r="E4">
            <v>239</v>
          </cell>
          <cell r="F4">
            <v>261</v>
          </cell>
          <cell r="G4">
            <v>309</v>
          </cell>
          <cell r="H4">
            <v>310</v>
          </cell>
        </row>
        <row r="5">
          <cell r="B5">
            <v>233</v>
          </cell>
          <cell r="C5">
            <v>239</v>
          </cell>
          <cell r="D5">
            <v>246</v>
          </cell>
          <cell r="E5">
            <v>228</v>
          </cell>
          <cell r="F5">
            <v>232</v>
          </cell>
          <cell r="G5">
            <v>261</v>
          </cell>
          <cell r="H5">
            <v>266</v>
          </cell>
        </row>
        <row r="6">
          <cell r="B6">
            <v>235</v>
          </cell>
          <cell r="C6">
            <v>271</v>
          </cell>
          <cell r="D6">
            <v>228</v>
          </cell>
          <cell r="E6">
            <v>184</v>
          </cell>
          <cell r="F6">
            <v>216</v>
          </cell>
          <cell r="G6">
            <v>235</v>
          </cell>
          <cell r="H6">
            <v>239</v>
          </cell>
        </row>
        <row r="7">
          <cell r="B7">
            <v>278</v>
          </cell>
          <cell r="C7">
            <v>315</v>
          </cell>
          <cell r="D7">
            <v>268</v>
          </cell>
          <cell r="E7">
            <v>222</v>
          </cell>
          <cell r="F7">
            <v>268</v>
          </cell>
          <cell r="G7">
            <v>209</v>
          </cell>
          <cell r="H7">
            <v>194</v>
          </cell>
        </row>
        <row r="8">
          <cell r="B8">
            <v>233</v>
          </cell>
          <cell r="C8">
            <v>268</v>
          </cell>
          <cell r="D8">
            <v>228</v>
          </cell>
          <cell r="E8">
            <v>204</v>
          </cell>
          <cell r="F8">
            <v>226</v>
          </cell>
          <cell r="G8">
            <v>274</v>
          </cell>
          <cell r="H8">
            <v>233</v>
          </cell>
        </row>
        <row r="9">
          <cell r="B9">
            <v>296</v>
          </cell>
          <cell r="C9">
            <v>534</v>
          </cell>
          <cell r="D9">
            <v>567</v>
          </cell>
          <cell r="E9">
            <v>445</v>
          </cell>
          <cell r="F9">
            <v>414</v>
          </cell>
          <cell r="G9">
            <v>379</v>
          </cell>
          <cell r="H9">
            <v>370</v>
          </cell>
        </row>
        <row r="10">
          <cell r="B10">
            <v>731</v>
          </cell>
          <cell r="C10">
            <v>794</v>
          </cell>
          <cell r="D10">
            <v>633</v>
          </cell>
          <cell r="E10">
            <v>525</v>
          </cell>
          <cell r="F10">
            <v>528</v>
          </cell>
          <cell r="G10">
            <v>388</v>
          </cell>
          <cell r="H10">
            <v>359</v>
          </cell>
        </row>
        <row r="11">
          <cell r="B11">
            <v>510</v>
          </cell>
          <cell r="C11">
            <v>492</v>
          </cell>
          <cell r="D11">
            <v>465</v>
          </cell>
          <cell r="E11">
            <v>460</v>
          </cell>
          <cell r="F11">
            <v>390</v>
          </cell>
          <cell r="G11">
            <v>355</v>
          </cell>
          <cell r="H11">
            <v>324</v>
          </cell>
        </row>
        <row r="12">
          <cell r="B12">
            <v>409</v>
          </cell>
          <cell r="C12">
            <v>434</v>
          </cell>
          <cell r="D12">
            <v>424</v>
          </cell>
          <cell r="E12">
            <v>389</v>
          </cell>
          <cell r="F12">
            <v>409</v>
          </cell>
          <cell r="G12">
            <v>257</v>
          </cell>
          <cell r="H12">
            <v>148</v>
          </cell>
        </row>
        <row r="13">
          <cell r="B13">
            <v>365</v>
          </cell>
          <cell r="C13">
            <v>410</v>
          </cell>
          <cell r="D13">
            <v>397</v>
          </cell>
          <cell r="E13">
            <v>370</v>
          </cell>
          <cell r="F13">
            <v>359</v>
          </cell>
          <cell r="G13">
            <v>284</v>
          </cell>
          <cell r="H13">
            <v>228</v>
          </cell>
        </row>
        <row r="14">
          <cell r="B14">
            <v>342</v>
          </cell>
          <cell r="C14">
            <v>461</v>
          </cell>
          <cell r="D14">
            <v>421</v>
          </cell>
          <cell r="E14">
            <v>368</v>
          </cell>
          <cell r="F14">
            <v>394</v>
          </cell>
          <cell r="G14">
            <v>247</v>
          </cell>
          <cell r="H14">
            <v>159</v>
          </cell>
        </row>
        <row r="15">
          <cell r="B15">
            <v>327</v>
          </cell>
          <cell r="C15">
            <v>423</v>
          </cell>
          <cell r="D15">
            <v>422</v>
          </cell>
          <cell r="E15">
            <v>340</v>
          </cell>
          <cell r="F15">
            <v>363</v>
          </cell>
          <cell r="G15">
            <v>271</v>
          </cell>
          <cell r="H15">
            <v>238</v>
          </cell>
        </row>
        <row r="16">
          <cell r="B16">
            <v>356</v>
          </cell>
          <cell r="C16">
            <v>378</v>
          </cell>
          <cell r="D16">
            <v>379</v>
          </cell>
          <cell r="E16">
            <v>374</v>
          </cell>
          <cell r="F16">
            <v>352</v>
          </cell>
          <cell r="G16">
            <v>277</v>
          </cell>
          <cell r="H16">
            <v>277</v>
          </cell>
        </row>
        <row r="17">
          <cell r="B17">
            <v>353</v>
          </cell>
          <cell r="C17">
            <v>401</v>
          </cell>
          <cell r="D17">
            <v>392</v>
          </cell>
          <cell r="E17">
            <v>406</v>
          </cell>
          <cell r="F17">
            <v>361</v>
          </cell>
          <cell r="G17">
            <v>341</v>
          </cell>
          <cell r="H17">
            <v>338</v>
          </cell>
        </row>
        <row r="18">
          <cell r="B18">
            <v>311</v>
          </cell>
          <cell r="C18">
            <v>393</v>
          </cell>
          <cell r="D18">
            <v>403</v>
          </cell>
          <cell r="E18">
            <v>390</v>
          </cell>
          <cell r="F18">
            <v>394</v>
          </cell>
          <cell r="G18">
            <v>388</v>
          </cell>
          <cell r="H18">
            <v>350</v>
          </cell>
        </row>
        <row r="19">
          <cell r="B19">
            <v>220</v>
          </cell>
          <cell r="C19">
            <v>323</v>
          </cell>
          <cell r="D19">
            <v>441</v>
          </cell>
          <cell r="E19">
            <v>427</v>
          </cell>
          <cell r="F19">
            <v>455</v>
          </cell>
          <cell r="G19">
            <v>420</v>
          </cell>
          <cell r="H19">
            <v>396</v>
          </cell>
        </row>
        <row r="20">
          <cell r="B20">
            <v>268</v>
          </cell>
          <cell r="C20">
            <v>292</v>
          </cell>
          <cell r="D20">
            <v>374</v>
          </cell>
          <cell r="E20">
            <v>403</v>
          </cell>
          <cell r="F20">
            <v>454</v>
          </cell>
          <cell r="G20">
            <v>402</v>
          </cell>
          <cell r="H20">
            <v>401</v>
          </cell>
        </row>
        <row r="21">
          <cell r="B21">
            <v>262</v>
          </cell>
          <cell r="C21">
            <v>319</v>
          </cell>
          <cell r="D21">
            <v>397</v>
          </cell>
          <cell r="E21">
            <v>251</v>
          </cell>
          <cell r="F21">
            <v>330</v>
          </cell>
          <cell r="G21">
            <v>348</v>
          </cell>
          <cell r="H21">
            <v>265</v>
          </cell>
        </row>
        <row r="22">
          <cell r="B22">
            <v>282</v>
          </cell>
          <cell r="C22">
            <v>312</v>
          </cell>
          <cell r="D22">
            <v>367</v>
          </cell>
          <cell r="E22">
            <v>379</v>
          </cell>
          <cell r="F22">
            <v>373</v>
          </cell>
          <cell r="G22">
            <v>445</v>
          </cell>
          <cell r="H22">
            <v>404</v>
          </cell>
        </row>
        <row r="23">
          <cell r="B23">
            <v>311</v>
          </cell>
          <cell r="C23">
            <v>315</v>
          </cell>
          <cell r="D23">
            <v>376</v>
          </cell>
          <cell r="E23">
            <v>438</v>
          </cell>
          <cell r="F23">
            <v>519</v>
          </cell>
          <cell r="G23">
            <v>548</v>
          </cell>
          <cell r="H23">
            <v>555</v>
          </cell>
        </row>
        <row r="24">
          <cell r="B24">
            <v>379</v>
          </cell>
          <cell r="C24">
            <v>379</v>
          </cell>
          <cell r="D24">
            <v>417</v>
          </cell>
          <cell r="E24">
            <v>484</v>
          </cell>
          <cell r="F24">
            <v>545</v>
          </cell>
          <cell r="G24">
            <v>590</v>
          </cell>
          <cell r="H24">
            <v>586</v>
          </cell>
        </row>
        <row r="25">
          <cell r="B25">
            <v>326</v>
          </cell>
          <cell r="C25">
            <v>387</v>
          </cell>
          <cell r="D25">
            <v>411</v>
          </cell>
          <cell r="E25">
            <v>463</v>
          </cell>
          <cell r="F25">
            <v>552</v>
          </cell>
          <cell r="G25">
            <v>534</v>
          </cell>
          <cell r="H25">
            <v>554</v>
          </cell>
        </row>
      </sheetData>
      <sheetData sheetId="4"/>
      <sheetData sheetId="5">
        <row r="2"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B9">
            <v>15.540301912213485</v>
          </cell>
          <cell r="C9">
            <v>69.439474507654253</v>
          </cell>
          <cell r="D9">
            <v>89.452193706351892</v>
          </cell>
          <cell r="E9">
            <v>55.207685365494839</v>
          </cell>
          <cell r="F9">
            <v>77.036343258103216</v>
          </cell>
          <cell r="G9">
            <v>95.275119768786368</v>
          </cell>
          <cell r="H9">
            <v>97.223825486027494</v>
          </cell>
        </row>
        <row r="10">
          <cell r="B10">
            <v>93.661898339968587</v>
          </cell>
          <cell r="C10">
            <v>123.2006517046818</v>
          </cell>
          <cell r="D10">
            <v>127.60561386051842</v>
          </cell>
          <cell r="E10">
            <v>95.356112874508909</v>
          </cell>
          <cell r="F10">
            <v>87.079523953334387</v>
          </cell>
          <cell r="G10">
            <v>102.035817063892</v>
          </cell>
          <cell r="H10">
            <v>101.72377603429332</v>
          </cell>
        </row>
        <row r="11">
          <cell r="B11">
            <v>60.691571749449466</v>
          </cell>
          <cell r="C11">
            <v>100.75955824627866</v>
          </cell>
          <cell r="D11">
            <v>88.674453472916539</v>
          </cell>
          <cell r="E11">
            <v>75.86819620497883</v>
          </cell>
          <cell r="F11">
            <v>62.023399805834394</v>
          </cell>
          <cell r="G11">
            <v>65.03013383718897</v>
          </cell>
          <cell r="H11">
            <v>60.47177427831776</v>
          </cell>
        </row>
        <row r="12">
          <cell r="B12">
            <v>34.749169464435475</v>
          </cell>
          <cell r="C12">
            <v>53.812452246607648</v>
          </cell>
          <cell r="D12">
            <v>68.478972112469108</v>
          </cell>
          <cell r="E12">
            <v>73.725825857394497</v>
          </cell>
          <cell r="F12">
            <v>63.763382169989534</v>
          </cell>
          <cell r="G12">
            <v>46.447091811358504</v>
          </cell>
          <cell r="H12">
            <v>33.794193672162407</v>
          </cell>
        </row>
        <row r="13">
          <cell r="B13">
            <v>28.750386968067492</v>
          </cell>
          <cell r="C13">
            <v>53.981070762628192</v>
          </cell>
          <cell r="D13">
            <v>76.680384376307032</v>
          </cell>
          <cell r="E13">
            <v>69.505774482177117</v>
          </cell>
          <cell r="F13">
            <v>62.73509472962084</v>
          </cell>
          <cell r="G13">
            <v>34.31564494228067</v>
          </cell>
          <cell r="H13">
            <v>26.679104816257876</v>
          </cell>
        </row>
        <row r="14">
          <cell r="B14">
            <v>26.434938129215638</v>
          </cell>
          <cell r="C14">
            <v>52.384078287130045</v>
          </cell>
          <cell r="D14">
            <v>80.900988711842956</v>
          </cell>
          <cell r="E14">
            <v>56.429197341805363</v>
          </cell>
          <cell r="F14">
            <v>50.936975395641774</v>
          </cell>
          <cell r="G14">
            <v>42.909810465966416</v>
          </cell>
          <cell r="H14">
            <v>31.40493363533243</v>
          </cell>
        </row>
        <row r="15">
          <cell r="B15">
            <v>38.195216266413482</v>
          </cell>
          <cell r="C15">
            <v>49.22261564027373</v>
          </cell>
          <cell r="D15">
            <v>86.750610281423974</v>
          </cell>
          <cell r="E15">
            <v>55.424216973025615</v>
          </cell>
          <cell r="F15">
            <v>49.683173337584577</v>
          </cell>
          <cell r="G15">
            <v>43.033463697930785</v>
          </cell>
          <cell r="H15">
            <v>30.660228062283796</v>
          </cell>
        </row>
        <row r="16">
          <cell r="B16">
            <v>34.468884064007554</v>
          </cell>
          <cell r="C16">
            <v>59.502858697597418</v>
          </cell>
          <cell r="D16">
            <v>85.924267727354959</v>
          </cell>
          <cell r="E16">
            <v>73.429075006640346</v>
          </cell>
          <cell r="F16">
            <v>44.420372751046685</v>
          </cell>
          <cell r="G16">
            <v>44.06053596363531</v>
          </cell>
          <cell r="H16">
            <v>45.172966239273052</v>
          </cell>
        </row>
        <row r="17">
          <cell r="B17">
            <v>27.972944179341052</v>
          </cell>
          <cell r="C17">
            <v>57.639962652999145</v>
          </cell>
          <cell r="D17">
            <v>77.800824784774392</v>
          </cell>
          <cell r="E17">
            <v>78.601857375391106</v>
          </cell>
          <cell r="F17">
            <v>50.680605401594093</v>
          </cell>
          <cell r="G17">
            <v>49.037601583544493</v>
          </cell>
          <cell r="H17">
            <v>51.667004737430574</v>
          </cell>
        </row>
        <row r="18">
          <cell r="B18">
            <v>14.995799389471456</v>
          </cell>
          <cell r="C18">
            <v>53.269886732653681</v>
          </cell>
          <cell r="D18">
            <v>86.538194208988699</v>
          </cell>
          <cell r="E18">
            <v>66.760206665569015</v>
          </cell>
          <cell r="F18">
            <v>42.383179800409799</v>
          </cell>
          <cell r="G18">
            <v>69.206685368017347</v>
          </cell>
          <cell r="H18">
            <v>54.82619876202633</v>
          </cell>
        </row>
        <row r="19">
          <cell r="B19">
            <v>0</v>
          </cell>
          <cell r="C19">
            <v>12.039784969806812</v>
          </cell>
          <cell r="D19">
            <v>64.981169633925518</v>
          </cell>
          <cell r="E19">
            <v>69.876091252622317</v>
          </cell>
          <cell r="F19">
            <v>40.187481177790247</v>
          </cell>
          <cell r="G19">
            <v>48.283963436854194</v>
          </cell>
          <cell r="H19">
            <v>57.033277502147463</v>
          </cell>
        </row>
        <row r="20">
          <cell r="B20">
            <v>0</v>
          </cell>
          <cell r="C20">
            <v>0</v>
          </cell>
          <cell r="D20">
            <v>18.747276707431837</v>
          </cell>
          <cell r="E20">
            <v>26.95091131711499</v>
          </cell>
          <cell r="F20">
            <v>16.249582017762972</v>
          </cell>
          <cell r="G20">
            <v>24.608853885080066</v>
          </cell>
          <cell r="H20">
            <v>15.022683286049398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</sheetData>
      <sheetData sheetId="6"/>
      <sheetData sheetId="7">
        <row r="2">
          <cell r="B2">
            <v>2.438200008471815</v>
          </cell>
          <cell r="C2">
            <v>4.3711110772006325</v>
          </cell>
          <cell r="D2">
            <v>9.4133330477774155</v>
          </cell>
          <cell r="E2">
            <v>8.3616000878438701</v>
          </cell>
          <cell r="F2">
            <v>5.9200000762939453</v>
          </cell>
          <cell r="G2">
            <v>0</v>
          </cell>
          <cell r="H2">
            <v>0</v>
          </cell>
        </row>
        <row r="3">
          <cell r="B3">
            <v>3.3044666158532121</v>
          </cell>
          <cell r="C3">
            <v>3.7237333452701602</v>
          </cell>
          <cell r="D3">
            <v>10.41333325902621</v>
          </cell>
          <cell r="E3">
            <v>8.8559998271614297</v>
          </cell>
          <cell r="F3">
            <v>7.4804443693906153</v>
          </cell>
          <cell r="G3">
            <v>0</v>
          </cell>
          <cell r="H3">
            <v>0</v>
          </cell>
        </row>
        <row r="4">
          <cell r="B4">
            <v>2.9040000223120055</v>
          </cell>
          <cell r="C4">
            <v>5.2394000140950201</v>
          </cell>
          <cell r="D4">
            <v>9.2400000095367432</v>
          </cell>
          <cell r="E4">
            <v>9.2400000095367432</v>
          </cell>
          <cell r="F4">
            <v>5.5440000057220455</v>
          </cell>
          <cell r="G4">
            <v>0</v>
          </cell>
          <cell r="H4">
            <v>0</v>
          </cell>
        </row>
        <row r="5">
          <cell r="B5">
            <v>3.3281166604782344</v>
          </cell>
          <cell r="C5">
            <v>2.4640000133713085</v>
          </cell>
          <cell r="D5">
            <v>9.7866663982967541</v>
          </cell>
          <cell r="E5">
            <v>8.9320000112056732</v>
          </cell>
          <cell r="F5">
            <v>5.8887556658933624</v>
          </cell>
          <cell r="G5">
            <v>0.4722666591902584</v>
          </cell>
          <cell r="H5">
            <v>0</v>
          </cell>
        </row>
        <row r="6">
          <cell r="B6">
            <v>3.8882221476237122</v>
          </cell>
          <cell r="C6">
            <v>0.47606666908289014</v>
          </cell>
          <cell r="D6">
            <v>9.2400000095367432</v>
          </cell>
          <cell r="E6">
            <v>8.7266666789849587</v>
          </cell>
          <cell r="F6">
            <v>5.9200000762939453</v>
          </cell>
          <cell r="G6">
            <v>0.82203333571553494</v>
          </cell>
          <cell r="H6">
            <v>0</v>
          </cell>
        </row>
        <row r="7">
          <cell r="B7">
            <v>2.3812000118692906</v>
          </cell>
          <cell r="C7">
            <v>4.1328000669678229</v>
          </cell>
          <cell r="D7">
            <v>8.9338000003124343</v>
          </cell>
          <cell r="E7">
            <v>7.7082666808367071</v>
          </cell>
          <cell r="F7">
            <v>5.9503777214636591</v>
          </cell>
          <cell r="G7">
            <v>3.3413332942376535</v>
          </cell>
          <cell r="H7">
            <v>0</v>
          </cell>
        </row>
        <row r="8">
          <cell r="B8">
            <v>1.4080000082651773</v>
          </cell>
          <cell r="C8">
            <v>0.949600001151364</v>
          </cell>
          <cell r="D8">
            <v>7.7735333027442355</v>
          </cell>
          <cell r="E8">
            <v>7.1599999374896282</v>
          </cell>
          <cell r="F8">
            <v>6.1600000063578282</v>
          </cell>
          <cell r="G8">
            <v>0.15911111012101176</v>
          </cell>
          <cell r="H8">
            <v>0</v>
          </cell>
        </row>
        <row r="9">
          <cell r="B9">
            <v>0</v>
          </cell>
          <cell r="C9">
            <v>0</v>
          </cell>
          <cell r="D9">
            <v>6.0177556681757363</v>
          </cell>
          <cell r="E9">
            <v>5.699483182678633</v>
          </cell>
          <cell r="F9">
            <v>4.928000011046727</v>
          </cell>
          <cell r="G9">
            <v>0</v>
          </cell>
          <cell r="H9">
            <v>0</v>
          </cell>
        </row>
        <row r="10">
          <cell r="B10">
            <v>0.49896664739897939</v>
          </cell>
          <cell r="C10">
            <v>0.95213333524763655</v>
          </cell>
          <cell r="D10">
            <v>7.0840000132719672</v>
          </cell>
          <cell r="E10">
            <v>6.1142666650191426</v>
          </cell>
          <cell r="F10">
            <v>3.2591998811562926</v>
          </cell>
          <cell r="G10">
            <v>0</v>
          </cell>
          <cell r="H10">
            <v>0</v>
          </cell>
        </row>
        <row r="11">
          <cell r="B11">
            <v>0.47642221975451837</v>
          </cell>
          <cell r="C11">
            <v>0.47199997682124378</v>
          </cell>
          <cell r="D11">
            <v>6.6241334186991061</v>
          </cell>
          <cell r="E11">
            <v>4.2504000036791059</v>
          </cell>
          <cell r="F11">
            <v>2.3290000064919476</v>
          </cell>
          <cell r="G11">
            <v>0</v>
          </cell>
          <cell r="H11">
            <v>0</v>
          </cell>
        </row>
        <row r="12">
          <cell r="B12">
            <v>2.8640000166371462</v>
          </cell>
          <cell r="C12">
            <v>3.6934220706423222</v>
          </cell>
          <cell r="D12">
            <v>7.4880001008510586</v>
          </cell>
          <cell r="E12">
            <v>2.4826667149861654</v>
          </cell>
          <cell r="F12">
            <v>1.1783555783828183</v>
          </cell>
          <cell r="G12">
            <v>0</v>
          </cell>
          <cell r="H12">
            <v>0</v>
          </cell>
        </row>
        <row r="13">
          <cell r="B13">
            <v>1.3811999725177928</v>
          </cell>
          <cell r="C13">
            <v>2.1388888005167415</v>
          </cell>
          <cell r="D13">
            <v>7.6170667699972832</v>
          </cell>
          <cell r="E13">
            <v>3.2951332688331623</v>
          </cell>
          <cell r="F13">
            <v>2.7920000508427623</v>
          </cell>
          <cell r="G13">
            <v>0</v>
          </cell>
          <cell r="H13">
            <v>0</v>
          </cell>
        </row>
        <row r="14">
          <cell r="B14">
            <v>0.5822888916234259</v>
          </cell>
          <cell r="C14">
            <v>1.8674667154997617</v>
          </cell>
          <cell r="D14">
            <v>5.6613331706821919</v>
          </cell>
          <cell r="E14">
            <v>1.9857333608468826</v>
          </cell>
          <cell r="F14">
            <v>0</v>
          </cell>
          <cell r="G14">
            <v>0</v>
          </cell>
          <cell r="H14">
            <v>0</v>
          </cell>
        </row>
        <row r="15">
          <cell r="B15">
            <v>1.3692444027587785</v>
          </cell>
          <cell r="C15">
            <v>4.0079999767616394</v>
          </cell>
          <cell r="D15">
            <v>7.0399997855350369</v>
          </cell>
          <cell r="E15">
            <v>1.8829333151876937</v>
          </cell>
          <cell r="F15">
            <v>0.14208888979008075</v>
          </cell>
          <cell r="G15">
            <v>0</v>
          </cell>
          <cell r="H15">
            <v>0</v>
          </cell>
        </row>
        <row r="16">
          <cell r="B16">
            <v>3.0185333458582653</v>
          </cell>
          <cell r="C16">
            <v>2.8896000299355036</v>
          </cell>
          <cell r="D16">
            <v>5.728000036627054</v>
          </cell>
          <cell r="E16">
            <v>1.2515555510918299</v>
          </cell>
          <cell r="F16">
            <v>0</v>
          </cell>
          <cell r="G16">
            <v>0</v>
          </cell>
          <cell r="H16">
            <v>0</v>
          </cell>
        </row>
        <row r="17">
          <cell r="B17">
            <v>4.6019999063263413</v>
          </cell>
          <cell r="C17">
            <v>1.5913333070153999</v>
          </cell>
          <cell r="D17">
            <v>6.6079999410485231</v>
          </cell>
          <cell r="E17">
            <v>2.8450000683963483</v>
          </cell>
          <cell r="F17">
            <v>0</v>
          </cell>
          <cell r="G17">
            <v>0</v>
          </cell>
          <cell r="H17">
            <v>0</v>
          </cell>
        </row>
        <row r="18">
          <cell r="B18">
            <v>3.5641332222521647</v>
          </cell>
          <cell r="C18">
            <v>2.8639999244362118</v>
          </cell>
          <cell r="D18">
            <v>7.6384000482410244</v>
          </cell>
          <cell r="E18">
            <v>1.3973333567380906</v>
          </cell>
          <cell r="F18">
            <v>0.31231111240883785</v>
          </cell>
          <cell r="G18">
            <v>0</v>
          </cell>
          <cell r="H18">
            <v>0</v>
          </cell>
        </row>
        <row r="19">
          <cell r="B19">
            <v>4.7333332998181383</v>
          </cell>
          <cell r="C19">
            <v>3.7467556287348307</v>
          </cell>
          <cell r="D19">
            <v>7.8098223033671648</v>
          </cell>
          <cell r="E19">
            <v>4.8960000600417457</v>
          </cell>
          <cell r="F19">
            <v>0</v>
          </cell>
          <cell r="G19">
            <v>0</v>
          </cell>
          <cell r="H19">
            <v>0</v>
          </cell>
        </row>
        <row r="20">
          <cell r="B20">
            <v>2.8479999719560145</v>
          </cell>
          <cell r="C20">
            <v>3.1724000254273577</v>
          </cell>
          <cell r="D20">
            <v>6.9474889131014672</v>
          </cell>
          <cell r="E20">
            <v>3.235633333660668</v>
          </cell>
          <cell r="F20">
            <v>0</v>
          </cell>
          <cell r="G20">
            <v>0</v>
          </cell>
          <cell r="H20">
            <v>0</v>
          </cell>
        </row>
        <row r="21">
          <cell r="B21">
            <v>0.20742221832276472</v>
          </cell>
          <cell r="C21">
            <v>0</v>
          </cell>
          <cell r="D21">
            <v>7.1023332864480793</v>
          </cell>
          <cell r="E21">
            <v>3.2391332832475519</v>
          </cell>
          <cell r="F21">
            <v>0</v>
          </cell>
          <cell r="G21">
            <v>0</v>
          </cell>
          <cell r="H21">
            <v>0</v>
          </cell>
        </row>
        <row r="22">
          <cell r="B22">
            <v>0.37333333492279053</v>
          </cell>
          <cell r="C22">
            <v>0</v>
          </cell>
          <cell r="D22">
            <v>7.0865332749362029</v>
          </cell>
          <cell r="E22">
            <v>6.6453331570078937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0.94679999309281571</v>
          </cell>
          <cell r="C23">
            <v>0</v>
          </cell>
          <cell r="D23">
            <v>5.885199851182648</v>
          </cell>
          <cell r="E23">
            <v>6.3375557654102872</v>
          </cell>
          <cell r="F23">
            <v>1.6039555462450255</v>
          </cell>
          <cell r="G23">
            <v>0</v>
          </cell>
          <cell r="H23">
            <v>0</v>
          </cell>
        </row>
        <row r="24">
          <cell r="B24">
            <v>2.3915832890818698</v>
          </cell>
          <cell r="C24">
            <v>1.893333296403289</v>
          </cell>
          <cell r="D24">
            <v>8.1985556223988567</v>
          </cell>
          <cell r="E24">
            <v>6.1690666908771377</v>
          </cell>
          <cell r="F24">
            <v>0.79684446115047214</v>
          </cell>
          <cell r="G24">
            <v>0</v>
          </cell>
          <cell r="H24">
            <v>0</v>
          </cell>
        </row>
        <row r="25">
          <cell r="B25">
            <v>3.9371999614437465</v>
          </cell>
          <cell r="C25">
            <v>3.3133333096901572</v>
          </cell>
          <cell r="D25">
            <v>9.5535333643605522</v>
          </cell>
          <cell r="E25">
            <v>8.5759331796194402</v>
          </cell>
          <cell r="F25">
            <v>2.4547555424521419</v>
          </cell>
          <cell r="G25">
            <v>0</v>
          </cell>
          <cell r="H25">
            <v>0</v>
          </cell>
        </row>
      </sheetData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 Regulation Up"/>
      <sheetName val="2022 Regulation Down"/>
      <sheetName val="2023 Solar Adj Table"/>
      <sheetName val="2024 Wind Adj Table"/>
      <sheetName val="2023 Wind Adj Table"/>
      <sheetName val="2023 Regulation Up (w solar)"/>
      <sheetName val="2023 Regulation Up (wo solar)"/>
      <sheetName val="2023_RegDown(w solar)"/>
      <sheetName val="2023 Regulation Down (wo solar)"/>
      <sheetName val="Charts"/>
    </sheetNames>
    <sheetDataSet>
      <sheetData sheetId="0">
        <row r="2">
          <cell r="B2" t="str">
            <v>Jan</v>
          </cell>
          <cell r="C2" t="str">
            <v>Feb</v>
          </cell>
          <cell r="D2" t="str">
            <v>Mar</v>
          </cell>
          <cell r="E2" t="str">
            <v>Apr</v>
          </cell>
          <cell r="F2" t="str">
            <v>May</v>
          </cell>
          <cell r="G2" t="str">
            <v>Jun</v>
          </cell>
          <cell r="H2" t="str">
            <v>Jul</v>
          </cell>
          <cell r="I2" t="str">
            <v>Aug</v>
          </cell>
          <cell r="J2" t="str">
            <v>Sep</v>
          </cell>
          <cell r="K2" t="str">
            <v xml:space="preserve">Oct </v>
          </cell>
          <cell r="L2" t="str">
            <v xml:space="preserve">Nov </v>
          </cell>
          <cell r="M2" t="str">
            <v xml:space="preserve">Dec </v>
          </cell>
        </row>
      </sheetData>
      <sheetData sheetId="1">
        <row r="2">
          <cell r="B2" t="str">
            <v>Jan</v>
          </cell>
        </row>
      </sheetData>
      <sheetData sheetId="2">
        <row r="1">
          <cell r="B1" t="str">
            <v>2022 Reg-Up Adj.</v>
          </cell>
        </row>
      </sheetData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5184.586601967596" createdVersion="7" refreshedVersion="8" minRefreshableVersion="3" recordCount="576" xr:uid="{28013D52-0FDB-4DCA-BCEF-18A2B5A42E14}">
  <cacheSource type="worksheet">
    <worksheetSource ref="A1:H577" sheet="Charts"/>
  </cacheSource>
  <cacheFields count="8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Month2" numFmtId="0">
      <sharedItems containsSemiMixedTypes="0" containsString="0" containsNumber="1" containsInteger="1" minValue="1" maxValue="12"/>
    </cacheField>
    <cacheField name="Date" numFmtId="14">
      <sharedItems containsSemiMixedTypes="0" containsNonDate="0" containsDate="1" containsString="0" minDate="2018-01-01T00:00:00" maxDate="2018-12-02T00:00:00"/>
    </cacheField>
    <cacheField name="HE" numFmtId="0">
      <sharedItems containsSemiMixedTypes="0" containsString="0" containsNumber="1" containsInteger="1" minValue="1" maxValue="24" count="24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</sharedItems>
    </cacheField>
    <cacheField name="Type" numFmtId="0">
      <sharedItems count="2">
        <s v="Reg Up"/>
        <s v="Reg Down"/>
      </sharedItems>
    </cacheField>
    <cacheField name="2023 Value" numFmtId="1">
      <sharedItems containsSemiMixedTypes="0" containsString="0" containsNumber="1" containsInteger="1" minValue="67" maxValue="921"/>
    </cacheField>
    <cacheField name="2024 (w/o solar)" numFmtId="0">
      <sharedItems containsString="0" containsBlank="1" containsNumber="1" minValue="55.361333398843811" maxValue="827.21066521170235"/>
    </cacheField>
    <cacheField name="2024 (w solar)" numFmtId="1">
      <sharedItems containsString="0" containsBlank="1" containsNumber="1" minValue="55.361333398843811" maxValue="941.9759130645412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n v="1"/>
    <d v="2018-01-01T00:00:00"/>
    <x v="0"/>
    <x v="0"/>
    <n v="241"/>
    <n v="202.02311074346304"/>
    <n v="202.02311074346304"/>
  </r>
  <r>
    <x v="0"/>
    <n v="1"/>
    <d v="2018-01-01T00:00:00"/>
    <x v="1"/>
    <x v="0"/>
    <n v="197"/>
    <n v="212.35919932127007"/>
    <n v="212.35919932127007"/>
  </r>
  <r>
    <x v="0"/>
    <n v="1"/>
    <d v="2018-01-01T00:00:00"/>
    <x v="2"/>
    <x v="0"/>
    <n v="255"/>
    <n v="251.12533235751093"/>
    <n v="251.12533235751093"/>
  </r>
  <r>
    <x v="0"/>
    <n v="1"/>
    <d v="2018-01-01T00:00:00"/>
    <x v="3"/>
    <x v="0"/>
    <n v="266"/>
    <n v="257.0666668067376"/>
    <n v="257.0666668067376"/>
  </r>
  <r>
    <x v="0"/>
    <n v="1"/>
    <d v="2018-01-01T00:00:00"/>
    <x v="4"/>
    <x v="0"/>
    <n v="351"/>
    <n v="352.23566647226613"/>
    <n v="352.23566647226613"/>
  </r>
  <r>
    <x v="0"/>
    <n v="1"/>
    <d v="2018-01-01T00:00:00"/>
    <x v="5"/>
    <x v="0"/>
    <n v="535"/>
    <n v="525.25999977588651"/>
    <n v="525.25999977588651"/>
  </r>
  <r>
    <x v="0"/>
    <n v="1"/>
    <d v="2018-01-01T00:00:00"/>
    <x v="6"/>
    <x v="0"/>
    <n v="644"/>
    <n v="634.8817332486808"/>
    <n v="634.8817332486808"/>
  </r>
  <r>
    <x v="0"/>
    <n v="1"/>
    <d v="2018-01-01T00:00:00"/>
    <x v="7"/>
    <x v="0"/>
    <n v="393"/>
    <n v="393.16331112146378"/>
    <n v="392.55853916344438"/>
  </r>
  <r>
    <x v="0"/>
    <n v="1"/>
    <d v="2018-01-01T00:00:00"/>
    <x v="8"/>
    <x v="0"/>
    <n v="311"/>
    <n v="298.80000019967554"/>
    <n v="298.80000019967554"/>
  </r>
  <r>
    <x v="0"/>
    <n v="1"/>
    <d v="2018-01-01T00:00:00"/>
    <x v="9"/>
    <x v="0"/>
    <n v="399"/>
    <n v="379.76906543131918"/>
    <n v="394.08324231584743"/>
  </r>
  <r>
    <x v="0"/>
    <n v="1"/>
    <d v="2018-01-01T00:00:00"/>
    <x v="10"/>
    <x v="0"/>
    <n v="412"/>
    <n v="385.95611125503979"/>
    <n v="408.96030334323189"/>
  </r>
  <r>
    <x v="0"/>
    <n v="1"/>
    <d v="2018-01-01T00:00:00"/>
    <x v="11"/>
    <x v="0"/>
    <n v="353"/>
    <n v="311.74133274753888"/>
    <n v="340.43986306439257"/>
  </r>
  <r>
    <x v="0"/>
    <n v="1"/>
    <d v="2018-01-01T00:00:00"/>
    <x v="12"/>
    <x v="0"/>
    <n v="378"/>
    <n v="364.02986628095312"/>
    <n v="396.18116089208291"/>
  </r>
  <r>
    <x v="0"/>
    <n v="1"/>
    <d v="2018-01-01T00:00:00"/>
    <x v="13"/>
    <x v="0"/>
    <n v="330"/>
    <n v="441.82174979686738"/>
    <n v="481.05658013602459"/>
  </r>
  <r>
    <x v="0"/>
    <n v="1"/>
    <d v="2018-01-01T00:00:00"/>
    <x v="14"/>
    <x v="0"/>
    <n v="371"/>
    <n v="332.6159999549389"/>
    <n v="373.85895795209467"/>
  </r>
  <r>
    <x v="0"/>
    <n v="1"/>
    <d v="2018-01-01T00:00:00"/>
    <x v="15"/>
    <x v="0"/>
    <n v="448"/>
    <n v="440.67373394735159"/>
    <n v="494.73986423064349"/>
  </r>
  <r>
    <x v="0"/>
    <n v="1"/>
    <d v="2018-01-01T00:00:00"/>
    <x v="16"/>
    <x v="0"/>
    <n v="724"/>
    <n v="731.56533318758011"/>
    <n v="829.49316112083568"/>
  </r>
  <r>
    <x v="0"/>
    <n v="1"/>
    <d v="2018-01-01T00:00:00"/>
    <x v="17"/>
    <x v="0"/>
    <n v="850"/>
    <n v="799.98662153966734"/>
    <n v="882.34259072248528"/>
  </r>
  <r>
    <x v="0"/>
    <n v="1"/>
    <d v="2018-01-01T00:00:00"/>
    <x v="18"/>
    <x v="0"/>
    <n v="390"/>
    <n v="375.27915569245818"/>
    <n v="382.98624883681987"/>
  </r>
  <r>
    <x v="0"/>
    <n v="1"/>
    <d v="2018-01-01T00:00:00"/>
    <x v="19"/>
    <x v="0"/>
    <n v="238"/>
    <n v="231.95555564165116"/>
    <n v="232.47633506389565"/>
  </r>
  <r>
    <x v="0"/>
    <n v="1"/>
    <d v="2018-01-01T00:00:00"/>
    <x v="20"/>
    <x v="0"/>
    <n v="245"/>
    <n v="202.99926635635398"/>
    <n v="202.99926635635398"/>
  </r>
  <r>
    <x v="0"/>
    <n v="1"/>
    <d v="2018-01-01T00:00:00"/>
    <x v="21"/>
    <x v="0"/>
    <n v="186"/>
    <n v="208.9920000076294"/>
    <n v="208.9920000076294"/>
  </r>
  <r>
    <x v="0"/>
    <n v="1"/>
    <d v="2018-01-01T00:00:00"/>
    <x v="22"/>
    <x v="0"/>
    <n v="209"/>
    <n v="199.01318863213064"/>
    <n v="199.01318863213064"/>
  </r>
  <r>
    <x v="0"/>
    <n v="1"/>
    <d v="2018-01-01T00:00:00"/>
    <x v="23"/>
    <x v="0"/>
    <n v="212"/>
    <n v="191.89137798964978"/>
    <n v="191.89137798964978"/>
  </r>
  <r>
    <x v="0"/>
    <n v="1"/>
    <d v="2018-01-01T00:00:00"/>
    <x v="0"/>
    <x v="1"/>
    <n v="276"/>
    <n v="286.43820000847182"/>
    <n v="286.43820000847182"/>
  </r>
  <r>
    <x v="0"/>
    <n v="1"/>
    <d v="2018-01-01T00:00:00"/>
    <x v="1"/>
    <x v="1"/>
    <n v="223"/>
    <n v="252.30446661585322"/>
    <n v="252.30446661585322"/>
  </r>
  <r>
    <x v="0"/>
    <n v="1"/>
    <d v="2018-01-01T00:00:00"/>
    <x v="2"/>
    <x v="1"/>
    <n v="217"/>
    <n v="221.904000022312"/>
    <n v="221.904000022312"/>
  </r>
  <r>
    <x v="0"/>
    <n v="1"/>
    <d v="2018-01-01T00:00:00"/>
    <x v="3"/>
    <x v="1"/>
    <n v="245"/>
    <n v="236.32811666047823"/>
    <n v="236.32811666047823"/>
  </r>
  <r>
    <x v="0"/>
    <n v="1"/>
    <d v="2018-01-01T00:00:00"/>
    <x v="4"/>
    <x v="1"/>
    <n v="204"/>
    <n v="238.88822214762371"/>
    <n v="238.88822214762371"/>
  </r>
  <r>
    <x v="0"/>
    <n v="1"/>
    <d v="2018-01-01T00:00:00"/>
    <x v="5"/>
    <x v="1"/>
    <n v="294"/>
    <n v="280.38120001186928"/>
    <n v="280.38120001186928"/>
  </r>
  <r>
    <x v="0"/>
    <n v="1"/>
    <d v="2018-01-01T00:00:00"/>
    <x v="6"/>
    <x v="1"/>
    <n v="247"/>
    <n v="234.40800000826519"/>
    <n v="234.40800000826519"/>
  </r>
  <r>
    <x v="0"/>
    <n v="1"/>
    <d v="2018-01-01T00:00:00"/>
    <x v="7"/>
    <x v="1"/>
    <n v="219"/>
    <n v="296"/>
    <n v="311.54030191221347"/>
  </r>
  <r>
    <x v="0"/>
    <n v="1"/>
    <d v="2018-01-01T00:00:00"/>
    <x v="8"/>
    <x v="1"/>
    <n v="747"/>
    <n v="731.49896664739902"/>
    <n v="825.16086498736763"/>
  </r>
  <r>
    <x v="0"/>
    <n v="1"/>
    <d v="2018-01-01T00:00:00"/>
    <x v="9"/>
    <x v="1"/>
    <n v="549"/>
    <n v="510.47642221975451"/>
    <n v="571.16799396920408"/>
  </r>
  <r>
    <x v="0"/>
    <n v="1"/>
    <d v="2018-01-01T00:00:00"/>
    <x v="10"/>
    <x v="1"/>
    <n v="490"/>
    <n v="411.86400001663714"/>
    <n v="446.61316948107259"/>
  </r>
  <r>
    <x v="0"/>
    <n v="1"/>
    <d v="2018-01-01T00:00:00"/>
    <x v="11"/>
    <x v="1"/>
    <n v="454"/>
    <n v="366.38119997251778"/>
    <n v="395.13158694058529"/>
  </r>
  <r>
    <x v="0"/>
    <n v="1"/>
    <d v="2018-01-01T00:00:00"/>
    <x v="12"/>
    <x v="1"/>
    <n v="414"/>
    <n v="342.58228889162342"/>
    <n v="369.01722702083907"/>
  </r>
  <r>
    <x v="0"/>
    <n v="1"/>
    <d v="2018-01-01T00:00:00"/>
    <x v="13"/>
    <x v="1"/>
    <n v="386"/>
    <n v="328.3692444027588"/>
    <n v="366.56446066917226"/>
  </r>
  <r>
    <x v="0"/>
    <n v="1"/>
    <d v="2018-01-01T00:00:00"/>
    <x v="14"/>
    <x v="1"/>
    <n v="442"/>
    <n v="359.01853334585826"/>
    <n v="393.48741740986583"/>
  </r>
  <r>
    <x v="0"/>
    <n v="1"/>
    <d v="2018-01-01T00:00:00"/>
    <x v="15"/>
    <x v="1"/>
    <n v="388"/>
    <n v="357.60199990632634"/>
    <n v="385.57494408566737"/>
  </r>
  <r>
    <x v="0"/>
    <n v="1"/>
    <d v="2018-01-01T00:00:00"/>
    <x v="16"/>
    <x v="1"/>
    <n v="299"/>
    <n v="314.56413322225217"/>
    <n v="329.55993261172364"/>
  </r>
  <r>
    <x v="0"/>
    <n v="1"/>
    <d v="2018-01-01T00:00:00"/>
    <x v="17"/>
    <x v="1"/>
    <n v="224"/>
    <n v="224.73333329981813"/>
    <n v="224.73333329981813"/>
  </r>
  <r>
    <x v="0"/>
    <n v="1"/>
    <d v="2018-01-01T00:00:00"/>
    <x v="18"/>
    <x v="1"/>
    <n v="303"/>
    <n v="270.84799997195603"/>
    <n v="270.84799997195603"/>
  </r>
  <r>
    <x v="0"/>
    <n v="1"/>
    <d v="2018-01-01T00:00:00"/>
    <x v="19"/>
    <x v="1"/>
    <n v="267"/>
    <n v="262.20742221832279"/>
    <n v="262.00953036175036"/>
  </r>
  <r>
    <x v="0"/>
    <n v="1"/>
    <d v="2018-01-01T00:00:00"/>
    <x v="20"/>
    <x v="1"/>
    <n v="284"/>
    <n v="282.37333333492279"/>
    <n v="282.37333333492279"/>
  </r>
  <r>
    <x v="0"/>
    <n v="1"/>
    <d v="2018-01-01T00:00:00"/>
    <x v="21"/>
    <x v="1"/>
    <n v="305"/>
    <n v="311.94679999309284"/>
    <n v="311.94679999309284"/>
  </r>
  <r>
    <x v="0"/>
    <n v="1"/>
    <d v="2018-01-01T00:00:00"/>
    <x v="22"/>
    <x v="1"/>
    <n v="389"/>
    <n v="381.39158328908189"/>
    <n v="381.39158328908189"/>
  </r>
  <r>
    <x v="0"/>
    <n v="1"/>
    <d v="2018-01-01T00:00:00"/>
    <x v="23"/>
    <x v="1"/>
    <n v="337"/>
    <n v="329.93719996144375"/>
    <n v="329.93719996144375"/>
  </r>
  <r>
    <x v="1"/>
    <n v="2"/>
    <d v="2018-02-01T00:00:00"/>
    <x v="0"/>
    <x v="0"/>
    <n v="238"/>
    <n v="265.30133327161275"/>
    <n v="265.30133327161275"/>
  </r>
  <r>
    <x v="1"/>
    <n v="2"/>
    <d v="2018-02-01T00:00:00"/>
    <x v="1"/>
    <x v="0"/>
    <n v="209"/>
    <n v="287.36799999475477"/>
    <n v="287.36799999475477"/>
  </r>
  <r>
    <x v="1"/>
    <n v="2"/>
    <d v="2018-02-01T00:00:00"/>
    <x v="2"/>
    <x v="0"/>
    <n v="212"/>
    <n v="244.1160000628233"/>
    <n v="244.1160000628233"/>
  </r>
  <r>
    <x v="1"/>
    <n v="2"/>
    <d v="2018-02-01T00:00:00"/>
    <x v="3"/>
    <x v="0"/>
    <n v="274"/>
    <n v="266.68031121067702"/>
    <n v="266.68031121067702"/>
  </r>
  <r>
    <x v="1"/>
    <n v="2"/>
    <d v="2018-02-01T00:00:00"/>
    <x v="4"/>
    <x v="0"/>
    <n v="388"/>
    <n v="384.96399964379771"/>
    <n v="384.96399964379771"/>
  </r>
  <r>
    <x v="1"/>
    <n v="2"/>
    <d v="2018-02-01T00:00:00"/>
    <x v="5"/>
    <x v="0"/>
    <n v="507"/>
    <n v="499.44355440810324"/>
    <n v="499.44355440810324"/>
  </r>
  <r>
    <x v="1"/>
    <n v="2"/>
    <d v="2018-02-01T00:00:00"/>
    <x v="6"/>
    <x v="0"/>
    <n v="607"/>
    <n v="597.70839824184782"/>
    <n v="597.70839824184782"/>
  </r>
  <r>
    <x v="1"/>
    <n v="2"/>
    <d v="2018-02-01T00:00:00"/>
    <x v="7"/>
    <x v="0"/>
    <n v="399"/>
    <n v="395.74099879066154"/>
    <n v="394.26697273370962"/>
  </r>
  <r>
    <x v="1"/>
    <n v="2"/>
    <d v="2018-02-01T00:00:00"/>
    <x v="8"/>
    <x v="0"/>
    <n v="308"/>
    <n v="300.21620021661124"/>
    <n v="306.56316139084896"/>
  </r>
  <r>
    <x v="1"/>
    <n v="2"/>
    <d v="2018-02-01T00:00:00"/>
    <x v="9"/>
    <x v="0"/>
    <n v="438"/>
    <n v="387.01476652488111"/>
    <n v="440.26900515362433"/>
  </r>
  <r>
    <x v="1"/>
    <n v="2"/>
    <d v="2018-02-01T00:00:00"/>
    <x v="10"/>
    <x v="0"/>
    <n v="433"/>
    <n v="374.8383332472543"/>
    <n v="418.70764595933474"/>
  </r>
  <r>
    <x v="1"/>
    <n v="2"/>
    <d v="2018-02-01T00:00:00"/>
    <x v="11"/>
    <x v="0"/>
    <n v="399"/>
    <n v="341.2142998099327"/>
    <n v="398.81003859382116"/>
  </r>
  <r>
    <x v="1"/>
    <n v="2"/>
    <d v="2018-02-01T00:00:00"/>
    <x v="12"/>
    <x v="0"/>
    <n v="419"/>
    <n v="356.43779862552884"/>
    <n v="404.2420172711789"/>
  </r>
  <r>
    <x v="1"/>
    <n v="2"/>
    <d v="2018-02-01T00:00:00"/>
    <x v="13"/>
    <x v="0"/>
    <n v="463"/>
    <n v="453.74133354822794"/>
    <n v="503.45783348553766"/>
  </r>
  <r>
    <x v="1"/>
    <n v="2"/>
    <d v="2018-02-01T00:00:00"/>
    <x v="14"/>
    <x v="0"/>
    <n v="462"/>
    <n v="376.99499993920324"/>
    <n v="451.94767249895961"/>
  </r>
  <r>
    <x v="1"/>
    <n v="2"/>
    <d v="2018-02-01T00:00:00"/>
    <x v="15"/>
    <x v="0"/>
    <n v="527"/>
    <n v="454.47199864387511"/>
    <n v="537.65142346588675"/>
  </r>
  <r>
    <x v="1"/>
    <n v="2"/>
    <d v="2018-02-01T00:00:00"/>
    <x v="16"/>
    <x v="0"/>
    <n v="615"/>
    <n v="519.30773353616394"/>
    <n v="600.93593479863068"/>
  </r>
  <r>
    <x v="1"/>
    <n v="2"/>
    <d v="2018-02-01T00:00:00"/>
    <x v="17"/>
    <x v="0"/>
    <n v="921"/>
    <n v="827.21066521170235"/>
    <n v="941.97591306454126"/>
  </r>
  <r>
    <x v="1"/>
    <n v="2"/>
    <d v="2018-02-01T00:00:00"/>
    <x v="18"/>
    <x v="0"/>
    <n v="655"/>
    <n v="629.26264460260666"/>
    <n v="684.24891968875681"/>
  </r>
  <r>
    <x v="1"/>
    <n v="2"/>
    <d v="2018-02-01T00:00:00"/>
    <x v="19"/>
    <x v="0"/>
    <n v="238"/>
    <n v="241.01093343287707"/>
    <n v="241.01093343287707"/>
  </r>
  <r>
    <x v="1"/>
    <n v="2"/>
    <d v="2018-02-01T00:00:00"/>
    <x v="20"/>
    <x v="0"/>
    <n v="258"/>
    <n v="222.99663231673341"/>
    <n v="222.99663231673412"/>
  </r>
  <r>
    <x v="1"/>
    <n v="2"/>
    <d v="2018-02-01T00:00:00"/>
    <x v="21"/>
    <x v="0"/>
    <n v="188"/>
    <n v="213.11733333667121"/>
    <n v="213.11733333667121"/>
  </r>
  <r>
    <x v="1"/>
    <n v="2"/>
    <d v="2018-02-01T00:00:00"/>
    <x v="22"/>
    <x v="0"/>
    <n v="257"/>
    <n v="203.0696001514296"/>
    <n v="203.0696001514296"/>
  </r>
  <r>
    <x v="1"/>
    <n v="2"/>
    <d v="2018-02-01T00:00:00"/>
    <x v="23"/>
    <x v="0"/>
    <n v="183"/>
    <n v="189.94199976921081"/>
    <n v="189.94199976921081"/>
  </r>
  <r>
    <x v="1"/>
    <n v="2"/>
    <d v="2018-02-01T00:00:00"/>
    <x v="0"/>
    <x v="1"/>
    <n v="289"/>
    <n v="311.37111107720062"/>
    <n v="311.37111107720062"/>
  </r>
  <r>
    <x v="1"/>
    <n v="2"/>
    <d v="2018-02-01T00:00:00"/>
    <x v="1"/>
    <x v="1"/>
    <n v="240"/>
    <n v="256.72373334527015"/>
    <n v="256.72373334527015"/>
  </r>
  <r>
    <x v="1"/>
    <n v="2"/>
    <d v="2018-02-01T00:00:00"/>
    <x v="2"/>
    <x v="1"/>
    <n v="230"/>
    <n v="250.23940001409503"/>
    <n v="250.23940001409503"/>
  </r>
  <r>
    <x v="1"/>
    <n v="2"/>
    <d v="2018-02-01T00:00:00"/>
    <x v="3"/>
    <x v="1"/>
    <n v="191"/>
    <n v="241.4640000133713"/>
    <n v="241.4640000133713"/>
  </r>
  <r>
    <x v="1"/>
    <n v="2"/>
    <d v="2018-02-01T00:00:00"/>
    <x v="4"/>
    <x v="1"/>
    <n v="309"/>
    <n v="271.47606666908291"/>
    <n v="271.47606666908291"/>
  </r>
  <r>
    <x v="1"/>
    <n v="2"/>
    <d v="2018-02-01T00:00:00"/>
    <x v="5"/>
    <x v="1"/>
    <n v="526"/>
    <n v="319.13280006696783"/>
    <n v="319.13280006696783"/>
  </r>
  <r>
    <x v="1"/>
    <n v="2"/>
    <d v="2018-02-01T00:00:00"/>
    <x v="6"/>
    <x v="1"/>
    <n v="310"/>
    <n v="268.94960000115134"/>
    <n v="268.94960000115134"/>
  </r>
  <r>
    <x v="1"/>
    <n v="2"/>
    <d v="2018-02-01T00:00:00"/>
    <x v="7"/>
    <x v="1"/>
    <n v="573"/>
    <n v="534"/>
    <n v="603.43947450765427"/>
  </r>
  <r>
    <x v="1"/>
    <n v="2"/>
    <d v="2018-02-01T00:00:00"/>
    <x v="8"/>
    <x v="1"/>
    <n v="880"/>
    <n v="794.95213333524759"/>
    <n v="918.15278503992943"/>
  </r>
  <r>
    <x v="1"/>
    <n v="2"/>
    <d v="2018-02-01T00:00:00"/>
    <x v="9"/>
    <x v="1"/>
    <n v="597"/>
    <n v="492.47199997682122"/>
    <n v="593.23155822309991"/>
  </r>
  <r>
    <x v="1"/>
    <n v="2"/>
    <d v="2018-02-01T00:00:00"/>
    <x v="10"/>
    <x v="1"/>
    <n v="527"/>
    <n v="437.69342207064233"/>
    <n v="491.50587431725"/>
  </r>
  <r>
    <x v="1"/>
    <n v="2"/>
    <d v="2018-02-01T00:00:00"/>
    <x v="11"/>
    <x v="1"/>
    <n v="503"/>
    <n v="412.13888880051672"/>
    <n v="466.1199595631449"/>
  </r>
  <r>
    <x v="1"/>
    <n v="2"/>
    <d v="2018-02-01T00:00:00"/>
    <x v="12"/>
    <x v="1"/>
    <n v="511"/>
    <n v="462.86746671549975"/>
    <n v="515.25154500262977"/>
  </r>
  <r>
    <x v="1"/>
    <n v="2"/>
    <d v="2018-02-01T00:00:00"/>
    <x v="13"/>
    <x v="1"/>
    <n v="505"/>
    <n v="427.00799997676165"/>
    <n v="476.23061561703537"/>
  </r>
  <r>
    <x v="1"/>
    <n v="2"/>
    <d v="2018-02-01T00:00:00"/>
    <x v="14"/>
    <x v="1"/>
    <n v="463"/>
    <n v="380.88960002993548"/>
    <n v="440.39245872753287"/>
  </r>
  <r>
    <x v="1"/>
    <n v="2"/>
    <d v="2018-02-01T00:00:00"/>
    <x v="15"/>
    <x v="1"/>
    <n v="506"/>
    <n v="402.59133330701542"/>
    <n v="460.23129596001456"/>
  </r>
  <r>
    <x v="1"/>
    <n v="2"/>
    <d v="2018-02-01T00:00:00"/>
    <x v="16"/>
    <x v="1"/>
    <n v="502"/>
    <n v="395.8639999244362"/>
    <n v="449.13388665708987"/>
  </r>
  <r>
    <x v="1"/>
    <n v="2"/>
    <d v="2018-02-01T00:00:00"/>
    <x v="17"/>
    <x v="1"/>
    <n v="372"/>
    <n v="326.74675562873483"/>
    <n v="338.78654059854165"/>
  </r>
  <r>
    <x v="1"/>
    <n v="2"/>
    <d v="2018-02-01T00:00:00"/>
    <x v="18"/>
    <x v="1"/>
    <n v="327"/>
    <n v="295.17240002542735"/>
    <n v="294.09127958981611"/>
  </r>
  <r>
    <x v="1"/>
    <n v="2"/>
    <d v="2018-02-01T00:00:00"/>
    <x v="19"/>
    <x v="1"/>
    <n v="346"/>
    <n v="319"/>
    <n v="319"/>
  </r>
  <r>
    <x v="1"/>
    <n v="2"/>
    <d v="2018-02-01T00:00:00"/>
    <x v="20"/>
    <x v="1"/>
    <n v="335"/>
    <n v="312"/>
    <n v="312"/>
  </r>
  <r>
    <x v="1"/>
    <n v="2"/>
    <d v="2018-02-01T00:00:00"/>
    <x v="21"/>
    <x v="1"/>
    <n v="323"/>
    <n v="315"/>
    <n v="315"/>
  </r>
  <r>
    <x v="1"/>
    <n v="2"/>
    <d v="2018-02-01T00:00:00"/>
    <x v="22"/>
    <x v="1"/>
    <n v="385"/>
    <n v="380.89333329640328"/>
    <n v="380.89333329640328"/>
  </r>
  <r>
    <x v="1"/>
    <n v="2"/>
    <d v="2018-02-01T00:00:00"/>
    <x v="23"/>
    <x v="1"/>
    <n v="326"/>
    <n v="390.31333330969017"/>
    <n v="390.31333330969017"/>
  </r>
  <r>
    <x v="2"/>
    <n v="3"/>
    <d v="2018-03-01T00:00:00"/>
    <x v="0"/>
    <x v="0"/>
    <n v="320"/>
    <n v="275.0000002682209"/>
    <n v="275.0000002682209"/>
  </r>
  <r>
    <x v="2"/>
    <n v="3"/>
    <d v="2018-03-01T00:00:00"/>
    <x v="1"/>
    <x v="0"/>
    <n v="270"/>
    <n v="255.56277800654374"/>
    <n v="255.56277800654374"/>
  </r>
  <r>
    <x v="2"/>
    <n v="3"/>
    <d v="2018-03-01T00:00:00"/>
    <x v="2"/>
    <x v="0"/>
    <n v="250"/>
    <n v="229.55555582046509"/>
    <n v="229.55555582046509"/>
  </r>
  <r>
    <x v="2"/>
    <n v="3"/>
    <d v="2018-03-01T00:00:00"/>
    <x v="3"/>
    <x v="0"/>
    <n v="284"/>
    <n v="286.65960009997093"/>
    <n v="286.65960009997093"/>
  </r>
  <r>
    <x v="2"/>
    <n v="3"/>
    <d v="2018-03-01T00:00:00"/>
    <x v="4"/>
    <x v="0"/>
    <n v="330"/>
    <n v="319.84444462259609"/>
    <n v="319.84444462259609"/>
  </r>
  <r>
    <x v="2"/>
    <n v="3"/>
    <d v="2018-03-01T00:00:00"/>
    <x v="5"/>
    <x v="0"/>
    <n v="491"/>
    <n v="470.08000040054321"/>
    <n v="470.08000040054321"/>
  </r>
  <r>
    <x v="2"/>
    <n v="3"/>
    <d v="2018-03-01T00:00:00"/>
    <x v="6"/>
    <x v="0"/>
    <n v="609"/>
    <n v="595.00000014901161"/>
    <n v="595.00000014901161"/>
  </r>
  <r>
    <x v="2"/>
    <n v="3"/>
    <d v="2018-03-01T00:00:00"/>
    <x v="7"/>
    <x v="0"/>
    <n v="422"/>
    <n v="389.96102146695057"/>
    <n v="389.96102146695057"/>
  </r>
  <r>
    <x v="2"/>
    <n v="3"/>
    <d v="2018-03-01T00:00:00"/>
    <x v="8"/>
    <x v="0"/>
    <n v="371"/>
    <n v="351.60266586999097"/>
    <n v="351.60266586999097"/>
  </r>
  <r>
    <x v="2"/>
    <n v="3"/>
    <d v="2018-03-01T00:00:00"/>
    <x v="9"/>
    <x v="0"/>
    <n v="414"/>
    <n v="339.08000040054321"/>
    <n v="397.31436962238547"/>
  </r>
  <r>
    <x v="2"/>
    <n v="3"/>
    <d v="2018-03-01T00:00:00"/>
    <x v="10"/>
    <x v="0"/>
    <n v="507"/>
    <n v="401.00000008940697"/>
    <n v="459.2261269446555"/>
  </r>
  <r>
    <x v="2"/>
    <n v="3"/>
    <d v="2018-03-01T00:00:00"/>
    <x v="11"/>
    <x v="0"/>
    <n v="504"/>
    <n v="403.03999960422516"/>
    <n v="474.71763617095849"/>
  </r>
  <r>
    <x v="2"/>
    <n v="3"/>
    <d v="2018-03-01T00:00:00"/>
    <x v="12"/>
    <x v="0"/>
    <n v="503"/>
    <n v="370.99999994039536"/>
    <n v="454.10334743132262"/>
  </r>
  <r>
    <x v="2"/>
    <n v="3"/>
    <d v="2018-03-01T00:00:00"/>
    <x v="13"/>
    <x v="0"/>
    <n v="515"/>
    <n v="379.23999977111816"/>
    <n v="469.58724638357978"/>
  </r>
  <r>
    <x v="2"/>
    <n v="3"/>
    <d v="2018-03-01T00:00:00"/>
    <x v="14"/>
    <x v="0"/>
    <n v="515"/>
    <n v="417.28000062704086"/>
    <n v="506.3789267326602"/>
  </r>
  <r>
    <x v="2"/>
    <n v="3"/>
    <d v="2018-03-01T00:00:00"/>
    <x v="15"/>
    <x v="0"/>
    <n v="541"/>
    <n v="414.08200002461672"/>
    <n v="521.58212370979641"/>
  </r>
  <r>
    <x v="2"/>
    <n v="3"/>
    <d v="2018-03-01T00:00:00"/>
    <x v="16"/>
    <x v="0"/>
    <n v="596"/>
    <n v="448.56961102768781"/>
    <n v="553.20117693773068"/>
  </r>
  <r>
    <x v="2"/>
    <n v="3"/>
    <d v="2018-03-01T00:00:00"/>
    <x v="17"/>
    <x v="0"/>
    <n v="779"/>
    <n v="619.36000003814695"/>
    <n v="735.69889139239331"/>
  </r>
  <r>
    <x v="2"/>
    <n v="3"/>
    <d v="2018-03-01T00:00:00"/>
    <x v="18"/>
    <x v="0"/>
    <n v="851"/>
    <n v="694.16000002622604"/>
    <n v="806.21131400825561"/>
  </r>
  <r>
    <x v="2"/>
    <n v="3"/>
    <d v="2018-03-01T00:00:00"/>
    <x v="19"/>
    <x v="0"/>
    <n v="733"/>
    <n v="640.69675564974546"/>
    <n v="719.31600649102586"/>
  </r>
  <r>
    <x v="2"/>
    <n v="3"/>
    <d v="2018-03-01T00:00:00"/>
    <x v="20"/>
    <x v="0"/>
    <n v="319"/>
    <n v="304.92088896830876"/>
    <n v="305.35074572723096"/>
  </r>
  <r>
    <x v="2"/>
    <n v="3"/>
    <d v="2018-03-01T00:00:00"/>
    <x v="21"/>
    <x v="0"/>
    <n v="262"/>
    <n v="250.84444471001626"/>
    <n v="250.84444471001626"/>
  </r>
  <r>
    <x v="2"/>
    <n v="3"/>
    <d v="2018-03-01T00:00:00"/>
    <x v="22"/>
    <x v="0"/>
    <n v="275"/>
    <n v="257.26666691700615"/>
    <n v="257.26666691700615"/>
  </r>
  <r>
    <x v="2"/>
    <n v="3"/>
    <d v="2018-03-01T00:00:00"/>
    <x v="23"/>
    <x v="0"/>
    <n v="231"/>
    <n v="191.56922188177705"/>
    <n v="191.56922188177705"/>
  </r>
  <r>
    <x v="2"/>
    <n v="3"/>
    <d v="2018-03-01T00:00:00"/>
    <x v="0"/>
    <x v="1"/>
    <n v="356"/>
    <n v="369.41333304777743"/>
    <n v="369.41333304777743"/>
  </r>
  <r>
    <x v="2"/>
    <n v="3"/>
    <d v="2018-03-01T00:00:00"/>
    <x v="1"/>
    <x v="1"/>
    <n v="257"/>
    <n v="326.41333325902622"/>
    <n v="326.41333325902622"/>
  </r>
  <r>
    <x v="2"/>
    <n v="3"/>
    <d v="2018-03-01T00:00:00"/>
    <x v="2"/>
    <x v="1"/>
    <n v="261"/>
    <n v="253.24000000953674"/>
    <n v="253.24000000953674"/>
  </r>
  <r>
    <x v="2"/>
    <n v="3"/>
    <d v="2018-03-01T00:00:00"/>
    <x v="3"/>
    <x v="1"/>
    <n v="223"/>
    <n v="255.78666639829675"/>
    <n v="255.78666639829675"/>
  </r>
  <r>
    <x v="2"/>
    <n v="3"/>
    <d v="2018-03-01T00:00:00"/>
    <x v="4"/>
    <x v="1"/>
    <n v="233"/>
    <n v="237.24000000953674"/>
    <n v="237.24000000953674"/>
  </r>
  <r>
    <x v="2"/>
    <n v="3"/>
    <d v="2018-03-01T00:00:00"/>
    <x v="5"/>
    <x v="1"/>
    <n v="299"/>
    <n v="276.93380000031243"/>
    <n v="276.93380000031243"/>
  </r>
  <r>
    <x v="2"/>
    <n v="3"/>
    <d v="2018-03-01T00:00:00"/>
    <x v="6"/>
    <x v="1"/>
    <n v="263"/>
    <n v="235.77353330274423"/>
    <n v="235.77353330274423"/>
  </r>
  <r>
    <x v="2"/>
    <n v="3"/>
    <d v="2018-03-01T00:00:00"/>
    <x v="7"/>
    <x v="1"/>
    <n v="606"/>
    <n v="573.01775566817571"/>
    <n v="662.46994937452757"/>
  </r>
  <r>
    <x v="2"/>
    <n v="3"/>
    <d v="2018-03-01T00:00:00"/>
    <x v="8"/>
    <x v="1"/>
    <n v="742"/>
    <n v="640.08400001327198"/>
    <n v="767.68961387379034"/>
  </r>
  <r>
    <x v="2"/>
    <n v="3"/>
    <d v="2018-03-01T00:00:00"/>
    <x v="9"/>
    <x v="1"/>
    <n v="647"/>
    <n v="471.6241334186991"/>
    <n v="560.29858689161563"/>
  </r>
  <r>
    <x v="2"/>
    <n v="3"/>
    <d v="2018-03-01T00:00:00"/>
    <x v="10"/>
    <x v="1"/>
    <n v="535"/>
    <n v="431.48800010085108"/>
    <n v="499.96697221332022"/>
  </r>
  <r>
    <x v="2"/>
    <n v="3"/>
    <d v="2018-03-01T00:00:00"/>
    <x v="11"/>
    <x v="1"/>
    <n v="508"/>
    <n v="404.61706676999728"/>
    <n v="481.2974511463043"/>
  </r>
  <r>
    <x v="2"/>
    <n v="3"/>
    <d v="2018-03-01T00:00:00"/>
    <x v="12"/>
    <x v="1"/>
    <n v="568"/>
    <n v="426.66133317068221"/>
    <n v="507.56232188252517"/>
  </r>
  <r>
    <x v="2"/>
    <n v="3"/>
    <d v="2018-03-01T00:00:00"/>
    <x v="13"/>
    <x v="1"/>
    <n v="461"/>
    <n v="429.03999978553503"/>
    <n v="515.79061006695906"/>
  </r>
  <r>
    <x v="2"/>
    <n v="3"/>
    <d v="2018-03-01T00:00:00"/>
    <x v="14"/>
    <x v="1"/>
    <n v="486"/>
    <n v="384.72800003662707"/>
    <n v="470.65226776398202"/>
  </r>
  <r>
    <x v="2"/>
    <n v="3"/>
    <d v="2018-03-01T00:00:00"/>
    <x v="15"/>
    <x v="1"/>
    <n v="509"/>
    <n v="398.60799994104855"/>
    <n v="476.40882472582291"/>
  </r>
  <r>
    <x v="2"/>
    <n v="3"/>
    <d v="2018-03-01T00:00:00"/>
    <x v="16"/>
    <x v="1"/>
    <n v="564"/>
    <n v="410.63840004824101"/>
    <n v="497.17659425722968"/>
  </r>
  <r>
    <x v="2"/>
    <n v="3"/>
    <d v="2018-03-01T00:00:00"/>
    <x v="17"/>
    <x v="1"/>
    <n v="500"/>
    <n v="448.80982230336718"/>
    <n v="513.79099193729269"/>
  </r>
  <r>
    <x v="2"/>
    <n v="3"/>
    <d v="2018-03-01T00:00:00"/>
    <x v="18"/>
    <x v="1"/>
    <n v="415"/>
    <n v="380.94748891310149"/>
    <n v="399.69476562053336"/>
  </r>
  <r>
    <x v="2"/>
    <n v="3"/>
    <d v="2018-03-01T00:00:00"/>
    <x v="19"/>
    <x v="1"/>
    <n v="336"/>
    <n v="404.10233328644807"/>
    <n v="402.0453313444574"/>
  </r>
  <r>
    <x v="2"/>
    <n v="3"/>
    <d v="2018-03-01T00:00:00"/>
    <x v="20"/>
    <x v="1"/>
    <n v="369"/>
    <n v="374.08653327493619"/>
    <n v="374.08653327493619"/>
  </r>
  <r>
    <x v="2"/>
    <n v="3"/>
    <d v="2018-03-01T00:00:00"/>
    <x v="21"/>
    <x v="1"/>
    <n v="416"/>
    <n v="381.88519985118262"/>
    <n v="381.88519985118262"/>
  </r>
  <r>
    <x v="2"/>
    <n v="3"/>
    <d v="2018-03-01T00:00:00"/>
    <x v="22"/>
    <x v="1"/>
    <n v="414"/>
    <n v="425.19855562239889"/>
    <n v="425.19855562239889"/>
  </r>
  <r>
    <x v="2"/>
    <n v="3"/>
    <d v="2018-03-01T00:00:00"/>
    <x v="23"/>
    <x v="1"/>
    <n v="418"/>
    <n v="420.55353336436053"/>
    <n v="420.55353336436053"/>
  </r>
  <r>
    <x v="3"/>
    <n v="4"/>
    <d v="2018-04-01T00:00:00"/>
    <x v="0"/>
    <x v="0"/>
    <n v="230"/>
    <n v="212.54400013089179"/>
    <n v="212.54400013089179"/>
  </r>
  <r>
    <x v="3"/>
    <n v="4"/>
    <d v="2018-04-01T00:00:00"/>
    <x v="1"/>
    <x v="0"/>
    <n v="202"/>
    <n v="239.4674667565028"/>
    <n v="239.4674667565028"/>
  </r>
  <r>
    <x v="3"/>
    <n v="4"/>
    <d v="2018-04-01T00:00:00"/>
    <x v="2"/>
    <x v="0"/>
    <n v="212"/>
    <n v="189.01180005788805"/>
    <n v="189.01180005788805"/>
  </r>
  <r>
    <x v="3"/>
    <n v="4"/>
    <d v="2018-04-01T00:00:00"/>
    <x v="3"/>
    <x v="0"/>
    <n v="271"/>
    <n v="283.26699976940949"/>
    <n v="283.26699976940949"/>
  </r>
  <r>
    <x v="3"/>
    <n v="4"/>
    <d v="2018-04-01T00:00:00"/>
    <x v="4"/>
    <x v="0"/>
    <n v="287"/>
    <n v="290.67240012794736"/>
    <n v="290.67240012794736"/>
  </r>
  <r>
    <x v="3"/>
    <n v="4"/>
    <d v="2018-04-01T00:00:00"/>
    <x v="5"/>
    <x v="0"/>
    <n v="412"/>
    <n v="415.47380014419559"/>
    <n v="415.47380014419559"/>
  </r>
  <r>
    <x v="3"/>
    <n v="4"/>
    <d v="2018-04-01T00:00:00"/>
    <x v="6"/>
    <x v="0"/>
    <n v="540"/>
    <n v="507.42222238580388"/>
    <n v="507.42222238580388"/>
  </r>
  <r>
    <x v="3"/>
    <n v="4"/>
    <d v="2018-04-01T00:00:00"/>
    <x v="7"/>
    <x v="0"/>
    <n v="334"/>
    <n v="306.53333346515893"/>
    <n v="303.30078850709799"/>
  </r>
  <r>
    <x v="3"/>
    <n v="4"/>
    <d v="2018-04-01T00:00:00"/>
    <x v="8"/>
    <x v="0"/>
    <n v="313"/>
    <n v="314.53333346247672"/>
    <n v="321.79999855579479"/>
  </r>
  <r>
    <x v="3"/>
    <n v="4"/>
    <d v="2018-04-01T00:00:00"/>
    <x v="9"/>
    <x v="0"/>
    <n v="498"/>
    <n v="413.88600032091142"/>
    <n v="460.72424526566664"/>
  </r>
  <r>
    <x v="3"/>
    <n v="4"/>
    <d v="2018-04-01T00:00:00"/>
    <x v="10"/>
    <x v="0"/>
    <n v="393"/>
    <n v="347.00000008940697"/>
    <n v="408.42523388006629"/>
  </r>
  <r>
    <x v="3"/>
    <n v="4"/>
    <d v="2018-04-01T00:00:00"/>
    <x v="11"/>
    <x v="0"/>
    <n v="451"/>
    <n v="370.37866678237913"/>
    <n v="436.37069268160087"/>
  </r>
  <r>
    <x v="3"/>
    <n v="4"/>
    <d v="2018-04-01T00:00:00"/>
    <x v="12"/>
    <x v="0"/>
    <n v="486"/>
    <n v="390.24000024795532"/>
    <n v="454.40506718838168"/>
  </r>
  <r>
    <x v="3"/>
    <n v="4"/>
    <d v="2018-04-01T00:00:00"/>
    <x v="13"/>
    <x v="0"/>
    <n v="519"/>
    <n v="441.12000012397766"/>
    <n v="508.05550897109475"/>
  </r>
  <r>
    <x v="3"/>
    <n v="4"/>
    <d v="2018-04-01T00:00:00"/>
    <x v="14"/>
    <x v="0"/>
    <n v="469"/>
    <n v="427.00000008940697"/>
    <n v="483.67906097210937"/>
  </r>
  <r>
    <x v="3"/>
    <n v="4"/>
    <d v="2018-04-01T00:00:00"/>
    <x v="15"/>
    <x v="0"/>
    <n v="506"/>
    <n v="464.08000016212463"/>
    <n v="538.47834466381596"/>
  </r>
  <r>
    <x v="3"/>
    <n v="4"/>
    <d v="2018-04-01T00:00:00"/>
    <x v="16"/>
    <x v="0"/>
    <n v="538"/>
    <n v="480.16000014543533"/>
    <n v="570.32666726784521"/>
  </r>
  <r>
    <x v="3"/>
    <n v="4"/>
    <d v="2018-04-01T00:00:00"/>
    <x v="17"/>
    <x v="0"/>
    <n v="536"/>
    <n v="400.00000008940697"/>
    <n v="503.38150005525063"/>
  </r>
  <r>
    <x v="3"/>
    <n v="4"/>
    <d v="2018-04-01T00:00:00"/>
    <x v="18"/>
    <x v="0"/>
    <n v="708"/>
    <n v="626.28200024366379"/>
    <n v="728.23196496069932"/>
  </r>
  <r>
    <x v="3"/>
    <n v="4"/>
    <d v="2018-04-01T00:00:00"/>
    <x v="19"/>
    <x v="0"/>
    <n v="648"/>
    <n v="644.92000007629395"/>
    <n v="739.85830307121819"/>
  </r>
  <r>
    <x v="3"/>
    <n v="4"/>
    <d v="2018-04-01T00:00:00"/>
    <x v="20"/>
    <x v="0"/>
    <n v="342"/>
    <n v="376.51296677733461"/>
    <n v="388.25975349484116"/>
  </r>
  <r>
    <x v="3"/>
    <n v="4"/>
    <d v="2018-04-01T00:00:00"/>
    <x v="21"/>
    <x v="0"/>
    <n v="292"/>
    <n v="275.20540014997124"/>
    <n v="275.20540014997124"/>
  </r>
  <r>
    <x v="3"/>
    <n v="4"/>
    <d v="2018-04-01T00:00:00"/>
    <x v="22"/>
    <x v="0"/>
    <n v="187"/>
    <n v="196.20000007748604"/>
    <n v="196.20000007748604"/>
  </r>
  <r>
    <x v="3"/>
    <n v="4"/>
    <d v="2018-04-01T00:00:00"/>
    <x v="23"/>
    <x v="0"/>
    <n v="217"/>
    <n v="184.19200007279713"/>
    <n v="184.19200007279713"/>
  </r>
  <r>
    <x v="3"/>
    <n v="4"/>
    <d v="2018-04-01T00:00:00"/>
    <x v="0"/>
    <x v="1"/>
    <n v="387"/>
    <n v="384.3616000878439"/>
    <n v="384.3616000878439"/>
  </r>
  <r>
    <x v="3"/>
    <n v="4"/>
    <d v="2018-04-01T00:00:00"/>
    <x v="1"/>
    <x v="1"/>
    <n v="305"/>
    <n v="300.85599982716144"/>
    <n v="300.85599982716144"/>
  </r>
  <r>
    <x v="3"/>
    <n v="4"/>
    <d v="2018-04-01T00:00:00"/>
    <x v="2"/>
    <x v="1"/>
    <n v="254"/>
    <n v="248.24000000953674"/>
    <n v="248.24000000953674"/>
  </r>
  <r>
    <x v="3"/>
    <n v="4"/>
    <d v="2018-04-01T00:00:00"/>
    <x v="3"/>
    <x v="1"/>
    <n v="239"/>
    <n v="236.93200001120567"/>
    <n v="236.93200001120567"/>
  </r>
  <r>
    <x v="3"/>
    <n v="4"/>
    <d v="2018-04-01T00:00:00"/>
    <x v="4"/>
    <x v="1"/>
    <n v="208"/>
    <n v="192.72666667898497"/>
    <n v="192.72666667898497"/>
  </r>
  <r>
    <x v="3"/>
    <n v="4"/>
    <d v="2018-04-01T00:00:00"/>
    <x v="5"/>
    <x v="1"/>
    <n v="257"/>
    <n v="229.70826668083672"/>
    <n v="229.70826668083672"/>
  </r>
  <r>
    <x v="3"/>
    <n v="4"/>
    <d v="2018-04-01T00:00:00"/>
    <x v="6"/>
    <x v="1"/>
    <n v="239"/>
    <n v="211.15999993748963"/>
    <n v="211.15999993748963"/>
  </r>
  <r>
    <x v="3"/>
    <n v="4"/>
    <d v="2018-04-01T00:00:00"/>
    <x v="7"/>
    <x v="1"/>
    <n v="339"/>
    <n v="450.69948318267865"/>
    <n v="505.9071685481735"/>
  </r>
  <r>
    <x v="3"/>
    <n v="4"/>
    <d v="2018-04-01T00:00:00"/>
    <x v="8"/>
    <x v="1"/>
    <n v="553"/>
    <n v="531.11426666501916"/>
    <n v="626.47037953952804"/>
  </r>
  <r>
    <x v="3"/>
    <n v="4"/>
    <d v="2018-04-01T00:00:00"/>
    <x v="9"/>
    <x v="1"/>
    <n v="563"/>
    <n v="464.25040000367909"/>
    <n v="540.118596208658"/>
  </r>
  <r>
    <x v="3"/>
    <n v="4"/>
    <d v="2018-04-01T00:00:00"/>
    <x v="10"/>
    <x v="1"/>
    <n v="425"/>
    <n v="391.48266671498618"/>
    <n v="465.20849257238069"/>
  </r>
  <r>
    <x v="3"/>
    <n v="4"/>
    <d v="2018-04-01T00:00:00"/>
    <x v="11"/>
    <x v="1"/>
    <n v="445"/>
    <n v="373.29513326883318"/>
    <n v="442.8009077510103"/>
  </r>
  <r>
    <x v="3"/>
    <n v="4"/>
    <d v="2018-04-01T00:00:00"/>
    <x v="12"/>
    <x v="1"/>
    <n v="448"/>
    <n v="369.98573336084689"/>
    <n v="426.41493070265227"/>
  </r>
  <r>
    <x v="3"/>
    <n v="4"/>
    <d v="2018-04-01T00:00:00"/>
    <x v="13"/>
    <x v="1"/>
    <n v="391"/>
    <n v="341.8829333151877"/>
    <n v="397.30715028821334"/>
  </r>
  <r>
    <x v="3"/>
    <n v="4"/>
    <d v="2018-04-01T00:00:00"/>
    <x v="14"/>
    <x v="1"/>
    <n v="463"/>
    <n v="375.25155555109183"/>
    <n v="448.68063055773217"/>
  </r>
  <r>
    <x v="3"/>
    <n v="4"/>
    <d v="2018-04-01T00:00:00"/>
    <x v="15"/>
    <x v="1"/>
    <n v="514"/>
    <n v="408.84500006839636"/>
    <n v="487.44685744378745"/>
  </r>
  <r>
    <x v="3"/>
    <n v="4"/>
    <d v="2018-04-01T00:00:00"/>
    <x v="16"/>
    <x v="1"/>
    <n v="504"/>
    <n v="391.3973333567381"/>
    <n v="458.1575400223071"/>
  </r>
  <r>
    <x v="3"/>
    <n v="4"/>
    <d v="2018-04-01T00:00:00"/>
    <x v="17"/>
    <x v="1"/>
    <n v="477"/>
    <n v="431.89600006004173"/>
    <n v="501.77209131266403"/>
  </r>
  <r>
    <x v="3"/>
    <n v="4"/>
    <d v="2018-04-01T00:00:00"/>
    <x v="18"/>
    <x v="1"/>
    <n v="496"/>
    <n v="406.23563333366064"/>
    <n v="433.18654465077566"/>
  </r>
  <r>
    <x v="3"/>
    <n v="4"/>
    <d v="2018-04-01T00:00:00"/>
    <x v="19"/>
    <x v="1"/>
    <n v="365"/>
    <n v="254.23913328324755"/>
    <n v="254.23913328324755"/>
  </r>
  <r>
    <x v="3"/>
    <n v="4"/>
    <d v="2018-04-01T00:00:00"/>
    <x v="20"/>
    <x v="1"/>
    <n v="414"/>
    <n v="385.64533315700788"/>
    <n v="384.82231479313833"/>
  </r>
  <r>
    <x v="3"/>
    <n v="4"/>
    <d v="2018-04-01T00:00:00"/>
    <x v="21"/>
    <x v="1"/>
    <n v="483"/>
    <n v="444.33755576541029"/>
    <n v="444.33755576541029"/>
  </r>
  <r>
    <x v="3"/>
    <n v="4"/>
    <d v="2018-04-01T00:00:00"/>
    <x v="22"/>
    <x v="1"/>
    <n v="487"/>
    <n v="490.16906669087712"/>
    <n v="490.16906669087712"/>
  </r>
  <r>
    <x v="3"/>
    <n v="4"/>
    <d v="2018-04-01T00:00:00"/>
    <x v="23"/>
    <x v="1"/>
    <n v="474"/>
    <n v="471.57593317961943"/>
    <n v="471.57593317961943"/>
  </r>
  <r>
    <x v="4"/>
    <n v="5"/>
    <d v="2018-05-01T00:00:00"/>
    <x v="0"/>
    <x v="0"/>
    <n v="220"/>
    <n v="181.08000010450681"/>
    <n v="181.08000010450681"/>
  </r>
  <r>
    <x v="4"/>
    <n v="5"/>
    <d v="2018-05-01T00:00:00"/>
    <x v="1"/>
    <x v="0"/>
    <n v="233"/>
    <n v="222.57999978442987"/>
    <n v="222.57999978442987"/>
  </r>
  <r>
    <x v="4"/>
    <n v="5"/>
    <d v="2018-05-01T00:00:00"/>
    <x v="2"/>
    <x v="0"/>
    <n v="268"/>
    <n v="249.7228001088649"/>
    <n v="249.7228001088649"/>
  </r>
  <r>
    <x v="4"/>
    <n v="5"/>
    <d v="2018-05-01T00:00:00"/>
    <x v="3"/>
    <x v="0"/>
    <n v="280"/>
    <n v="256.16000011598072"/>
    <n v="256.16000011598072"/>
  </r>
  <r>
    <x v="4"/>
    <n v="5"/>
    <d v="2018-05-01T00:00:00"/>
    <x v="4"/>
    <x v="0"/>
    <n v="301"/>
    <n v="301.00000006775059"/>
    <n v="301.00000006775059"/>
  </r>
  <r>
    <x v="4"/>
    <n v="5"/>
    <d v="2018-05-01T00:00:00"/>
    <x v="5"/>
    <x v="0"/>
    <n v="420"/>
    <n v="421.72000008821487"/>
    <n v="421.72000008821487"/>
  </r>
  <r>
    <x v="4"/>
    <n v="5"/>
    <d v="2018-05-01T00:00:00"/>
    <x v="6"/>
    <x v="0"/>
    <n v="529"/>
    <n v="472.25999975204468"/>
    <n v="472.25999975204468"/>
  </r>
  <r>
    <x v="4"/>
    <n v="5"/>
    <d v="2018-05-01T00:00:00"/>
    <x v="7"/>
    <x v="0"/>
    <n v="332"/>
    <n v="308.64000012278558"/>
    <n v="308.64000012278558"/>
  </r>
  <r>
    <x v="4"/>
    <n v="5"/>
    <d v="2018-05-01T00:00:00"/>
    <x v="8"/>
    <x v="0"/>
    <n v="400"/>
    <n v="379.11999988555908"/>
    <n v="386.85200674072752"/>
  </r>
  <r>
    <x v="4"/>
    <n v="5"/>
    <d v="2018-05-01T00:00:00"/>
    <x v="9"/>
    <x v="0"/>
    <n v="558"/>
    <n v="449.89466673552988"/>
    <n v="477.09242571209791"/>
  </r>
  <r>
    <x v="4"/>
    <n v="5"/>
    <d v="2018-05-01T00:00:00"/>
    <x v="10"/>
    <x v="0"/>
    <n v="623"/>
    <n v="519.72263365159438"/>
    <n v="563.85255456631467"/>
  </r>
  <r>
    <x v="4"/>
    <n v="5"/>
    <d v="2018-05-01T00:00:00"/>
    <x v="11"/>
    <x v="0"/>
    <n v="626"/>
    <n v="564.91999989748001"/>
    <n v="618.45551290888784"/>
  </r>
  <r>
    <x v="4"/>
    <n v="5"/>
    <d v="2018-05-01T00:00:00"/>
    <x v="12"/>
    <x v="0"/>
    <n v="576"/>
    <n v="493.91999989748001"/>
    <n v="541.20960368641511"/>
  </r>
  <r>
    <x v="4"/>
    <n v="5"/>
    <d v="2018-05-01T00:00:00"/>
    <x v="13"/>
    <x v="0"/>
    <n v="577"/>
    <n v="495.26666679978371"/>
    <n v="544.12640408895572"/>
  </r>
  <r>
    <x v="4"/>
    <n v="5"/>
    <d v="2018-05-01T00:00:00"/>
    <x v="14"/>
    <x v="0"/>
    <n v="552"/>
    <n v="440.92400010133787"/>
    <n v="498.27953288472111"/>
  </r>
  <r>
    <x v="4"/>
    <n v="5"/>
    <d v="2018-05-01T00:00:00"/>
    <x v="15"/>
    <x v="0"/>
    <n v="528"/>
    <n v="475.20000007748604"/>
    <n v="536.05082684652041"/>
  </r>
  <r>
    <x v="4"/>
    <n v="5"/>
    <d v="2018-05-01T00:00:00"/>
    <x v="16"/>
    <x v="0"/>
    <n v="535"/>
    <n v="490.12000009417534"/>
    <n v="566.75865914482256"/>
  </r>
  <r>
    <x v="4"/>
    <n v="5"/>
    <d v="2018-05-01T00:00:00"/>
    <x v="17"/>
    <x v="0"/>
    <n v="571"/>
    <n v="443.36822229728108"/>
    <n v="530.70574384979136"/>
  </r>
  <r>
    <x v="4"/>
    <n v="5"/>
    <d v="2018-05-01T00:00:00"/>
    <x v="18"/>
    <x v="0"/>
    <n v="515"/>
    <n v="442.02911091198524"/>
    <n v="516.91400578208993"/>
  </r>
  <r>
    <x v="4"/>
    <n v="5"/>
    <d v="2018-05-01T00:00:00"/>
    <x v="19"/>
    <x v="0"/>
    <n v="533"/>
    <n v="487.51999976182975"/>
    <n v="570.73543404475356"/>
  </r>
  <r>
    <x v="4"/>
    <n v="5"/>
    <d v="2018-05-01T00:00:00"/>
    <x v="20"/>
    <x v="0"/>
    <n v="401"/>
    <n v="353.19766669188937"/>
    <n v="386.24281038083086"/>
  </r>
  <r>
    <x v="4"/>
    <n v="5"/>
    <d v="2018-05-01T00:00:00"/>
    <x v="21"/>
    <x v="0"/>
    <n v="282"/>
    <n v="269.4588889794797"/>
    <n v="269.4588889794797"/>
  </r>
  <r>
    <x v="4"/>
    <n v="5"/>
    <d v="2018-05-01T00:00:00"/>
    <x v="22"/>
    <x v="0"/>
    <n v="216"/>
    <n v="203.5960889899234"/>
    <n v="203.5960889899234"/>
  </r>
  <r>
    <x v="4"/>
    <n v="5"/>
    <d v="2018-05-01T00:00:00"/>
    <x v="23"/>
    <x v="0"/>
    <n v="189"/>
    <n v="189.10099979609251"/>
    <n v="189.10099979609251"/>
  </r>
  <r>
    <x v="4"/>
    <n v="5"/>
    <d v="2018-05-01T00:00:00"/>
    <x v="0"/>
    <x v="1"/>
    <n v="483"/>
    <n v="477.92000007629395"/>
    <n v="477.92000007629395"/>
  </r>
  <r>
    <x v="4"/>
    <n v="5"/>
    <d v="2018-05-01T00:00:00"/>
    <x v="1"/>
    <x v="1"/>
    <n v="366"/>
    <n v="360.48044436939063"/>
    <n v="360.48044436939063"/>
  </r>
  <r>
    <x v="4"/>
    <n v="5"/>
    <d v="2018-05-01T00:00:00"/>
    <x v="2"/>
    <x v="1"/>
    <n v="276"/>
    <n v="266.54400000572207"/>
    <n v="266.54400000572207"/>
  </r>
  <r>
    <x v="4"/>
    <n v="5"/>
    <d v="2018-05-01T00:00:00"/>
    <x v="3"/>
    <x v="1"/>
    <n v="248"/>
    <n v="237.88875566589337"/>
    <n v="237.88875566589337"/>
  </r>
  <r>
    <x v="4"/>
    <n v="5"/>
    <d v="2018-05-01T00:00:00"/>
    <x v="4"/>
    <x v="1"/>
    <n v="217"/>
    <n v="221.92000007629395"/>
    <n v="221.92000007629395"/>
  </r>
  <r>
    <x v="4"/>
    <n v="5"/>
    <d v="2018-05-01T00:00:00"/>
    <x v="5"/>
    <x v="1"/>
    <n v="283"/>
    <n v="273.95037772146367"/>
    <n v="273.95037772146367"/>
  </r>
  <r>
    <x v="4"/>
    <n v="5"/>
    <d v="2018-05-01T00:00:00"/>
    <x v="6"/>
    <x v="1"/>
    <n v="242"/>
    <n v="232.16000000635782"/>
    <n v="232.16000000635782"/>
  </r>
  <r>
    <x v="4"/>
    <n v="5"/>
    <d v="2018-05-01T00:00:00"/>
    <x v="7"/>
    <x v="1"/>
    <n v="408"/>
    <n v="418.92800001104672"/>
    <n v="495.96434326914994"/>
  </r>
  <r>
    <x v="4"/>
    <n v="5"/>
    <d v="2018-05-01T00:00:00"/>
    <x v="8"/>
    <x v="1"/>
    <n v="563"/>
    <n v="531.25919988115629"/>
    <n v="618.33872383449068"/>
  </r>
  <r>
    <x v="4"/>
    <n v="5"/>
    <d v="2018-05-01T00:00:00"/>
    <x v="9"/>
    <x v="1"/>
    <n v="478"/>
    <n v="392.32900000649192"/>
    <n v="454.35239981232633"/>
  </r>
  <r>
    <x v="4"/>
    <n v="5"/>
    <d v="2018-05-01T00:00:00"/>
    <x v="10"/>
    <x v="1"/>
    <n v="463"/>
    <n v="410.17835557838282"/>
    <n v="473.94173774837236"/>
  </r>
  <r>
    <x v="4"/>
    <n v="5"/>
    <d v="2018-05-01T00:00:00"/>
    <x v="11"/>
    <x v="1"/>
    <n v="457"/>
    <n v="361.79200005084277"/>
    <n v="424.52709478046364"/>
  </r>
  <r>
    <x v="4"/>
    <n v="5"/>
    <d v="2018-05-01T00:00:00"/>
    <x v="12"/>
    <x v="1"/>
    <n v="496"/>
    <n v="394"/>
    <n v="444.93697539564175"/>
  </r>
  <r>
    <x v="4"/>
    <n v="5"/>
    <d v="2018-05-01T00:00:00"/>
    <x v="13"/>
    <x v="1"/>
    <n v="399"/>
    <n v="363.1420888897901"/>
    <n v="412.82526222737465"/>
  </r>
  <r>
    <x v="4"/>
    <n v="5"/>
    <d v="2018-05-01T00:00:00"/>
    <x v="14"/>
    <x v="1"/>
    <n v="388"/>
    <n v="352"/>
    <n v="396.42037275104667"/>
  </r>
  <r>
    <x v="4"/>
    <n v="5"/>
    <d v="2018-05-01T00:00:00"/>
    <x v="15"/>
    <x v="1"/>
    <n v="396"/>
    <n v="361"/>
    <n v="411.68060540159411"/>
  </r>
  <r>
    <x v="4"/>
    <n v="5"/>
    <d v="2018-05-01T00:00:00"/>
    <x v="16"/>
    <x v="1"/>
    <n v="440"/>
    <n v="394.31231111240885"/>
    <n v="436.69549091281863"/>
  </r>
  <r>
    <x v="4"/>
    <n v="5"/>
    <d v="2018-05-01T00:00:00"/>
    <x v="17"/>
    <x v="1"/>
    <n v="514"/>
    <n v="455"/>
    <n v="495.18748117779023"/>
  </r>
  <r>
    <x v="4"/>
    <n v="5"/>
    <d v="2018-05-01T00:00:00"/>
    <x v="18"/>
    <x v="1"/>
    <n v="491"/>
    <n v="454"/>
    <n v="470.24958201776298"/>
  </r>
  <r>
    <x v="4"/>
    <n v="5"/>
    <d v="2018-05-01T00:00:00"/>
    <x v="19"/>
    <x v="1"/>
    <n v="426"/>
    <n v="330"/>
    <n v="330"/>
  </r>
  <r>
    <x v="4"/>
    <n v="5"/>
    <d v="2018-05-01T00:00:00"/>
    <x v="20"/>
    <x v="1"/>
    <n v="375"/>
    <n v="373"/>
    <n v="369.54731235817775"/>
  </r>
  <r>
    <x v="4"/>
    <n v="5"/>
    <d v="2018-05-01T00:00:00"/>
    <x v="21"/>
    <x v="1"/>
    <n v="524"/>
    <n v="520.60395554624506"/>
    <n v="520.60395554624506"/>
  </r>
  <r>
    <x v="4"/>
    <n v="5"/>
    <d v="2018-05-01T00:00:00"/>
    <x v="22"/>
    <x v="1"/>
    <n v="546"/>
    <n v="545.7968444611505"/>
    <n v="545.7968444611505"/>
  </r>
  <r>
    <x v="4"/>
    <n v="5"/>
    <d v="2018-05-01T00:00:00"/>
    <x v="23"/>
    <x v="1"/>
    <n v="560"/>
    <n v="554.45475554245218"/>
    <n v="554.45475554245218"/>
  </r>
  <r>
    <x v="5"/>
    <n v="6"/>
    <d v="2018-06-01T00:00:00"/>
    <x v="0"/>
    <x v="0"/>
    <n v="259"/>
    <n v="461.73333320717018"/>
    <n v="461.73333320717018"/>
  </r>
  <r>
    <x v="5"/>
    <n v="6"/>
    <d v="2018-06-01T00:00:00"/>
    <x v="1"/>
    <x v="0"/>
    <n v="180"/>
    <n v="228.95466658274333"/>
    <n v="228.95466658274333"/>
  </r>
  <r>
    <x v="5"/>
    <n v="6"/>
    <d v="2018-06-01T00:00:00"/>
    <x v="2"/>
    <x v="0"/>
    <n v="219"/>
    <n v="242.96200010776519"/>
    <n v="242.96200010776519"/>
  </r>
  <r>
    <x v="5"/>
    <n v="6"/>
    <d v="2018-06-01T00:00:00"/>
    <x v="3"/>
    <x v="0"/>
    <n v="246"/>
    <n v="239.87199993133544"/>
    <n v="239.87199993133544"/>
  </r>
  <r>
    <x v="5"/>
    <n v="6"/>
    <d v="2018-06-01T00:00:00"/>
    <x v="4"/>
    <x v="0"/>
    <n v="292"/>
    <n v="242.72000026702881"/>
    <n v="242.72000026702881"/>
  </r>
  <r>
    <x v="5"/>
    <n v="6"/>
    <d v="2018-06-01T00:00:00"/>
    <x v="5"/>
    <x v="0"/>
    <n v="379"/>
    <n v="334.96000004907449"/>
    <n v="334.96000004907449"/>
  </r>
  <r>
    <x v="5"/>
    <n v="6"/>
    <d v="2018-06-01T00:00:00"/>
    <x v="6"/>
    <x v="0"/>
    <n v="451"/>
    <n v="401.96000004907449"/>
    <n v="401.96000004907449"/>
  </r>
  <r>
    <x v="5"/>
    <n v="6"/>
    <d v="2018-06-01T00:00:00"/>
    <x v="7"/>
    <x v="0"/>
    <n v="387"/>
    <n v="223.74142229874931"/>
    <n v="223.74142229874931"/>
  </r>
  <r>
    <x v="5"/>
    <n v="6"/>
    <d v="2018-06-01T00:00:00"/>
    <x v="8"/>
    <x v="0"/>
    <n v="429"/>
    <n v="386.94266657650473"/>
    <n v="384.39235410350909"/>
  </r>
  <r>
    <x v="5"/>
    <n v="6"/>
    <d v="2018-06-01T00:00:00"/>
    <x v="9"/>
    <x v="0"/>
    <n v="591"/>
    <n v="526.66666674117243"/>
    <n v="558.460246500062"/>
  </r>
  <r>
    <x v="5"/>
    <n v="6"/>
    <d v="2018-06-01T00:00:00"/>
    <x v="10"/>
    <x v="0"/>
    <n v="611"/>
    <n v="569.0488890250524"/>
    <n v="594.80523694181602"/>
  </r>
  <r>
    <x v="5"/>
    <n v="6"/>
    <d v="2018-06-01T00:00:00"/>
    <x v="11"/>
    <x v="0"/>
    <n v="637"/>
    <n v="598.00413340558612"/>
    <n v="623.85918381553518"/>
  </r>
  <r>
    <x v="5"/>
    <n v="6"/>
    <d v="2018-06-01T00:00:00"/>
    <x v="12"/>
    <x v="0"/>
    <n v="611"/>
    <n v="557.40000027418137"/>
    <n v="594.89710001776598"/>
  </r>
  <r>
    <x v="5"/>
    <n v="6"/>
    <d v="2018-06-01T00:00:00"/>
    <x v="13"/>
    <x v="0"/>
    <n v="550"/>
    <n v="499.28020031988621"/>
    <n v="555.22079010931986"/>
  </r>
  <r>
    <x v="5"/>
    <n v="6"/>
    <d v="2018-06-01T00:00:00"/>
    <x v="14"/>
    <x v="0"/>
    <n v="482"/>
    <n v="451.65999972820282"/>
    <n v="497.48155671152654"/>
  </r>
  <r>
    <x v="5"/>
    <n v="6"/>
    <d v="2018-06-01T00:00:00"/>
    <x v="15"/>
    <x v="0"/>
    <n v="567"/>
    <n v="445.5199995830655"/>
    <n v="499.39089720319492"/>
  </r>
  <r>
    <x v="5"/>
    <n v="6"/>
    <d v="2018-06-01T00:00:00"/>
    <x v="16"/>
    <x v="0"/>
    <n v="493"/>
    <n v="407.91999989748001"/>
    <n v="501.10291142958357"/>
  </r>
  <r>
    <x v="5"/>
    <n v="6"/>
    <d v="2018-06-01T00:00:00"/>
    <x v="17"/>
    <x v="0"/>
    <n v="490"/>
    <n v="410.95999964115521"/>
    <n v="478.71423819146293"/>
  </r>
  <r>
    <x v="5"/>
    <n v="6"/>
    <d v="2018-06-01T00:00:00"/>
    <x v="18"/>
    <x v="0"/>
    <n v="525"/>
    <n v="472.59466635068259"/>
    <n v="559.06824031246242"/>
  </r>
  <r>
    <x v="5"/>
    <n v="6"/>
    <d v="2018-06-01T00:00:00"/>
    <x v="19"/>
    <x v="0"/>
    <n v="460"/>
    <n v="425.92350010842085"/>
    <n v="531.99029184100027"/>
  </r>
  <r>
    <x v="5"/>
    <n v="6"/>
    <d v="2018-06-01T00:00:00"/>
    <x v="20"/>
    <x v="0"/>
    <n v="288"/>
    <n v="297.87213358263176"/>
    <n v="350.68005955487752"/>
  </r>
  <r>
    <x v="5"/>
    <n v="6"/>
    <d v="2018-06-01T00:00:00"/>
    <x v="21"/>
    <x v="0"/>
    <n v="251"/>
    <n v="238.80308890382454"/>
    <n v="238.80308890382454"/>
  </r>
  <r>
    <x v="5"/>
    <n v="6"/>
    <d v="2018-06-01T00:00:00"/>
    <x v="22"/>
    <x v="0"/>
    <n v="225"/>
    <n v="216.64000005766749"/>
    <n v="216.64000005766749"/>
  </r>
  <r>
    <x v="5"/>
    <n v="6"/>
    <d v="2018-06-01T00:00:00"/>
    <x v="23"/>
    <x v="0"/>
    <n v="166"/>
    <n v="133.92000007629395"/>
    <n v="133.92000007629395"/>
  </r>
  <r>
    <x v="5"/>
    <n v="6"/>
    <d v="2018-06-01T00:00:00"/>
    <x v="0"/>
    <x v="1"/>
    <n v="475"/>
    <n v="491"/>
    <n v="491"/>
  </r>
  <r>
    <x v="5"/>
    <n v="6"/>
    <d v="2018-06-01T00:00:00"/>
    <x v="1"/>
    <x v="1"/>
    <n v="396"/>
    <n v="385"/>
    <n v="385"/>
  </r>
  <r>
    <x v="5"/>
    <n v="6"/>
    <d v="2018-06-01T00:00:00"/>
    <x v="2"/>
    <x v="1"/>
    <n v="318"/>
    <n v="309"/>
    <n v="309"/>
  </r>
  <r>
    <x v="5"/>
    <n v="6"/>
    <d v="2018-06-01T00:00:00"/>
    <x v="3"/>
    <x v="1"/>
    <n v="254"/>
    <n v="261.47226665919027"/>
    <n v="261.47226665919027"/>
  </r>
  <r>
    <x v="5"/>
    <n v="6"/>
    <d v="2018-06-01T00:00:00"/>
    <x v="4"/>
    <x v="1"/>
    <n v="247"/>
    <n v="235.82203333571553"/>
    <n v="235.82203333571553"/>
  </r>
  <r>
    <x v="5"/>
    <n v="6"/>
    <d v="2018-06-01T00:00:00"/>
    <x v="5"/>
    <x v="1"/>
    <n v="214"/>
    <n v="212.34133329423764"/>
    <n v="212.34133329423764"/>
  </r>
  <r>
    <x v="5"/>
    <n v="6"/>
    <d v="2018-06-01T00:00:00"/>
    <x v="6"/>
    <x v="1"/>
    <n v="242"/>
    <n v="274.15911111012099"/>
    <n v="274.15911111012099"/>
  </r>
  <r>
    <x v="5"/>
    <n v="6"/>
    <d v="2018-06-01T00:00:00"/>
    <x v="7"/>
    <x v="1"/>
    <n v="371"/>
    <n v="379"/>
    <n v="474.27511976878634"/>
  </r>
  <r>
    <x v="5"/>
    <n v="6"/>
    <d v="2018-06-01T00:00:00"/>
    <x v="8"/>
    <x v="1"/>
    <n v="423"/>
    <n v="388"/>
    <n v="490.03581706389201"/>
  </r>
  <r>
    <x v="5"/>
    <n v="6"/>
    <d v="2018-06-01T00:00:00"/>
    <x v="9"/>
    <x v="1"/>
    <n v="432"/>
    <n v="355"/>
    <n v="420.03013383718894"/>
  </r>
  <r>
    <x v="5"/>
    <n v="6"/>
    <d v="2018-06-01T00:00:00"/>
    <x v="10"/>
    <x v="1"/>
    <n v="292"/>
    <n v="257"/>
    <n v="303.44709181135852"/>
  </r>
  <r>
    <x v="5"/>
    <n v="6"/>
    <d v="2018-06-01T00:00:00"/>
    <x v="11"/>
    <x v="1"/>
    <n v="348"/>
    <n v="284"/>
    <n v="318.31564494228064"/>
  </r>
  <r>
    <x v="5"/>
    <n v="6"/>
    <d v="2018-06-01T00:00:00"/>
    <x v="12"/>
    <x v="1"/>
    <n v="282"/>
    <n v="247"/>
    <n v="289.90981046596642"/>
  </r>
  <r>
    <x v="5"/>
    <n v="6"/>
    <d v="2018-06-01T00:00:00"/>
    <x v="13"/>
    <x v="1"/>
    <n v="347"/>
    <n v="271"/>
    <n v="314.03346369793076"/>
  </r>
  <r>
    <x v="5"/>
    <n v="6"/>
    <d v="2018-06-01T00:00:00"/>
    <x v="14"/>
    <x v="1"/>
    <n v="314"/>
    <n v="277"/>
    <n v="321.06053596363529"/>
  </r>
  <r>
    <x v="5"/>
    <n v="6"/>
    <d v="2018-06-01T00:00:00"/>
    <x v="15"/>
    <x v="1"/>
    <n v="371"/>
    <n v="341"/>
    <n v="390.03760158354447"/>
  </r>
  <r>
    <x v="5"/>
    <n v="6"/>
    <d v="2018-06-01T00:00:00"/>
    <x v="16"/>
    <x v="1"/>
    <n v="431"/>
    <n v="388"/>
    <n v="457.20668536801736"/>
  </r>
  <r>
    <x v="5"/>
    <n v="6"/>
    <d v="2018-06-01T00:00:00"/>
    <x v="17"/>
    <x v="1"/>
    <n v="461"/>
    <n v="420"/>
    <n v="468.28396343685421"/>
  </r>
  <r>
    <x v="5"/>
    <n v="6"/>
    <d v="2018-06-01T00:00:00"/>
    <x v="18"/>
    <x v="1"/>
    <n v="508"/>
    <n v="402"/>
    <n v="426.60885388508007"/>
  </r>
  <r>
    <x v="5"/>
    <n v="6"/>
    <d v="2018-06-01T00:00:00"/>
    <x v="19"/>
    <x v="1"/>
    <n v="294"/>
    <n v="348"/>
    <n v="348"/>
  </r>
  <r>
    <x v="5"/>
    <n v="6"/>
    <d v="2018-06-01T00:00:00"/>
    <x v="20"/>
    <x v="1"/>
    <n v="338"/>
    <n v="445"/>
    <n v="445"/>
  </r>
  <r>
    <x v="5"/>
    <n v="6"/>
    <d v="2018-06-01T00:00:00"/>
    <x v="21"/>
    <x v="1"/>
    <n v="539"/>
    <n v="548"/>
    <n v="548"/>
  </r>
  <r>
    <x v="5"/>
    <n v="6"/>
    <d v="2018-06-01T00:00:00"/>
    <x v="22"/>
    <x v="1"/>
    <n v="589"/>
    <n v="590"/>
    <n v="590"/>
  </r>
  <r>
    <x v="5"/>
    <n v="6"/>
    <d v="2018-06-01T00:00:00"/>
    <x v="23"/>
    <x v="1"/>
    <n v="538"/>
    <n v="534"/>
    <n v="534"/>
  </r>
  <r>
    <x v="6"/>
    <n v="7"/>
    <d v="2018-07-01T00:00:00"/>
    <x v="0"/>
    <x v="0"/>
    <n v="196"/>
    <n v="145.13333342969418"/>
    <n v="145.13333342969418"/>
  </r>
  <r>
    <x v="6"/>
    <n v="7"/>
    <d v="2018-07-01T00:00:00"/>
    <x v="1"/>
    <x v="0"/>
    <n v="135"/>
    <n v="182.84799998601278"/>
    <n v="182.84799998601278"/>
  </r>
  <r>
    <x v="6"/>
    <n v="7"/>
    <d v="2018-07-01T00:00:00"/>
    <x v="2"/>
    <x v="0"/>
    <n v="158"/>
    <n v="168.46573356524112"/>
    <n v="168.46573356524112"/>
  </r>
  <r>
    <x v="6"/>
    <n v="7"/>
    <d v="2018-07-01T00:00:00"/>
    <x v="3"/>
    <x v="0"/>
    <n v="212"/>
    <n v="200.7200000892083"/>
    <n v="200.7200000892083"/>
  </r>
  <r>
    <x v="6"/>
    <n v="7"/>
    <d v="2018-07-01T00:00:00"/>
    <x v="4"/>
    <x v="0"/>
    <n v="222"/>
    <n v="226.40400009120506"/>
    <n v="226.40400009120506"/>
  </r>
  <r>
    <x v="6"/>
    <n v="7"/>
    <d v="2018-07-01T00:00:00"/>
    <x v="5"/>
    <x v="0"/>
    <n v="315"/>
    <n v="297.76000010470551"/>
    <n v="297.76000010470551"/>
  </r>
  <r>
    <x v="6"/>
    <n v="7"/>
    <d v="2018-07-01T00:00:00"/>
    <x v="6"/>
    <x v="0"/>
    <n v="366"/>
    <n v="349.72000026702881"/>
    <n v="349.72000026702881"/>
  </r>
  <r>
    <x v="6"/>
    <n v="7"/>
    <d v="2018-07-01T00:00:00"/>
    <x v="7"/>
    <x v="0"/>
    <n v="321"/>
    <n v="269.41106676662963"/>
    <n v="269.41106676662963"/>
  </r>
  <r>
    <x v="6"/>
    <n v="7"/>
    <d v="2018-07-01T00:00:00"/>
    <x v="8"/>
    <x v="0"/>
    <n v="324"/>
    <n v="368.36000013470652"/>
    <n v="368.36000013470652"/>
  </r>
  <r>
    <x v="6"/>
    <n v="7"/>
    <d v="2018-07-01T00:00:00"/>
    <x v="9"/>
    <x v="0"/>
    <n v="617"/>
    <n v="557.12799992879229"/>
    <n v="581.82648572543519"/>
  </r>
  <r>
    <x v="6"/>
    <n v="7"/>
    <d v="2018-07-01T00:00:00"/>
    <x v="10"/>
    <x v="0"/>
    <n v="684"/>
    <n v="642.06666678637271"/>
    <n v="654.97823883906392"/>
  </r>
  <r>
    <x v="6"/>
    <n v="7"/>
    <d v="2018-07-01T00:00:00"/>
    <x v="11"/>
    <x v="0"/>
    <n v="687"/>
    <n v="636.30886647284035"/>
    <n v="665.98699149367474"/>
  </r>
  <r>
    <x v="6"/>
    <n v="7"/>
    <d v="2018-07-01T00:00:00"/>
    <x v="12"/>
    <x v="0"/>
    <n v="657"/>
    <n v="575.66693321088951"/>
    <n v="615.63000390867296"/>
  </r>
  <r>
    <x v="6"/>
    <n v="7"/>
    <d v="2018-07-01T00:00:00"/>
    <x v="13"/>
    <x v="0"/>
    <n v="590"/>
    <n v="519.08599961837137"/>
    <n v="559.88427081971224"/>
  </r>
  <r>
    <x v="6"/>
    <n v="7"/>
    <d v="2018-07-01T00:00:00"/>
    <x v="14"/>
    <x v="0"/>
    <n v="502"/>
    <n v="434.80275008469823"/>
    <n v="498.95331891527428"/>
  </r>
  <r>
    <x v="6"/>
    <n v="7"/>
    <d v="2018-07-01T00:00:00"/>
    <x v="15"/>
    <x v="0"/>
    <n v="494"/>
    <n v="451.50459986743829"/>
    <n v="510.21481834325482"/>
  </r>
  <r>
    <x v="6"/>
    <n v="7"/>
    <d v="2018-07-01T00:00:00"/>
    <x v="16"/>
    <x v="0"/>
    <n v="480"/>
    <n v="407.65999972820282"/>
    <n v="469.76888017084013"/>
  </r>
  <r>
    <x v="6"/>
    <n v="7"/>
    <d v="2018-07-01T00:00:00"/>
    <x v="17"/>
    <x v="0"/>
    <n v="470"/>
    <n v="343.26666649977369"/>
    <n v="427.70480753334698"/>
  </r>
  <r>
    <x v="6"/>
    <n v="7"/>
    <d v="2018-07-01T00:00:00"/>
    <x v="18"/>
    <x v="0"/>
    <n v="437"/>
    <n v="376.4978331002593"/>
    <n v="460.46801358935073"/>
  </r>
  <r>
    <x v="6"/>
    <n v="7"/>
    <d v="2018-07-01T00:00:00"/>
    <x v="19"/>
    <x v="0"/>
    <n v="512"/>
    <n v="476.23999977111816"/>
    <n v="584.20956394827476"/>
  </r>
  <r>
    <x v="6"/>
    <n v="7"/>
    <d v="2018-07-01T00:00:00"/>
    <x v="20"/>
    <x v="0"/>
    <n v="368"/>
    <n v="324.77599992334842"/>
    <n v="380.27969133359528"/>
  </r>
  <r>
    <x v="6"/>
    <n v="7"/>
    <d v="2018-07-01T00:00:00"/>
    <x v="21"/>
    <x v="0"/>
    <n v="108"/>
    <n v="81.435666578908766"/>
    <n v="81.435666578908766"/>
  </r>
  <r>
    <x v="6"/>
    <n v="7"/>
    <d v="2018-07-01T00:00:00"/>
    <x v="22"/>
    <x v="0"/>
    <n v="181"/>
    <n v="166.63999985665083"/>
    <n v="166.63999985665083"/>
  </r>
  <r>
    <x v="6"/>
    <n v="7"/>
    <d v="2018-07-01T00:00:00"/>
    <x v="23"/>
    <x v="0"/>
    <n v="71"/>
    <n v="55.361333398843811"/>
    <n v="55.361333398843811"/>
  </r>
  <r>
    <x v="6"/>
    <n v="7"/>
    <d v="2018-07-01T00:00:00"/>
    <x v="0"/>
    <x v="1"/>
    <n v="431"/>
    <n v="470"/>
    <n v="470"/>
  </r>
  <r>
    <x v="6"/>
    <n v="7"/>
    <d v="2018-07-01T00:00:00"/>
    <x v="1"/>
    <x v="1"/>
    <n v="352"/>
    <n v="384"/>
    <n v="384"/>
  </r>
  <r>
    <x v="6"/>
    <n v="7"/>
    <d v="2018-07-01T00:00:00"/>
    <x v="2"/>
    <x v="1"/>
    <n v="295"/>
    <n v="310"/>
    <n v="310"/>
  </r>
  <r>
    <x v="6"/>
    <n v="7"/>
    <d v="2018-07-01T00:00:00"/>
    <x v="3"/>
    <x v="1"/>
    <n v="216"/>
    <n v="266"/>
    <n v="266"/>
  </r>
  <r>
    <x v="6"/>
    <n v="7"/>
    <d v="2018-07-01T00:00:00"/>
    <x v="4"/>
    <x v="1"/>
    <n v="210"/>
    <n v="239"/>
    <n v="239"/>
  </r>
  <r>
    <x v="6"/>
    <n v="7"/>
    <d v="2018-07-01T00:00:00"/>
    <x v="5"/>
    <x v="1"/>
    <n v="171"/>
    <n v="194"/>
    <n v="194"/>
  </r>
  <r>
    <x v="6"/>
    <n v="7"/>
    <d v="2018-07-01T00:00:00"/>
    <x v="6"/>
    <x v="1"/>
    <n v="262"/>
    <n v="233"/>
    <n v="233"/>
  </r>
  <r>
    <x v="6"/>
    <n v="7"/>
    <d v="2018-07-01T00:00:00"/>
    <x v="7"/>
    <x v="1"/>
    <n v="307"/>
    <n v="370"/>
    <n v="467.22382548602752"/>
  </r>
  <r>
    <x v="6"/>
    <n v="7"/>
    <d v="2018-07-01T00:00:00"/>
    <x v="8"/>
    <x v="1"/>
    <n v="394"/>
    <n v="359"/>
    <n v="460.72377603429334"/>
  </r>
  <r>
    <x v="6"/>
    <n v="7"/>
    <d v="2018-07-01T00:00:00"/>
    <x v="9"/>
    <x v="1"/>
    <n v="360"/>
    <n v="324"/>
    <n v="384.47177427831775"/>
  </r>
  <r>
    <x v="6"/>
    <n v="7"/>
    <d v="2018-07-01T00:00:00"/>
    <x v="10"/>
    <x v="1"/>
    <n v="183"/>
    <n v="148"/>
    <n v="181.79419367216241"/>
  </r>
  <r>
    <x v="6"/>
    <n v="7"/>
    <d v="2018-07-01T00:00:00"/>
    <x v="11"/>
    <x v="1"/>
    <n v="263"/>
    <n v="228"/>
    <n v="254.67910481625788"/>
  </r>
  <r>
    <x v="6"/>
    <n v="7"/>
    <d v="2018-07-01T00:00:00"/>
    <x v="12"/>
    <x v="1"/>
    <n v="194"/>
    <n v="159"/>
    <n v="190.40493363533244"/>
  </r>
  <r>
    <x v="6"/>
    <n v="7"/>
    <d v="2018-07-01T00:00:00"/>
    <x v="13"/>
    <x v="1"/>
    <n v="273"/>
    <n v="238"/>
    <n v="268.66022806228381"/>
  </r>
  <r>
    <x v="6"/>
    <n v="7"/>
    <d v="2018-07-01T00:00:00"/>
    <x v="14"/>
    <x v="1"/>
    <n v="329"/>
    <n v="277"/>
    <n v="322.17296623927302"/>
  </r>
  <r>
    <x v="6"/>
    <n v="7"/>
    <d v="2018-07-01T00:00:00"/>
    <x v="15"/>
    <x v="1"/>
    <n v="400"/>
    <n v="338"/>
    <n v="389.6670047374306"/>
  </r>
  <r>
    <x v="6"/>
    <n v="7"/>
    <d v="2018-07-01T00:00:00"/>
    <x v="16"/>
    <x v="1"/>
    <n v="400"/>
    <n v="350"/>
    <n v="404.82619876202631"/>
  </r>
  <r>
    <x v="6"/>
    <n v="7"/>
    <d v="2018-07-01T00:00:00"/>
    <x v="17"/>
    <x v="1"/>
    <n v="506"/>
    <n v="396"/>
    <n v="453.03327750214748"/>
  </r>
  <r>
    <x v="6"/>
    <n v="7"/>
    <d v="2018-07-01T00:00:00"/>
    <x v="18"/>
    <x v="1"/>
    <n v="484"/>
    <n v="401"/>
    <n v="416.02268328604941"/>
  </r>
  <r>
    <x v="6"/>
    <n v="7"/>
    <d v="2018-07-01T00:00:00"/>
    <x v="19"/>
    <x v="1"/>
    <n v="299"/>
    <n v="265"/>
    <n v="265"/>
  </r>
  <r>
    <x v="6"/>
    <n v="7"/>
    <d v="2018-07-01T00:00:00"/>
    <x v="20"/>
    <x v="1"/>
    <n v="363"/>
    <n v="404"/>
    <n v="404"/>
  </r>
  <r>
    <x v="6"/>
    <n v="7"/>
    <d v="2018-07-01T00:00:00"/>
    <x v="21"/>
    <x v="1"/>
    <n v="543"/>
    <n v="555"/>
    <n v="555"/>
  </r>
  <r>
    <x v="6"/>
    <n v="7"/>
    <d v="2018-07-01T00:00:00"/>
    <x v="22"/>
    <x v="1"/>
    <n v="582"/>
    <n v="586"/>
    <n v="586"/>
  </r>
  <r>
    <x v="6"/>
    <n v="7"/>
    <d v="2018-07-01T00:00:00"/>
    <x v="23"/>
    <x v="1"/>
    <n v="522"/>
    <n v="554"/>
    <n v="554"/>
  </r>
  <r>
    <x v="7"/>
    <n v="8"/>
    <d v="2018-08-01T00:00:00"/>
    <x v="0"/>
    <x v="0"/>
    <n v="198"/>
    <m/>
    <m/>
  </r>
  <r>
    <x v="7"/>
    <n v="8"/>
    <d v="2018-08-01T00:00:00"/>
    <x v="1"/>
    <x v="0"/>
    <n v="124"/>
    <m/>
    <m/>
  </r>
  <r>
    <x v="7"/>
    <n v="8"/>
    <d v="2018-08-01T00:00:00"/>
    <x v="2"/>
    <x v="0"/>
    <n v="148"/>
    <m/>
    <m/>
  </r>
  <r>
    <x v="7"/>
    <n v="8"/>
    <d v="2018-08-01T00:00:00"/>
    <x v="3"/>
    <x v="0"/>
    <n v="195"/>
    <m/>
    <m/>
  </r>
  <r>
    <x v="7"/>
    <n v="8"/>
    <d v="2018-08-01T00:00:00"/>
    <x v="4"/>
    <x v="0"/>
    <n v="236"/>
    <m/>
    <m/>
  </r>
  <r>
    <x v="7"/>
    <n v="8"/>
    <d v="2018-08-01T00:00:00"/>
    <x v="5"/>
    <x v="0"/>
    <n v="332"/>
    <m/>
    <m/>
  </r>
  <r>
    <x v="7"/>
    <n v="8"/>
    <d v="2018-08-01T00:00:00"/>
    <x v="6"/>
    <x v="0"/>
    <n v="427"/>
    <m/>
    <m/>
  </r>
  <r>
    <x v="7"/>
    <n v="8"/>
    <d v="2018-08-01T00:00:00"/>
    <x v="7"/>
    <x v="0"/>
    <n v="289"/>
    <m/>
    <m/>
  </r>
  <r>
    <x v="7"/>
    <n v="8"/>
    <d v="2018-08-01T00:00:00"/>
    <x v="8"/>
    <x v="0"/>
    <n v="329"/>
    <m/>
    <m/>
  </r>
  <r>
    <x v="7"/>
    <n v="8"/>
    <d v="2018-08-01T00:00:00"/>
    <x v="9"/>
    <x v="0"/>
    <n v="556"/>
    <m/>
    <m/>
  </r>
  <r>
    <x v="7"/>
    <n v="8"/>
    <d v="2018-08-01T00:00:00"/>
    <x v="10"/>
    <x v="0"/>
    <n v="641"/>
    <m/>
    <m/>
  </r>
  <r>
    <x v="7"/>
    <n v="8"/>
    <d v="2018-08-01T00:00:00"/>
    <x v="11"/>
    <x v="0"/>
    <n v="690"/>
    <m/>
    <m/>
  </r>
  <r>
    <x v="7"/>
    <n v="8"/>
    <d v="2018-08-01T00:00:00"/>
    <x v="12"/>
    <x v="0"/>
    <n v="654"/>
    <m/>
    <m/>
  </r>
  <r>
    <x v="7"/>
    <n v="8"/>
    <d v="2018-08-01T00:00:00"/>
    <x v="13"/>
    <x v="0"/>
    <n v="623"/>
    <m/>
    <m/>
  </r>
  <r>
    <x v="7"/>
    <n v="8"/>
    <d v="2018-08-01T00:00:00"/>
    <x v="14"/>
    <x v="0"/>
    <n v="589"/>
    <m/>
    <m/>
  </r>
  <r>
    <x v="7"/>
    <n v="8"/>
    <d v="2018-08-01T00:00:00"/>
    <x v="15"/>
    <x v="0"/>
    <n v="537"/>
    <m/>
    <m/>
  </r>
  <r>
    <x v="7"/>
    <n v="8"/>
    <d v="2018-08-01T00:00:00"/>
    <x v="16"/>
    <x v="0"/>
    <n v="552"/>
    <m/>
    <m/>
  </r>
  <r>
    <x v="7"/>
    <n v="8"/>
    <d v="2018-08-01T00:00:00"/>
    <x v="17"/>
    <x v="0"/>
    <n v="574"/>
    <m/>
    <m/>
  </r>
  <r>
    <x v="7"/>
    <n v="8"/>
    <d v="2018-08-01T00:00:00"/>
    <x v="18"/>
    <x v="0"/>
    <n v="510"/>
    <m/>
    <m/>
  </r>
  <r>
    <x v="7"/>
    <n v="8"/>
    <d v="2018-08-01T00:00:00"/>
    <x v="19"/>
    <x v="0"/>
    <n v="485"/>
    <m/>
    <m/>
  </r>
  <r>
    <x v="7"/>
    <n v="8"/>
    <d v="2018-08-01T00:00:00"/>
    <x v="20"/>
    <x v="0"/>
    <n v="335"/>
    <m/>
    <m/>
  </r>
  <r>
    <x v="7"/>
    <n v="8"/>
    <d v="2018-08-01T00:00:00"/>
    <x v="21"/>
    <x v="0"/>
    <n v="67"/>
    <m/>
    <m/>
  </r>
  <r>
    <x v="7"/>
    <n v="8"/>
    <d v="2018-08-01T00:00:00"/>
    <x v="22"/>
    <x v="0"/>
    <n v="115"/>
    <m/>
    <m/>
  </r>
  <r>
    <x v="7"/>
    <n v="8"/>
    <d v="2018-08-01T00:00:00"/>
    <x v="23"/>
    <x v="0"/>
    <n v="121"/>
    <m/>
    <m/>
  </r>
  <r>
    <x v="7"/>
    <n v="8"/>
    <d v="2018-08-01T00:00:00"/>
    <x v="0"/>
    <x v="1"/>
    <n v="387"/>
    <m/>
    <m/>
  </r>
  <r>
    <x v="7"/>
    <n v="8"/>
    <d v="2018-08-01T00:00:00"/>
    <x v="1"/>
    <x v="1"/>
    <n v="304"/>
    <m/>
    <m/>
  </r>
  <r>
    <x v="7"/>
    <n v="8"/>
    <d v="2018-08-01T00:00:00"/>
    <x v="2"/>
    <x v="1"/>
    <n v="265"/>
    <m/>
    <m/>
  </r>
  <r>
    <x v="7"/>
    <n v="8"/>
    <d v="2018-08-01T00:00:00"/>
    <x v="3"/>
    <x v="1"/>
    <n v="247"/>
    <m/>
    <m/>
  </r>
  <r>
    <x v="7"/>
    <n v="8"/>
    <d v="2018-08-01T00:00:00"/>
    <x v="4"/>
    <x v="1"/>
    <n v="195"/>
    <m/>
    <m/>
  </r>
  <r>
    <x v="7"/>
    <n v="8"/>
    <d v="2018-08-01T00:00:00"/>
    <x v="5"/>
    <x v="1"/>
    <n v="152"/>
    <m/>
    <m/>
  </r>
  <r>
    <x v="7"/>
    <n v="8"/>
    <d v="2018-08-01T00:00:00"/>
    <x v="6"/>
    <x v="1"/>
    <n v="196"/>
    <m/>
    <m/>
  </r>
  <r>
    <x v="7"/>
    <n v="8"/>
    <d v="2018-08-01T00:00:00"/>
    <x v="7"/>
    <x v="1"/>
    <n v="237"/>
    <m/>
    <m/>
  </r>
  <r>
    <x v="7"/>
    <n v="8"/>
    <d v="2018-08-01T00:00:00"/>
    <x v="8"/>
    <x v="1"/>
    <n v="262"/>
    <m/>
    <m/>
  </r>
  <r>
    <x v="7"/>
    <n v="8"/>
    <d v="2018-08-01T00:00:00"/>
    <x v="9"/>
    <x v="1"/>
    <n v="262"/>
    <m/>
    <m/>
  </r>
  <r>
    <x v="7"/>
    <n v="8"/>
    <d v="2018-08-01T00:00:00"/>
    <x v="10"/>
    <x v="1"/>
    <n v="486"/>
    <m/>
    <m/>
  </r>
  <r>
    <x v="7"/>
    <n v="8"/>
    <d v="2018-08-01T00:00:00"/>
    <x v="11"/>
    <x v="1"/>
    <n v="202"/>
    <m/>
    <m/>
  </r>
  <r>
    <x v="7"/>
    <n v="8"/>
    <d v="2018-08-01T00:00:00"/>
    <x v="12"/>
    <x v="1"/>
    <n v="246"/>
    <m/>
    <m/>
  </r>
  <r>
    <x v="7"/>
    <n v="8"/>
    <d v="2018-08-01T00:00:00"/>
    <x v="13"/>
    <x v="1"/>
    <n v="267"/>
    <m/>
    <m/>
  </r>
  <r>
    <x v="7"/>
    <n v="8"/>
    <d v="2018-08-01T00:00:00"/>
    <x v="14"/>
    <x v="1"/>
    <n v="292"/>
    <m/>
    <m/>
  </r>
  <r>
    <x v="7"/>
    <n v="8"/>
    <d v="2018-08-01T00:00:00"/>
    <x v="15"/>
    <x v="1"/>
    <n v="273"/>
    <m/>
    <m/>
  </r>
  <r>
    <x v="7"/>
    <n v="8"/>
    <d v="2018-08-01T00:00:00"/>
    <x v="16"/>
    <x v="1"/>
    <n v="371"/>
    <m/>
    <m/>
  </r>
  <r>
    <x v="7"/>
    <n v="8"/>
    <d v="2018-08-01T00:00:00"/>
    <x v="17"/>
    <x v="1"/>
    <n v="408"/>
    <m/>
    <m/>
  </r>
  <r>
    <x v="7"/>
    <n v="8"/>
    <d v="2018-08-01T00:00:00"/>
    <x v="18"/>
    <x v="1"/>
    <n v="447"/>
    <m/>
    <m/>
  </r>
  <r>
    <x v="7"/>
    <n v="8"/>
    <d v="2018-08-01T00:00:00"/>
    <x v="19"/>
    <x v="1"/>
    <n v="283"/>
    <m/>
    <m/>
  </r>
  <r>
    <x v="7"/>
    <n v="8"/>
    <d v="2018-08-01T00:00:00"/>
    <x v="20"/>
    <x v="1"/>
    <n v="434"/>
    <m/>
    <m/>
  </r>
  <r>
    <x v="7"/>
    <n v="8"/>
    <d v="2018-08-01T00:00:00"/>
    <x v="21"/>
    <x v="1"/>
    <n v="505"/>
    <m/>
    <m/>
  </r>
  <r>
    <x v="7"/>
    <n v="8"/>
    <d v="2018-08-01T00:00:00"/>
    <x v="22"/>
    <x v="1"/>
    <n v="554"/>
    <m/>
    <m/>
  </r>
  <r>
    <x v="7"/>
    <n v="8"/>
    <d v="2018-08-01T00:00:00"/>
    <x v="23"/>
    <x v="1"/>
    <n v="479"/>
    <m/>
    <m/>
  </r>
  <r>
    <x v="8"/>
    <n v="9"/>
    <d v="2018-09-01T00:00:00"/>
    <x v="0"/>
    <x v="0"/>
    <n v="210"/>
    <m/>
    <m/>
  </r>
  <r>
    <x v="8"/>
    <n v="9"/>
    <d v="2018-09-01T00:00:00"/>
    <x v="1"/>
    <x v="0"/>
    <n v="126"/>
    <m/>
    <m/>
  </r>
  <r>
    <x v="8"/>
    <n v="9"/>
    <d v="2018-09-01T00:00:00"/>
    <x v="2"/>
    <x v="0"/>
    <n v="176"/>
    <m/>
    <m/>
  </r>
  <r>
    <x v="8"/>
    <n v="9"/>
    <d v="2018-09-01T00:00:00"/>
    <x v="3"/>
    <x v="0"/>
    <n v="198"/>
    <m/>
    <m/>
  </r>
  <r>
    <x v="8"/>
    <n v="9"/>
    <d v="2018-09-01T00:00:00"/>
    <x v="4"/>
    <x v="0"/>
    <n v="247"/>
    <m/>
    <m/>
  </r>
  <r>
    <x v="8"/>
    <n v="9"/>
    <d v="2018-09-01T00:00:00"/>
    <x v="5"/>
    <x v="0"/>
    <n v="414"/>
    <m/>
    <m/>
  </r>
  <r>
    <x v="8"/>
    <n v="9"/>
    <d v="2018-09-01T00:00:00"/>
    <x v="6"/>
    <x v="0"/>
    <n v="459"/>
    <m/>
    <m/>
  </r>
  <r>
    <x v="8"/>
    <n v="9"/>
    <d v="2018-09-01T00:00:00"/>
    <x v="7"/>
    <x v="0"/>
    <n v="298"/>
    <m/>
    <m/>
  </r>
  <r>
    <x v="8"/>
    <n v="9"/>
    <d v="2018-09-01T00:00:00"/>
    <x v="8"/>
    <x v="0"/>
    <n v="319"/>
    <m/>
    <m/>
  </r>
  <r>
    <x v="8"/>
    <n v="9"/>
    <d v="2018-09-01T00:00:00"/>
    <x v="9"/>
    <x v="0"/>
    <n v="481"/>
    <m/>
    <m/>
  </r>
  <r>
    <x v="8"/>
    <n v="9"/>
    <d v="2018-09-01T00:00:00"/>
    <x v="10"/>
    <x v="0"/>
    <n v="580"/>
    <m/>
    <m/>
  </r>
  <r>
    <x v="8"/>
    <n v="9"/>
    <d v="2018-09-01T00:00:00"/>
    <x v="11"/>
    <x v="0"/>
    <n v="644"/>
    <m/>
    <m/>
  </r>
  <r>
    <x v="8"/>
    <n v="9"/>
    <d v="2018-09-01T00:00:00"/>
    <x v="12"/>
    <x v="0"/>
    <n v="632"/>
    <m/>
    <m/>
  </r>
  <r>
    <x v="8"/>
    <n v="9"/>
    <d v="2018-09-01T00:00:00"/>
    <x v="13"/>
    <x v="0"/>
    <n v="594"/>
    <m/>
    <m/>
  </r>
  <r>
    <x v="8"/>
    <n v="9"/>
    <d v="2018-09-01T00:00:00"/>
    <x v="14"/>
    <x v="0"/>
    <n v="561"/>
    <m/>
    <m/>
  </r>
  <r>
    <x v="8"/>
    <n v="9"/>
    <d v="2018-09-01T00:00:00"/>
    <x v="15"/>
    <x v="0"/>
    <n v="523"/>
    <m/>
    <m/>
  </r>
  <r>
    <x v="8"/>
    <n v="9"/>
    <d v="2018-09-01T00:00:00"/>
    <x v="16"/>
    <x v="0"/>
    <n v="486"/>
    <m/>
    <m/>
  </r>
  <r>
    <x v="8"/>
    <n v="9"/>
    <d v="2018-09-01T00:00:00"/>
    <x v="17"/>
    <x v="0"/>
    <n v="561"/>
    <m/>
    <m/>
  </r>
  <r>
    <x v="8"/>
    <n v="9"/>
    <d v="2018-09-01T00:00:00"/>
    <x v="18"/>
    <x v="0"/>
    <n v="616"/>
    <m/>
    <m/>
  </r>
  <r>
    <x v="8"/>
    <n v="9"/>
    <d v="2018-09-01T00:00:00"/>
    <x v="19"/>
    <x v="0"/>
    <n v="378"/>
    <m/>
    <m/>
  </r>
  <r>
    <x v="8"/>
    <n v="9"/>
    <d v="2018-09-01T00:00:00"/>
    <x v="20"/>
    <x v="0"/>
    <n v="135"/>
    <m/>
    <m/>
  </r>
  <r>
    <x v="8"/>
    <n v="9"/>
    <d v="2018-09-01T00:00:00"/>
    <x v="21"/>
    <x v="0"/>
    <n v="200"/>
    <m/>
    <m/>
  </r>
  <r>
    <x v="8"/>
    <n v="9"/>
    <d v="2018-09-01T00:00:00"/>
    <x v="22"/>
    <x v="0"/>
    <n v="146"/>
    <m/>
    <m/>
  </r>
  <r>
    <x v="8"/>
    <n v="9"/>
    <d v="2018-09-01T00:00:00"/>
    <x v="23"/>
    <x v="0"/>
    <n v="148"/>
    <m/>
    <m/>
  </r>
  <r>
    <x v="8"/>
    <n v="9"/>
    <d v="2018-09-01T00:00:00"/>
    <x v="0"/>
    <x v="1"/>
    <n v="386"/>
    <m/>
    <m/>
  </r>
  <r>
    <x v="8"/>
    <n v="9"/>
    <d v="2018-09-01T00:00:00"/>
    <x v="1"/>
    <x v="1"/>
    <n v="289"/>
    <m/>
    <m/>
  </r>
  <r>
    <x v="8"/>
    <n v="9"/>
    <d v="2018-09-01T00:00:00"/>
    <x v="2"/>
    <x v="1"/>
    <n v="248"/>
    <m/>
    <m/>
  </r>
  <r>
    <x v="8"/>
    <n v="9"/>
    <d v="2018-09-01T00:00:00"/>
    <x v="3"/>
    <x v="1"/>
    <n v="224"/>
    <m/>
    <m/>
  </r>
  <r>
    <x v="8"/>
    <n v="9"/>
    <d v="2018-09-01T00:00:00"/>
    <x v="4"/>
    <x v="1"/>
    <n v="199"/>
    <m/>
    <m/>
  </r>
  <r>
    <x v="8"/>
    <n v="9"/>
    <d v="2018-09-01T00:00:00"/>
    <x v="5"/>
    <x v="1"/>
    <n v="208"/>
    <m/>
    <m/>
  </r>
  <r>
    <x v="8"/>
    <n v="9"/>
    <d v="2018-09-01T00:00:00"/>
    <x v="6"/>
    <x v="1"/>
    <n v="158"/>
    <m/>
    <m/>
  </r>
  <r>
    <x v="8"/>
    <n v="9"/>
    <d v="2018-09-01T00:00:00"/>
    <x v="7"/>
    <x v="1"/>
    <n v="245"/>
    <m/>
    <m/>
  </r>
  <r>
    <x v="8"/>
    <n v="9"/>
    <d v="2018-09-01T00:00:00"/>
    <x v="8"/>
    <x v="1"/>
    <n v="517"/>
    <m/>
    <m/>
  </r>
  <r>
    <x v="8"/>
    <n v="9"/>
    <d v="2018-09-01T00:00:00"/>
    <x v="9"/>
    <x v="1"/>
    <n v="402"/>
    <m/>
    <m/>
  </r>
  <r>
    <x v="8"/>
    <n v="9"/>
    <d v="2018-09-01T00:00:00"/>
    <x v="10"/>
    <x v="1"/>
    <n v="363"/>
    <m/>
    <m/>
  </r>
  <r>
    <x v="8"/>
    <n v="9"/>
    <d v="2018-09-01T00:00:00"/>
    <x v="11"/>
    <x v="1"/>
    <n v="336"/>
    <m/>
    <m/>
  </r>
  <r>
    <x v="8"/>
    <n v="9"/>
    <d v="2018-09-01T00:00:00"/>
    <x v="12"/>
    <x v="1"/>
    <n v="302"/>
    <m/>
    <m/>
  </r>
  <r>
    <x v="8"/>
    <n v="9"/>
    <d v="2018-09-01T00:00:00"/>
    <x v="13"/>
    <x v="1"/>
    <n v="299"/>
    <m/>
    <m/>
  </r>
  <r>
    <x v="8"/>
    <n v="9"/>
    <d v="2018-09-01T00:00:00"/>
    <x v="14"/>
    <x v="1"/>
    <n v="367"/>
    <m/>
    <m/>
  </r>
  <r>
    <x v="8"/>
    <n v="9"/>
    <d v="2018-09-01T00:00:00"/>
    <x v="15"/>
    <x v="1"/>
    <n v="468"/>
    <m/>
    <m/>
  </r>
  <r>
    <x v="8"/>
    <n v="9"/>
    <d v="2018-09-01T00:00:00"/>
    <x v="16"/>
    <x v="1"/>
    <n v="400"/>
    <m/>
    <m/>
  </r>
  <r>
    <x v="8"/>
    <n v="9"/>
    <d v="2018-09-01T00:00:00"/>
    <x v="17"/>
    <x v="1"/>
    <n v="461"/>
    <m/>
    <m/>
  </r>
  <r>
    <x v="8"/>
    <n v="9"/>
    <d v="2018-09-01T00:00:00"/>
    <x v="18"/>
    <x v="1"/>
    <n v="394"/>
    <m/>
    <m/>
  </r>
  <r>
    <x v="8"/>
    <n v="9"/>
    <d v="2018-09-01T00:00:00"/>
    <x v="19"/>
    <x v="1"/>
    <n v="362"/>
    <m/>
    <m/>
  </r>
  <r>
    <x v="8"/>
    <n v="9"/>
    <d v="2018-09-01T00:00:00"/>
    <x v="20"/>
    <x v="1"/>
    <n v="519"/>
    <m/>
    <m/>
  </r>
  <r>
    <x v="8"/>
    <n v="9"/>
    <d v="2018-09-01T00:00:00"/>
    <x v="21"/>
    <x v="1"/>
    <n v="532"/>
    <m/>
    <m/>
  </r>
  <r>
    <x v="8"/>
    <n v="9"/>
    <d v="2018-09-01T00:00:00"/>
    <x v="22"/>
    <x v="1"/>
    <n v="523"/>
    <m/>
    <m/>
  </r>
  <r>
    <x v="8"/>
    <n v="9"/>
    <d v="2018-09-01T00:00:00"/>
    <x v="23"/>
    <x v="1"/>
    <n v="478"/>
    <m/>
    <m/>
  </r>
  <r>
    <x v="9"/>
    <n v="10"/>
    <d v="2018-10-01T00:00:00"/>
    <x v="0"/>
    <x v="0"/>
    <n v="207"/>
    <m/>
    <m/>
  </r>
  <r>
    <x v="9"/>
    <n v="10"/>
    <d v="2018-10-01T00:00:00"/>
    <x v="1"/>
    <x v="0"/>
    <n v="153"/>
    <m/>
    <m/>
  </r>
  <r>
    <x v="9"/>
    <n v="10"/>
    <d v="2018-10-01T00:00:00"/>
    <x v="2"/>
    <x v="0"/>
    <n v="238"/>
    <m/>
    <m/>
  </r>
  <r>
    <x v="9"/>
    <n v="10"/>
    <d v="2018-10-01T00:00:00"/>
    <x v="3"/>
    <x v="0"/>
    <n v="187"/>
    <m/>
    <m/>
  </r>
  <r>
    <x v="9"/>
    <n v="10"/>
    <d v="2018-10-01T00:00:00"/>
    <x v="4"/>
    <x v="0"/>
    <n v="261"/>
    <m/>
    <m/>
  </r>
  <r>
    <x v="9"/>
    <n v="10"/>
    <d v="2018-10-01T00:00:00"/>
    <x v="5"/>
    <x v="0"/>
    <n v="389"/>
    <m/>
    <m/>
  </r>
  <r>
    <x v="9"/>
    <n v="10"/>
    <d v="2018-10-01T00:00:00"/>
    <x v="6"/>
    <x v="0"/>
    <n v="477"/>
    <m/>
    <m/>
  </r>
  <r>
    <x v="9"/>
    <n v="10"/>
    <d v="2018-10-01T00:00:00"/>
    <x v="7"/>
    <x v="0"/>
    <n v="347"/>
    <m/>
    <m/>
  </r>
  <r>
    <x v="9"/>
    <n v="10"/>
    <d v="2018-10-01T00:00:00"/>
    <x v="8"/>
    <x v="0"/>
    <n v="307"/>
    <m/>
    <m/>
  </r>
  <r>
    <x v="9"/>
    <n v="10"/>
    <d v="2018-10-01T00:00:00"/>
    <x v="9"/>
    <x v="0"/>
    <n v="461"/>
    <m/>
    <m/>
  </r>
  <r>
    <x v="9"/>
    <n v="10"/>
    <d v="2018-10-01T00:00:00"/>
    <x v="10"/>
    <x v="0"/>
    <n v="627"/>
    <m/>
    <m/>
  </r>
  <r>
    <x v="9"/>
    <n v="10"/>
    <d v="2018-10-01T00:00:00"/>
    <x v="11"/>
    <x v="0"/>
    <n v="583"/>
    <m/>
    <m/>
  </r>
  <r>
    <x v="9"/>
    <n v="10"/>
    <d v="2018-10-01T00:00:00"/>
    <x v="12"/>
    <x v="0"/>
    <n v="597"/>
    <m/>
    <m/>
  </r>
  <r>
    <x v="9"/>
    <n v="10"/>
    <d v="2018-10-01T00:00:00"/>
    <x v="13"/>
    <x v="0"/>
    <n v="568"/>
    <m/>
    <m/>
  </r>
  <r>
    <x v="9"/>
    <n v="10"/>
    <d v="2018-10-01T00:00:00"/>
    <x v="14"/>
    <x v="0"/>
    <n v="606"/>
    <m/>
    <m/>
  </r>
  <r>
    <x v="9"/>
    <n v="10"/>
    <d v="2018-10-01T00:00:00"/>
    <x v="15"/>
    <x v="0"/>
    <n v="644"/>
    <m/>
    <m/>
  </r>
  <r>
    <x v="9"/>
    <n v="10"/>
    <d v="2018-10-01T00:00:00"/>
    <x v="16"/>
    <x v="0"/>
    <n v="640"/>
    <m/>
    <m/>
  </r>
  <r>
    <x v="9"/>
    <n v="10"/>
    <d v="2018-10-01T00:00:00"/>
    <x v="17"/>
    <x v="0"/>
    <n v="789"/>
    <m/>
    <m/>
  </r>
  <r>
    <x v="9"/>
    <n v="10"/>
    <d v="2018-10-01T00:00:00"/>
    <x v="18"/>
    <x v="0"/>
    <n v="724"/>
    <m/>
    <m/>
  </r>
  <r>
    <x v="9"/>
    <n v="10"/>
    <d v="2018-10-01T00:00:00"/>
    <x v="19"/>
    <x v="0"/>
    <n v="280"/>
    <m/>
    <m/>
  </r>
  <r>
    <x v="9"/>
    <n v="10"/>
    <d v="2018-10-01T00:00:00"/>
    <x v="20"/>
    <x v="0"/>
    <n v="210"/>
    <m/>
    <m/>
  </r>
  <r>
    <x v="9"/>
    <n v="10"/>
    <d v="2018-10-01T00:00:00"/>
    <x v="21"/>
    <x v="0"/>
    <n v="223"/>
    <m/>
    <m/>
  </r>
  <r>
    <x v="9"/>
    <n v="10"/>
    <d v="2018-10-01T00:00:00"/>
    <x v="22"/>
    <x v="0"/>
    <n v="149"/>
    <m/>
    <m/>
  </r>
  <r>
    <x v="9"/>
    <n v="10"/>
    <d v="2018-10-01T00:00:00"/>
    <x v="23"/>
    <x v="0"/>
    <n v="137"/>
    <m/>
    <m/>
  </r>
  <r>
    <x v="9"/>
    <n v="10"/>
    <d v="2018-10-01T00:00:00"/>
    <x v="0"/>
    <x v="1"/>
    <n v="377"/>
    <m/>
    <m/>
  </r>
  <r>
    <x v="9"/>
    <n v="10"/>
    <d v="2018-10-01T00:00:00"/>
    <x v="1"/>
    <x v="1"/>
    <n v="276"/>
    <m/>
    <m/>
  </r>
  <r>
    <x v="9"/>
    <n v="10"/>
    <d v="2018-10-01T00:00:00"/>
    <x v="2"/>
    <x v="1"/>
    <n v="215"/>
    <m/>
    <m/>
  </r>
  <r>
    <x v="9"/>
    <n v="10"/>
    <d v="2018-10-01T00:00:00"/>
    <x v="3"/>
    <x v="1"/>
    <n v="211"/>
    <m/>
    <m/>
  </r>
  <r>
    <x v="9"/>
    <n v="10"/>
    <d v="2018-10-01T00:00:00"/>
    <x v="4"/>
    <x v="1"/>
    <n v="210"/>
    <m/>
    <m/>
  </r>
  <r>
    <x v="9"/>
    <n v="10"/>
    <d v="2018-10-01T00:00:00"/>
    <x v="5"/>
    <x v="1"/>
    <n v="238"/>
    <m/>
    <m/>
  </r>
  <r>
    <x v="9"/>
    <n v="10"/>
    <d v="2018-10-01T00:00:00"/>
    <x v="6"/>
    <x v="1"/>
    <n v="192"/>
    <m/>
    <m/>
  </r>
  <r>
    <x v="9"/>
    <n v="10"/>
    <d v="2018-10-01T00:00:00"/>
    <x v="7"/>
    <x v="1"/>
    <n v="231"/>
    <m/>
    <m/>
  </r>
  <r>
    <x v="9"/>
    <n v="10"/>
    <d v="2018-10-01T00:00:00"/>
    <x v="8"/>
    <x v="1"/>
    <n v="712"/>
    <m/>
    <m/>
  </r>
  <r>
    <x v="9"/>
    <n v="10"/>
    <d v="2018-10-01T00:00:00"/>
    <x v="9"/>
    <x v="1"/>
    <n v="652"/>
    <m/>
    <m/>
  </r>
  <r>
    <x v="9"/>
    <n v="10"/>
    <d v="2018-10-01T00:00:00"/>
    <x v="10"/>
    <x v="1"/>
    <n v="447"/>
    <m/>
    <m/>
  </r>
  <r>
    <x v="9"/>
    <n v="10"/>
    <d v="2018-10-01T00:00:00"/>
    <x v="11"/>
    <x v="1"/>
    <n v="465"/>
    <m/>
    <m/>
  </r>
  <r>
    <x v="9"/>
    <n v="10"/>
    <d v="2018-10-01T00:00:00"/>
    <x v="12"/>
    <x v="1"/>
    <n v="434"/>
    <m/>
    <m/>
  </r>
  <r>
    <x v="9"/>
    <n v="10"/>
    <d v="2018-10-01T00:00:00"/>
    <x v="13"/>
    <x v="1"/>
    <n v="391"/>
    <m/>
    <m/>
  </r>
  <r>
    <x v="9"/>
    <n v="10"/>
    <d v="2018-10-01T00:00:00"/>
    <x v="14"/>
    <x v="1"/>
    <n v="458"/>
    <m/>
    <m/>
  </r>
  <r>
    <x v="9"/>
    <n v="10"/>
    <d v="2018-10-01T00:00:00"/>
    <x v="15"/>
    <x v="1"/>
    <n v="475"/>
    <m/>
    <m/>
  </r>
  <r>
    <x v="9"/>
    <n v="10"/>
    <d v="2018-10-01T00:00:00"/>
    <x v="16"/>
    <x v="1"/>
    <n v="567"/>
    <m/>
    <m/>
  </r>
  <r>
    <x v="9"/>
    <n v="10"/>
    <d v="2018-10-01T00:00:00"/>
    <x v="17"/>
    <x v="1"/>
    <n v="518"/>
    <m/>
    <m/>
  </r>
  <r>
    <x v="9"/>
    <n v="10"/>
    <d v="2018-10-01T00:00:00"/>
    <x v="18"/>
    <x v="1"/>
    <n v="277"/>
    <m/>
    <m/>
  </r>
  <r>
    <x v="9"/>
    <n v="10"/>
    <d v="2018-10-01T00:00:00"/>
    <x v="19"/>
    <x v="1"/>
    <n v="439"/>
    <m/>
    <m/>
  </r>
  <r>
    <x v="9"/>
    <n v="10"/>
    <d v="2018-10-01T00:00:00"/>
    <x v="20"/>
    <x v="1"/>
    <n v="455"/>
    <m/>
    <m/>
  </r>
  <r>
    <x v="9"/>
    <n v="10"/>
    <d v="2018-10-01T00:00:00"/>
    <x v="21"/>
    <x v="1"/>
    <n v="438"/>
    <m/>
    <m/>
  </r>
  <r>
    <x v="9"/>
    <n v="10"/>
    <d v="2018-10-01T00:00:00"/>
    <x v="22"/>
    <x v="1"/>
    <n v="453"/>
    <m/>
    <m/>
  </r>
  <r>
    <x v="9"/>
    <n v="10"/>
    <d v="2018-10-01T00:00:00"/>
    <x v="23"/>
    <x v="1"/>
    <n v="437"/>
    <m/>
    <m/>
  </r>
  <r>
    <x v="10"/>
    <n v="11"/>
    <d v="2018-11-01T00:00:00"/>
    <x v="0"/>
    <x v="0"/>
    <n v="202"/>
    <m/>
    <m/>
  </r>
  <r>
    <x v="10"/>
    <n v="11"/>
    <d v="2018-11-01T00:00:00"/>
    <x v="1"/>
    <x v="0"/>
    <n v="218"/>
    <m/>
    <m/>
  </r>
  <r>
    <x v="10"/>
    <n v="11"/>
    <d v="2018-11-01T00:00:00"/>
    <x v="2"/>
    <x v="0"/>
    <n v="206"/>
    <m/>
    <m/>
  </r>
  <r>
    <x v="10"/>
    <n v="11"/>
    <d v="2018-11-01T00:00:00"/>
    <x v="3"/>
    <x v="0"/>
    <n v="251"/>
    <m/>
    <m/>
  </r>
  <r>
    <x v="10"/>
    <n v="11"/>
    <d v="2018-11-01T00:00:00"/>
    <x v="4"/>
    <x v="0"/>
    <n v="316"/>
    <m/>
    <m/>
  </r>
  <r>
    <x v="10"/>
    <n v="11"/>
    <d v="2018-11-01T00:00:00"/>
    <x v="5"/>
    <x v="0"/>
    <n v="442"/>
    <m/>
    <m/>
  </r>
  <r>
    <x v="10"/>
    <n v="11"/>
    <d v="2018-11-01T00:00:00"/>
    <x v="6"/>
    <x v="0"/>
    <n v="579"/>
    <m/>
    <m/>
  </r>
  <r>
    <x v="10"/>
    <n v="11"/>
    <d v="2018-11-01T00:00:00"/>
    <x v="7"/>
    <x v="0"/>
    <n v="320"/>
    <m/>
    <m/>
  </r>
  <r>
    <x v="10"/>
    <n v="11"/>
    <d v="2018-11-01T00:00:00"/>
    <x v="8"/>
    <x v="0"/>
    <n v="349"/>
    <m/>
    <m/>
  </r>
  <r>
    <x v="10"/>
    <n v="11"/>
    <d v="2018-11-01T00:00:00"/>
    <x v="9"/>
    <x v="0"/>
    <n v="391"/>
    <m/>
    <m/>
  </r>
  <r>
    <x v="10"/>
    <n v="11"/>
    <d v="2018-11-01T00:00:00"/>
    <x v="10"/>
    <x v="0"/>
    <n v="369"/>
    <m/>
    <m/>
  </r>
  <r>
    <x v="10"/>
    <n v="11"/>
    <d v="2018-11-01T00:00:00"/>
    <x v="11"/>
    <x v="0"/>
    <n v="393"/>
    <m/>
    <m/>
  </r>
  <r>
    <x v="10"/>
    <n v="11"/>
    <d v="2018-11-01T00:00:00"/>
    <x v="12"/>
    <x v="0"/>
    <n v="394"/>
    <m/>
    <m/>
  </r>
  <r>
    <x v="10"/>
    <n v="11"/>
    <d v="2018-11-01T00:00:00"/>
    <x v="13"/>
    <x v="0"/>
    <n v="372"/>
    <m/>
    <m/>
  </r>
  <r>
    <x v="10"/>
    <n v="11"/>
    <d v="2018-11-01T00:00:00"/>
    <x v="14"/>
    <x v="0"/>
    <n v="435"/>
    <m/>
    <m/>
  </r>
  <r>
    <x v="10"/>
    <n v="11"/>
    <d v="2018-11-01T00:00:00"/>
    <x v="15"/>
    <x v="0"/>
    <n v="412"/>
    <m/>
    <m/>
  </r>
  <r>
    <x v="10"/>
    <n v="11"/>
    <d v="2018-11-01T00:00:00"/>
    <x v="16"/>
    <x v="0"/>
    <n v="766"/>
    <m/>
    <m/>
  </r>
  <r>
    <x v="10"/>
    <n v="11"/>
    <d v="2018-11-01T00:00:00"/>
    <x v="17"/>
    <x v="0"/>
    <n v="636"/>
    <m/>
    <m/>
  </r>
  <r>
    <x v="10"/>
    <n v="11"/>
    <d v="2018-11-01T00:00:00"/>
    <x v="18"/>
    <x v="0"/>
    <n v="382"/>
    <m/>
    <m/>
  </r>
  <r>
    <x v="10"/>
    <n v="11"/>
    <d v="2018-11-01T00:00:00"/>
    <x v="19"/>
    <x v="0"/>
    <n v="176"/>
    <m/>
    <m/>
  </r>
  <r>
    <x v="10"/>
    <n v="11"/>
    <d v="2018-11-01T00:00:00"/>
    <x v="20"/>
    <x v="0"/>
    <n v="161"/>
    <m/>
    <m/>
  </r>
  <r>
    <x v="10"/>
    <n v="11"/>
    <d v="2018-11-01T00:00:00"/>
    <x v="21"/>
    <x v="0"/>
    <n v="157"/>
    <m/>
    <m/>
  </r>
  <r>
    <x v="10"/>
    <n v="11"/>
    <d v="2018-11-01T00:00:00"/>
    <x v="22"/>
    <x v="0"/>
    <n v="177"/>
    <m/>
    <m/>
  </r>
  <r>
    <x v="10"/>
    <n v="11"/>
    <d v="2018-11-01T00:00:00"/>
    <x v="23"/>
    <x v="0"/>
    <n v="151"/>
    <m/>
    <m/>
  </r>
  <r>
    <x v="10"/>
    <n v="11"/>
    <d v="2018-11-01T00:00:00"/>
    <x v="0"/>
    <x v="1"/>
    <n v="306"/>
    <m/>
    <m/>
  </r>
  <r>
    <x v="10"/>
    <n v="11"/>
    <d v="2018-11-01T00:00:00"/>
    <x v="1"/>
    <x v="1"/>
    <n v="227"/>
    <m/>
    <m/>
  </r>
  <r>
    <x v="10"/>
    <n v="11"/>
    <d v="2018-11-01T00:00:00"/>
    <x v="2"/>
    <x v="1"/>
    <n v="188"/>
    <m/>
    <m/>
  </r>
  <r>
    <x v="10"/>
    <n v="11"/>
    <d v="2018-11-01T00:00:00"/>
    <x v="3"/>
    <x v="1"/>
    <n v="184"/>
    <m/>
    <m/>
  </r>
  <r>
    <x v="10"/>
    <n v="11"/>
    <d v="2018-11-01T00:00:00"/>
    <x v="4"/>
    <x v="1"/>
    <n v="216"/>
    <m/>
    <m/>
  </r>
  <r>
    <x v="10"/>
    <n v="11"/>
    <d v="2018-11-01T00:00:00"/>
    <x v="5"/>
    <x v="1"/>
    <n v="231"/>
    <m/>
    <m/>
  </r>
  <r>
    <x v="10"/>
    <n v="11"/>
    <d v="2018-11-01T00:00:00"/>
    <x v="6"/>
    <x v="1"/>
    <n v="242"/>
    <m/>
    <m/>
  </r>
  <r>
    <x v="10"/>
    <n v="11"/>
    <d v="2018-11-01T00:00:00"/>
    <x v="7"/>
    <x v="1"/>
    <n v="465"/>
    <m/>
    <m/>
  </r>
  <r>
    <x v="10"/>
    <n v="11"/>
    <d v="2018-11-01T00:00:00"/>
    <x v="8"/>
    <x v="1"/>
    <n v="653"/>
    <m/>
    <m/>
  </r>
  <r>
    <x v="10"/>
    <n v="11"/>
    <d v="2018-11-01T00:00:00"/>
    <x v="9"/>
    <x v="1"/>
    <n v="439"/>
    <m/>
    <m/>
  </r>
  <r>
    <x v="10"/>
    <n v="11"/>
    <d v="2018-11-01T00:00:00"/>
    <x v="10"/>
    <x v="1"/>
    <n v="398"/>
    <m/>
    <m/>
  </r>
  <r>
    <x v="10"/>
    <n v="11"/>
    <d v="2018-11-01T00:00:00"/>
    <x v="11"/>
    <x v="1"/>
    <n v="385"/>
    <m/>
    <m/>
  </r>
  <r>
    <x v="10"/>
    <n v="11"/>
    <d v="2018-11-01T00:00:00"/>
    <x v="12"/>
    <x v="1"/>
    <n v="385"/>
    <m/>
    <m/>
  </r>
  <r>
    <x v="10"/>
    <n v="11"/>
    <d v="2018-11-01T00:00:00"/>
    <x v="13"/>
    <x v="1"/>
    <n v="399"/>
    <m/>
    <m/>
  </r>
  <r>
    <x v="10"/>
    <n v="11"/>
    <d v="2018-11-01T00:00:00"/>
    <x v="14"/>
    <x v="1"/>
    <n v="435"/>
    <m/>
    <m/>
  </r>
  <r>
    <x v="10"/>
    <n v="11"/>
    <d v="2018-11-01T00:00:00"/>
    <x v="15"/>
    <x v="1"/>
    <n v="366"/>
    <m/>
    <m/>
  </r>
  <r>
    <x v="10"/>
    <n v="11"/>
    <d v="2018-11-01T00:00:00"/>
    <x v="16"/>
    <x v="1"/>
    <n v="278"/>
    <m/>
    <m/>
  </r>
  <r>
    <x v="10"/>
    <n v="11"/>
    <d v="2018-11-01T00:00:00"/>
    <x v="17"/>
    <x v="1"/>
    <n v="181"/>
    <m/>
    <m/>
  </r>
  <r>
    <x v="10"/>
    <n v="11"/>
    <d v="2018-11-01T00:00:00"/>
    <x v="18"/>
    <x v="1"/>
    <n v="315"/>
    <m/>
    <m/>
  </r>
  <r>
    <x v="10"/>
    <n v="11"/>
    <d v="2018-11-01T00:00:00"/>
    <x v="19"/>
    <x v="1"/>
    <n v="351"/>
    <m/>
    <m/>
  </r>
  <r>
    <x v="10"/>
    <n v="11"/>
    <d v="2018-11-01T00:00:00"/>
    <x v="20"/>
    <x v="1"/>
    <n v="327"/>
    <m/>
    <m/>
  </r>
  <r>
    <x v="10"/>
    <n v="11"/>
    <d v="2018-11-01T00:00:00"/>
    <x v="21"/>
    <x v="1"/>
    <n v="341"/>
    <m/>
    <m/>
  </r>
  <r>
    <x v="10"/>
    <n v="11"/>
    <d v="2018-11-01T00:00:00"/>
    <x v="22"/>
    <x v="1"/>
    <n v="377"/>
    <m/>
    <m/>
  </r>
  <r>
    <x v="10"/>
    <n v="11"/>
    <d v="2018-11-01T00:00:00"/>
    <x v="23"/>
    <x v="1"/>
    <n v="347"/>
    <m/>
    <m/>
  </r>
  <r>
    <x v="11"/>
    <n v="12"/>
    <d v="2018-12-01T00:00:00"/>
    <x v="0"/>
    <x v="0"/>
    <n v="201"/>
    <m/>
    <m/>
  </r>
  <r>
    <x v="11"/>
    <n v="12"/>
    <d v="2018-12-01T00:00:00"/>
    <x v="1"/>
    <x v="0"/>
    <n v="220"/>
    <m/>
    <m/>
  </r>
  <r>
    <x v="11"/>
    <n v="12"/>
    <d v="2018-12-01T00:00:00"/>
    <x v="2"/>
    <x v="0"/>
    <n v="220"/>
    <m/>
    <m/>
  </r>
  <r>
    <x v="11"/>
    <n v="12"/>
    <d v="2018-12-01T00:00:00"/>
    <x v="3"/>
    <x v="0"/>
    <n v="247"/>
    <m/>
    <m/>
  </r>
  <r>
    <x v="11"/>
    <n v="12"/>
    <d v="2018-12-01T00:00:00"/>
    <x v="4"/>
    <x v="0"/>
    <n v="337"/>
    <m/>
    <m/>
  </r>
  <r>
    <x v="11"/>
    <n v="12"/>
    <d v="2018-12-01T00:00:00"/>
    <x v="5"/>
    <x v="0"/>
    <n v="487"/>
    <m/>
    <m/>
  </r>
  <r>
    <x v="11"/>
    <n v="12"/>
    <d v="2018-12-01T00:00:00"/>
    <x v="6"/>
    <x v="0"/>
    <n v="567"/>
    <m/>
    <m/>
  </r>
  <r>
    <x v="11"/>
    <n v="12"/>
    <d v="2018-12-01T00:00:00"/>
    <x v="7"/>
    <x v="0"/>
    <n v="331"/>
    <m/>
    <m/>
  </r>
  <r>
    <x v="11"/>
    <n v="12"/>
    <d v="2018-12-01T00:00:00"/>
    <x v="8"/>
    <x v="0"/>
    <n v="324"/>
    <m/>
    <m/>
  </r>
  <r>
    <x v="11"/>
    <n v="12"/>
    <d v="2018-12-01T00:00:00"/>
    <x v="9"/>
    <x v="0"/>
    <n v="426"/>
    <m/>
    <m/>
  </r>
  <r>
    <x v="11"/>
    <n v="12"/>
    <d v="2018-12-01T00:00:00"/>
    <x v="10"/>
    <x v="0"/>
    <n v="469"/>
    <m/>
    <m/>
  </r>
  <r>
    <x v="11"/>
    <n v="12"/>
    <d v="2018-12-01T00:00:00"/>
    <x v="11"/>
    <x v="0"/>
    <n v="440"/>
    <m/>
    <m/>
  </r>
  <r>
    <x v="11"/>
    <n v="12"/>
    <d v="2018-12-01T00:00:00"/>
    <x v="12"/>
    <x v="0"/>
    <n v="351"/>
    <m/>
    <m/>
  </r>
  <r>
    <x v="11"/>
    <n v="12"/>
    <d v="2018-12-01T00:00:00"/>
    <x v="13"/>
    <x v="0"/>
    <n v="416"/>
    <m/>
    <m/>
  </r>
  <r>
    <x v="11"/>
    <n v="12"/>
    <d v="2018-12-01T00:00:00"/>
    <x v="14"/>
    <x v="0"/>
    <n v="433"/>
    <m/>
    <m/>
  </r>
  <r>
    <x v="11"/>
    <n v="12"/>
    <d v="2018-12-01T00:00:00"/>
    <x v="15"/>
    <x v="0"/>
    <n v="546"/>
    <m/>
    <m/>
  </r>
  <r>
    <x v="11"/>
    <n v="12"/>
    <d v="2018-12-01T00:00:00"/>
    <x v="16"/>
    <x v="0"/>
    <n v="849"/>
    <m/>
    <m/>
  </r>
  <r>
    <x v="11"/>
    <n v="12"/>
    <d v="2018-12-01T00:00:00"/>
    <x v="17"/>
    <x v="0"/>
    <n v="666"/>
    <m/>
    <m/>
  </r>
  <r>
    <x v="11"/>
    <n v="12"/>
    <d v="2018-12-01T00:00:00"/>
    <x v="18"/>
    <x v="0"/>
    <n v="251"/>
    <m/>
    <m/>
  </r>
  <r>
    <x v="11"/>
    <n v="12"/>
    <d v="2018-12-01T00:00:00"/>
    <x v="19"/>
    <x v="0"/>
    <n v="209"/>
    <m/>
    <m/>
  </r>
  <r>
    <x v="11"/>
    <n v="12"/>
    <d v="2018-12-01T00:00:00"/>
    <x v="20"/>
    <x v="0"/>
    <n v="226"/>
    <m/>
    <m/>
  </r>
  <r>
    <x v="11"/>
    <n v="12"/>
    <d v="2018-12-01T00:00:00"/>
    <x v="21"/>
    <x v="0"/>
    <n v="200"/>
    <m/>
    <m/>
  </r>
  <r>
    <x v="11"/>
    <n v="12"/>
    <d v="2018-12-01T00:00:00"/>
    <x v="22"/>
    <x v="0"/>
    <n v="172"/>
    <m/>
    <m/>
  </r>
  <r>
    <x v="11"/>
    <n v="12"/>
    <d v="2018-12-01T00:00:00"/>
    <x v="23"/>
    <x v="0"/>
    <n v="191"/>
    <m/>
    <m/>
  </r>
  <r>
    <x v="11"/>
    <n v="12"/>
    <d v="2018-12-01T00:00:00"/>
    <x v="0"/>
    <x v="1"/>
    <n v="300"/>
    <m/>
    <m/>
  </r>
  <r>
    <x v="11"/>
    <n v="12"/>
    <d v="2018-12-01T00:00:00"/>
    <x v="1"/>
    <x v="1"/>
    <n v="288"/>
    <m/>
    <m/>
  </r>
  <r>
    <x v="11"/>
    <n v="12"/>
    <d v="2018-12-01T00:00:00"/>
    <x v="2"/>
    <x v="1"/>
    <n v="205"/>
    <m/>
    <m/>
  </r>
  <r>
    <x v="11"/>
    <n v="12"/>
    <d v="2018-12-01T00:00:00"/>
    <x v="3"/>
    <x v="1"/>
    <n v="191"/>
    <m/>
    <m/>
  </r>
  <r>
    <x v="11"/>
    <n v="12"/>
    <d v="2018-12-01T00:00:00"/>
    <x v="4"/>
    <x v="1"/>
    <n v="191"/>
    <m/>
    <m/>
  </r>
  <r>
    <x v="11"/>
    <n v="12"/>
    <d v="2018-12-01T00:00:00"/>
    <x v="5"/>
    <x v="1"/>
    <n v="278"/>
    <m/>
    <m/>
  </r>
  <r>
    <x v="11"/>
    <n v="12"/>
    <d v="2018-12-01T00:00:00"/>
    <x v="6"/>
    <x v="1"/>
    <n v="204"/>
    <m/>
    <m/>
  </r>
  <r>
    <x v="11"/>
    <n v="12"/>
    <d v="2018-12-01T00:00:00"/>
    <x v="7"/>
    <x v="1"/>
    <n v="363"/>
    <m/>
    <m/>
  </r>
  <r>
    <x v="11"/>
    <n v="12"/>
    <d v="2018-12-01T00:00:00"/>
    <x v="8"/>
    <x v="1"/>
    <n v="684"/>
    <m/>
    <m/>
  </r>
  <r>
    <x v="11"/>
    <n v="12"/>
    <d v="2018-12-01T00:00:00"/>
    <x v="9"/>
    <x v="1"/>
    <n v="562"/>
    <m/>
    <m/>
  </r>
  <r>
    <x v="11"/>
    <n v="12"/>
    <d v="2018-12-01T00:00:00"/>
    <x v="10"/>
    <x v="1"/>
    <n v="442"/>
    <m/>
    <m/>
  </r>
  <r>
    <x v="11"/>
    <n v="12"/>
    <d v="2018-12-01T00:00:00"/>
    <x v="11"/>
    <x v="1"/>
    <n v="360"/>
    <m/>
    <m/>
  </r>
  <r>
    <x v="11"/>
    <n v="12"/>
    <d v="2018-12-01T00:00:00"/>
    <x v="12"/>
    <x v="1"/>
    <n v="352"/>
    <m/>
    <m/>
  </r>
  <r>
    <x v="11"/>
    <n v="12"/>
    <d v="2018-12-01T00:00:00"/>
    <x v="13"/>
    <x v="1"/>
    <n v="393"/>
    <m/>
    <m/>
  </r>
  <r>
    <x v="11"/>
    <n v="12"/>
    <d v="2018-12-01T00:00:00"/>
    <x v="14"/>
    <x v="1"/>
    <n v="411"/>
    <m/>
    <m/>
  </r>
  <r>
    <x v="11"/>
    <n v="12"/>
    <d v="2018-12-01T00:00:00"/>
    <x v="15"/>
    <x v="1"/>
    <n v="376"/>
    <m/>
    <m/>
  </r>
  <r>
    <x v="11"/>
    <n v="12"/>
    <d v="2018-12-01T00:00:00"/>
    <x v="16"/>
    <x v="1"/>
    <n v="341"/>
    <m/>
    <m/>
  </r>
  <r>
    <x v="11"/>
    <n v="12"/>
    <d v="2018-12-01T00:00:00"/>
    <x v="17"/>
    <x v="1"/>
    <n v="228"/>
    <m/>
    <m/>
  </r>
  <r>
    <x v="11"/>
    <n v="12"/>
    <d v="2018-12-01T00:00:00"/>
    <x v="18"/>
    <x v="1"/>
    <n v="299"/>
    <m/>
    <m/>
  </r>
  <r>
    <x v="11"/>
    <n v="12"/>
    <d v="2018-12-01T00:00:00"/>
    <x v="19"/>
    <x v="1"/>
    <n v="294"/>
    <m/>
    <m/>
  </r>
  <r>
    <x v="11"/>
    <n v="12"/>
    <d v="2018-12-01T00:00:00"/>
    <x v="20"/>
    <x v="1"/>
    <n v="301"/>
    <m/>
    <m/>
  </r>
  <r>
    <x v="11"/>
    <n v="12"/>
    <d v="2018-12-01T00:00:00"/>
    <x v="21"/>
    <x v="1"/>
    <n v="317"/>
    <m/>
    <m/>
  </r>
  <r>
    <x v="11"/>
    <n v="12"/>
    <d v="2018-12-01T00:00:00"/>
    <x v="22"/>
    <x v="1"/>
    <n v="365"/>
    <m/>
    <m/>
  </r>
  <r>
    <x v="11"/>
    <n v="12"/>
    <d v="2018-12-01T00:00:00"/>
    <x v="23"/>
    <x v="1"/>
    <n v="39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4ABD2BC-7FB5-4204-B68A-CE1FF19E543E}" name="PivotTable1" cacheId="166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25">
  <location ref="L4:O28" firstHeaderRow="0" firstDataRow="1" firstDataCol="1" rowPageCount="2" colPageCount="1"/>
  <pivotFields count="8">
    <pivotField axis="axisPage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numFmtId="14" showAll="0"/>
    <pivotField axis="axisRow" showAll="0" defaultSubtotal="0">
      <items count="2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</items>
    </pivotField>
    <pivotField axis="axisPage" showAll="0" defaultSubtotal="0">
      <items count="2">
        <item x="1"/>
        <item x="0"/>
      </items>
    </pivotField>
    <pivotField dataField="1" numFmtId="1" showAll="0"/>
    <pivotField dataField="1" showAll="0"/>
    <pivotField dataFiel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3">
    <i>
      <x/>
    </i>
    <i i="1">
      <x v="1"/>
    </i>
    <i i="2">
      <x v="2"/>
    </i>
  </colItems>
  <pageFields count="2">
    <pageField fld="0" item="5" hier="-1"/>
    <pageField fld="4" item="1" hier="-1"/>
  </pageFields>
  <dataFields count="3">
    <dataField name="2023 " fld="5" subtotal="average" baseField="3" baseItem="0"/>
    <dataField name="2024" fld="7" subtotal="average" baseField="3" baseItem="0"/>
    <dataField name="2024 (w/o solar adj.)" fld="6" subtotal="average" baseField="3" baseItem="1"/>
  </dataFields>
  <formats count="1">
    <format dxfId="0">
      <pivotArea outline="0" collapsedLevelsAreSubtotals="1" fieldPosition="0"/>
    </format>
  </formats>
  <chartFormats count="3">
    <chartFormat chart="0" format="2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6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2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C5095E-F434-4516-8202-6E45EBE8E331}" name="PivotTable3" cacheId="166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88">
  <location ref="L34:O46" firstHeaderRow="0" firstDataRow="1" firstDataCol="1" rowPageCount="1" colPageCount="1"/>
  <pivotFields count="8">
    <pivotField axis="axisRow" multipleItemSelectionAllowed="1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showAll="0"/>
    <pivotField showAll="0" defaultSubtotal="0"/>
    <pivotField showAll="0" defaultSubtotal="0"/>
    <pivotField axis="axisPage" showAll="0" defaultSubtotal="0">
      <items count="2">
        <item x="1"/>
        <item x="0"/>
      </items>
    </pivotField>
    <pivotField dataField="1" numFmtId="1" showAll="0"/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3">
    <i>
      <x/>
    </i>
    <i i="1">
      <x v="1"/>
    </i>
    <i i="2">
      <x v="2"/>
    </i>
  </colItems>
  <pageFields count="1">
    <pageField fld="4" item="1" hier="-1"/>
  </pageFields>
  <dataFields count="3">
    <dataField name="2023 " fld="5" subtotal="average" baseField="0" baseItem="3"/>
    <dataField name="2024 " fld="7" subtotal="average" baseField="0" baseItem="3"/>
    <dataField name="2024 (w/o solar) " fld="6" subtotal="average" baseField="0" baseItem="0"/>
  </dataFields>
  <chartFormats count="12">
    <chartFormat chart="2" format="2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23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3" format="29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3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3" format="3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65" format="2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5" format="2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5" format="30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70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0" format="3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70" format="38" series="1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6C6AC-D3BE-4D42-801E-03F05860AD37}">
  <dimension ref="A1:M26"/>
  <sheetViews>
    <sheetView zoomScale="85" zoomScaleNormal="85" workbookViewId="0">
      <selection activeCell="A2" sqref="A2:M2"/>
    </sheetView>
  </sheetViews>
  <sheetFormatPr defaultRowHeight="15" x14ac:dyDescent="0.25"/>
  <cols>
    <col min="1" max="16384" width="9.140625" style="1"/>
  </cols>
  <sheetData>
    <row r="1" spans="1:13" x14ac:dyDescent="0.25">
      <c r="E1" s="1" t="s">
        <v>58</v>
      </c>
    </row>
    <row r="2" spans="1:13" x14ac:dyDescent="0.25">
      <c r="A2" s="36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55</v>
      </c>
      <c r="L2" s="2" t="s">
        <v>56</v>
      </c>
      <c r="M2" s="2" t="s">
        <v>57</v>
      </c>
    </row>
    <row r="3" spans="1:13" ht="15.75" x14ac:dyDescent="0.25">
      <c r="A3" s="38">
        <v>1</v>
      </c>
      <c r="B3" s="1">
        <v>241</v>
      </c>
      <c r="C3" s="1">
        <v>238</v>
      </c>
      <c r="D3" s="1">
        <v>320</v>
      </c>
      <c r="E3" s="1">
        <v>230</v>
      </c>
      <c r="F3" s="1">
        <v>220</v>
      </c>
      <c r="G3" s="1">
        <v>259</v>
      </c>
      <c r="H3" s="1">
        <v>196</v>
      </c>
      <c r="I3" s="1">
        <v>198</v>
      </c>
      <c r="J3" s="1">
        <v>210</v>
      </c>
      <c r="K3" s="1">
        <v>207</v>
      </c>
      <c r="L3" s="1">
        <v>202</v>
      </c>
      <c r="M3" s="1">
        <v>201</v>
      </c>
    </row>
    <row r="4" spans="1:13" ht="15.75" x14ac:dyDescent="0.25">
      <c r="A4" s="38">
        <v>2</v>
      </c>
      <c r="B4" s="1">
        <v>197</v>
      </c>
      <c r="C4" s="1">
        <v>209</v>
      </c>
      <c r="D4" s="1">
        <v>270</v>
      </c>
      <c r="E4" s="1">
        <v>202</v>
      </c>
      <c r="F4" s="1">
        <v>233</v>
      </c>
      <c r="G4" s="1">
        <v>180</v>
      </c>
      <c r="H4" s="1">
        <v>135</v>
      </c>
      <c r="I4" s="1">
        <v>124</v>
      </c>
      <c r="J4" s="1">
        <v>126</v>
      </c>
      <c r="K4" s="1">
        <v>153</v>
      </c>
      <c r="L4" s="1">
        <v>218</v>
      </c>
      <c r="M4" s="1">
        <v>220</v>
      </c>
    </row>
    <row r="5" spans="1:13" ht="15.75" x14ac:dyDescent="0.25">
      <c r="A5" s="38">
        <v>3</v>
      </c>
      <c r="B5" s="1">
        <v>255</v>
      </c>
      <c r="C5" s="1">
        <v>212</v>
      </c>
      <c r="D5" s="1">
        <v>250</v>
      </c>
      <c r="E5" s="1">
        <v>212</v>
      </c>
      <c r="F5" s="1">
        <v>268</v>
      </c>
      <c r="G5" s="1">
        <v>219</v>
      </c>
      <c r="H5" s="1">
        <v>158</v>
      </c>
      <c r="I5" s="1">
        <v>148</v>
      </c>
      <c r="J5" s="1">
        <v>176</v>
      </c>
      <c r="K5" s="1">
        <v>238</v>
      </c>
      <c r="L5" s="1">
        <v>206</v>
      </c>
      <c r="M5" s="1">
        <v>220</v>
      </c>
    </row>
    <row r="6" spans="1:13" ht="15.75" x14ac:dyDescent="0.25">
      <c r="A6" s="38">
        <v>4</v>
      </c>
      <c r="B6" s="1">
        <v>266</v>
      </c>
      <c r="C6" s="1">
        <v>274</v>
      </c>
      <c r="D6" s="1">
        <v>284</v>
      </c>
      <c r="E6" s="1">
        <v>271</v>
      </c>
      <c r="F6" s="1">
        <v>280</v>
      </c>
      <c r="G6" s="1">
        <v>246</v>
      </c>
      <c r="H6" s="1">
        <v>212</v>
      </c>
      <c r="I6" s="1">
        <v>195</v>
      </c>
      <c r="J6" s="1">
        <v>198</v>
      </c>
      <c r="K6" s="1">
        <v>187</v>
      </c>
      <c r="L6" s="1">
        <v>251</v>
      </c>
      <c r="M6" s="1">
        <v>247</v>
      </c>
    </row>
    <row r="7" spans="1:13" ht="15.75" x14ac:dyDescent="0.25">
      <c r="A7" s="38">
        <v>5</v>
      </c>
      <c r="B7" s="1">
        <v>351</v>
      </c>
      <c r="C7" s="1">
        <v>388</v>
      </c>
      <c r="D7" s="1">
        <v>330</v>
      </c>
      <c r="E7" s="1">
        <v>287</v>
      </c>
      <c r="F7" s="1">
        <v>301</v>
      </c>
      <c r="G7" s="1">
        <v>292</v>
      </c>
      <c r="H7" s="1">
        <v>222</v>
      </c>
      <c r="I7" s="1">
        <v>236</v>
      </c>
      <c r="J7" s="1">
        <v>247</v>
      </c>
      <c r="K7" s="1">
        <v>261</v>
      </c>
      <c r="L7" s="1">
        <v>316</v>
      </c>
      <c r="M7" s="1">
        <v>337</v>
      </c>
    </row>
    <row r="8" spans="1:13" ht="15.75" x14ac:dyDescent="0.25">
      <c r="A8" s="38">
        <v>6</v>
      </c>
      <c r="B8" s="1">
        <v>535</v>
      </c>
      <c r="C8" s="1">
        <v>507</v>
      </c>
      <c r="D8" s="1">
        <v>491</v>
      </c>
      <c r="E8" s="1">
        <v>412</v>
      </c>
      <c r="F8" s="1">
        <v>420</v>
      </c>
      <c r="G8" s="1">
        <v>379</v>
      </c>
      <c r="H8" s="1">
        <v>315</v>
      </c>
      <c r="I8" s="1">
        <v>332</v>
      </c>
      <c r="J8" s="1">
        <v>414</v>
      </c>
      <c r="K8" s="1">
        <v>389</v>
      </c>
      <c r="L8" s="1">
        <v>442</v>
      </c>
      <c r="M8" s="1">
        <v>487</v>
      </c>
    </row>
    <row r="9" spans="1:13" ht="15.75" x14ac:dyDescent="0.25">
      <c r="A9" s="38">
        <v>7</v>
      </c>
      <c r="B9" s="1">
        <v>644</v>
      </c>
      <c r="C9" s="1">
        <v>607</v>
      </c>
      <c r="D9" s="1">
        <v>609</v>
      </c>
      <c r="E9" s="1">
        <v>540</v>
      </c>
      <c r="F9" s="1">
        <v>529</v>
      </c>
      <c r="G9" s="1">
        <v>451</v>
      </c>
      <c r="H9" s="1">
        <v>366</v>
      </c>
      <c r="I9" s="1">
        <v>427</v>
      </c>
      <c r="J9" s="1">
        <v>459</v>
      </c>
      <c r="K9" s="1">
        <v>477</v>
      </c>
      <c r="L9" s="1">
        <v>579</v>
      </c>
      <c r="M9" s="1">
        <v>567</v>
      </c>
    </row>
    <row r="10" spans="1:13" ht="15.75" x14ac:dyDescent="0.25">
      <c r="A10" s="38">
        <v>8</v>
      </c>
      <c r="B10" s="1">
        <v>393</v>
      </c>
      <c r="C10" s="1">
        <v>399</v>
      </c>
      <c r="D10" s="1">
        <v>422</v>
      </c>
      <c r="E10" s="1">
        <v>334</v>
      </c>
      <c r="F10" s="1">
        <v>332</v>
      </c>
      <c r="G10" s="1">
        <v>387</v>
      </c>
      <c r="H10" s="1">
        <v>321</v>
      </c>
      <c r="I10" s="1">
        <v>289</v>
      </c>
      <c r="J10" s="1">
        <v>298</v>
      </c>
      <c r="K10" s="1">
        <v>347</v>
      </c>
      <c r="L10" s="1">
        <v>320</v>
      </c>
      <c r="M10" s="1">
        <v>331</v>
      </c>
    </row>
    <row r="11" spans="1:13" ht="15.75" x14ac:dyDescent="0.25">
      <c r="A11" s="38">
        <v>9</v>
      </c>
      <c r="B11" s="1">
        <v>311</v>
      </c>
      <c r="C11" s="1">
        <v>308</v>
      </c>
      <c r="D11" s="1">
        <v>371</v>
      </c>
      <c r="E11" s="1">
        <v>313</v>
      </c>
      <c r="F11" s="1">
        <v>400</v>
      </c>
      <c r="G11" s="1">
        <v>429</v>
      </c>
      <c r="H11" s="1">
        <v>324</v>
      </c>
      <c r="I11" s="1">
        <v>329</v>
      </c>
      <c r="J11" s="1">
        <v>319</v>
      </c>
      <c r="K11" s="1">
        <v>307</v>
      </c>
      <c r="L11" s="1">
        <v>349</v>
      </c>
      <c r="M11" s="1">
        <v>324</v>
      </c>
    </row>
    <row r="12" spans="1:13" ht="15.75" x14ac:dyDescent="0.25">
      <c r="A12" s="38">
        <v>10</v>
      </c>
      <c r="B12" s="1">
        <v>399</v>
      </c>
      <c r="C12" s="1">
        <v>438</v>
      </c>
      <c r="D12" s="1">
        <v>414</v>
      </c>
      <c r="E12" s="1">
        <v>498</v>
      </c>
      <c r="F12" s="1">
        <v>558</v>
      </c>
      <c r="G12" s="1">
        <v>591</v>
      </c>
      <c r="H12" s="1">
        <v>617</v>
      </c>
      <c r="I12" s="1">
        <v>556</v>
      </c>
      <c r="J12" s="1">
        <v>481</v>
      </c>
      <c r="K12" s="1">
        <v>461</v>
      </c>
      <c r="L12" s="1">
        <v>391</v>
      </c>
      <c r="M12" s="1">
        <v>426</v>
      </c>
    </row>
    <row r="13" spans="1:13" ht="15.75" x14ac:dyDescent="0.25">
      <c r="A13" s="38">
        <v>11</v>
      </c>
      <c r="B13" s="1">
        <v>412</v>
      </c>
      <c r="C13" s="1">
        <v>433</v>
      </c>
      <c r="D13" s="1">
        <v>507</v>
      </c>
      <c r="E13" s="1">
        <v>393</v>
      </c>
      <c r="F13" s="1">
        <v>623</v>
      </c>
      <c r="G13" s="1">
        <v>611</v>
      </c>
      <c r="H13" s="1">
        <v>684</v>
      </c>
      <c r="I13" s="1">
        <v>641</v>
      </c>
      <c r="J13" s="1">
        <v>580</v>
      </c>
      <c r="K13" s="1">
        <v>627</v>
      </c>
      <c r="L13" s="1">
        <v>369</v>
      </c>
      <c r="M13" s="1">
        <v>469</v>
      </c>
    </row>
    <row r="14" spans="1:13" ht="15.75" x14ac:dyDescent="0.25">
      <c r="A14" s="38">
        <v>12</v>
      </c>
      <c r="B14" s="1">
        <v>353</v>
      </c>
      <c r="C14" s="1">
        <v>399</v>
      </c>
      <c r="D14" s="1">
        <v>504</v>
      </c>
      <c r="E14" s="1">
        <v>451</v>
      </c>
      <c r="F14" s="1">
        <v>626</v>
      </c>
      <c r="G14" s="1">
        <v>637</v>
      </c>
      <c r="H14" s="1">
        <v>687</v>
      </c>
      <c r="I14" s="1">
        <v>690</v>
      </c>
      <c r="J14" s="1">
        <v>644</v>
      </c>
      <c r="K14" s="1">
        <v>583</v>
      </c>
      <c r="L14" s="1">
        <v>393</v>
      </c>
      <c r="M14" s="1">
        <v>440</v>
      </c>
    </row>
    <row r="15" spans="1:13" ht="15.75" x14ac:dyDescent="0.25">
      <c r="A15" s="38">
        <v>13</v>
      </c>
      <c r="B15" s="1">
        <v>378</v>
      </c>
      <c r="C15" s="1">
        <v>419</v>
      </c>
      <c r="D15" s="1">
        <v>503</v>
      </c>
      <c r="E15" s="1">
        <v>486</v>
      </c>
      <c r="F15" s="1">
        <v>576</v>
      </c>
      <c r="G15" s="1">
        <v>611</v>
      </c>
      <c r="H15" s="1">
        <v>657</v>
      </c>
      <c r="I15" s="1">
        <v>654</v>
      </c>
      <c r="J15" s="1">
        <v>632</v>
      </c>
      <c r="K15" s="1">
        <v>597</v>
      </c>
      <c r="L15" s="1">
        <v>394</v>
      </c>
      <c r="M15" s="1">
        <v>351</v>
      </c>
    </row>
    <row r="16" spans="1:13" ht="15.75" x14ac:dyDescent="0.25">
      <c r="A16" s="38">
        <v>14</v>
      </c>
      <c r="B16" s="1">
        <v>330</v>
      </c>
      <c r="C16" s="1">
        <v>463</v>
      </c>
      <c r="D16" s="1">
        <v>515</v>
      </c>
      <c r="E16" s="1">
        <v>519</v>
      </c>
      <c r="F16" s="1">
        <v>577</v>
      </c>
      <c r="G16" s="1">
        <v>550</v>
      </c>
      <c r="H16" s="1">
        <v>590</v>
      </c>
      <c r="I16" s="1">
        <v>623</v>
      </c>
      <c r="J16" s="1">
        <v>594</v>
      </c>
      <c r="K16" s="1">
        <v>568</v>
      </c>
      <c r="L16" s="1">
        <v>372</v>
      </c>
      <c r="M16" s="1">
        <v>416</v>
      </c>
    </row>
    <row r="17" spans="1:13" ht="15.75" x14ac:dyDescent="0.25">
      <c r="A17" s="38">
        <v>15</v>
      </c>
      <c r="B17" s="1">
        <v>371</v>
      </c>
      <c r="C17" s="1">
        <v>462</v>
      </c>
      <c r="D17" s="1">
        <v>515</v>
      </c>
      <c r="E17" s="1">
        <v>469</v>
      </c>
      <c r="F17" s="1">
        <v>552</v>
      </c>
      <c r="G17" s="1">
        <v>482</v>
      </c>
      <c r="H17" s="1">
        <v>502</v>
      </c>
      <c r="I17" s="1">
        <v>589</v>
      </c>
      <c r="J17" s="1">
        <v>561</v>
      </c>
      <c r="K17" s="1">
        <v>606</v>
      </c>
      <c r="L17" s="1">
        <v>435</v>
      </c>
      <c r="M17" s="1">
        <v>433</v>
      </c>
    </row>
    <row r="18" spans="1:13" ht="15.75" x14ac:dyDescent="0.25">
      <c r="A18" s="38">
        <v>16</v>
      </c>
      <c r="B18" s="1">
        <v>448</v>
      </c>
      <c r="C18" s="1">
        <v>527</v>
      </c>
      <c r="D18" s="1">
        <v>541</v>
      </c>
      <c r="E18" s="1">
        <v>506</v>
      </c>
      <c r="F18" s="1">
        <v>528</v>
      </c>
      <c r="G18" s="1">
        <v>567</v>
      </c>
      <c r="H18" s="1">
        <v>494</v>
      </c>
      <c r="I18" s="1">
        <v>537</v>
      </c>
      <c r="J18" s="1">
        <v>523</v>
      </c>
      <c r="K18" s="1">
        <v>644</v>
      </c>
      <c r="L18" s="1">
        <v>412</v>
      </c>
      <c r="M18" s="1">
        <v>546</v>
      </c>
    </row>
    <row r="19" spans="1:13" ht="15.75" x14ac:dyDescent="0.25">
      <c r="A19" s="38">
        <v>17</v>
      </c>
      <c r="B19" s="1">
        <v>724</v>
      </c>
      <c r="C19" s="1">
        <v>615</v>
      </c>
      <c r="D19" s="1">
        <v>596</v>
      </c>
      <c r="E19" s="1">
        <v>538</v>
      </c>
      <c r="F19" s="1">
        <v>535</v>
      </c>
      <c r="G19" s="1">
        <v>493</v>
      </c>
      <c r="H19" s="1">
        <v>480</v>
      </c>
      <c r="I19" s="1">
        <v>552</v>
      </c>
      <c r="J19" s="1">
        <v>486</v>
      </c>
      <c r="K19" s="1">
        <v>640</v>
      </c>
      <c r="L19" s="1">
        <v>766</v>
      </c>
      <c r="M19" s="1">
        <v>849</v>
      </c>
    </row>
    <row r="20" spans="1:13" ht="15.75" x14ac:dyDescent="0.25">
      <c r="A20" s="38">
        <v>18</v>
      </c>
      <c r="B20" s="1">
        <v>850</v>
      </c>
      <c r="C20" s="1">
        <v>921</v>
      </c>
      <c r="D20" s="1">
        <v>779</v>
      </c>
      <c r="E20" s="1">
        <v>536</v>
      </c>
      <c r="F20" s="1">
        <v>571</v>
      </c>
      <c r="G20" s="1">
        <v>490</v>
      </c>
      <c r="H20" s="1">
        <v>470</v>
      </c>
      <c r="I20" s="1">
        <v>574</v>
      </c>
      <c r="J20" s="1">
        <v>561</v>
      </c>
      <c r="K20" s="1">
        <v>789</v>
      </c>
      <c r="L20" s="1">
        <v>636</v>
      </c>
      <c r="M20" s="1">
        <v>666</v>
      </c>
    </row>
    <row r="21" spans="1:13" ht="15.75" x14ac:dyDescent="0.25">
      <c r="A21" s="38">
        <v>19</v>
      </c>
      <c r="B21" s="1">
        <v>390</v>
      </c>
      <c r="C21" s="1">
        <v>655</v>
      </c>
      <c r="D21" s="1">
        <v>851</v>
      </c>
      <c r="E21" s="1">
        <v>708</v>
      </c>
      <c r="F21" s="1">
        <v>515</v>
      </c>
      <c r="G21" s="1">
        <v>525</v>
      </c>
      <c r="H21" s="1">
        <v>437</v>
      </c>
      <c r="I21" s="1">
        <v>510</v>
      </c>
      <c r="J21" s="1">
        <v>616</v>
      </c>
      <c r="K21" s="1">
        <v>724</v>
      </c>
      <c r="L21" s="1">
        <v>382</v>
      </c>
      <c r="M21" s="1">
        <v>251</v>
      </c>
    </row>
    <row r="22" spans="1:13" ht="15.75" x14ac:dyDescent="0.25">
      <c r="A22" s="38">
        <v>20</v>
      </c>
      <c r="B22" s="1">
        <v>238</v>
      </c>
      <c r="C22" s="1">
        <v>238</v>
      </c>
      <c r="D22" s="1">
        <v>733</v>
      </c>
      <c r="E22" s="1">
        <v>648</v>
      </c>
      <c r="F22" s="1">
        <v>533</v>
      </c>
      <c r="G22" s="1">
        <v>460</v>
      </c>
      <c r="H22" s="1">
        <v>512</v>
      </c>
      <c r="I22" s="1">
        <v>485</v>
      </c>
      <c r="J22" s="1">
        <v>378</v>
      </c>
      <c r="K22" s="1">
        <v>280</v>
      </c>
      <c r="L22" s="1">
        <v>176</v>
      </c>
      <c r="M22" s="1">
        <v>209</v>
      </c>
    </row>
    <row r="23" spans="1:13" ht="15.75" x14ac:dyDescent="0.25">
      <c r="A23" s="38">
        <v>21</v>
      </c>
      <c r="B23" s="1">
        <v>245</v>
      </c>
      <c r="C23" s="1">
        <v>258</v>
      </c>
      <c r="D23" s="1">
        <v>319</v>
      </c>
      <c r="E23" s="1">
        <v>342</v>
      </c>
      <c r="F23" s="1">
        <v>401</v>
      </c>
      <c r="G23" s="1">
        <v>288</v>
      </c>
      <c r="H23" s="1">
        <v>368</v>
      </c>
      <c r="I23" s="1">
        <v>335</v>
      </c>
      <c r="J23" s="1">
        <v>135</v>
      </c>
      <c r="K23" s="1">
        <v>210</v>
      </c>
      <c r="L23" s="1">
        <v>161</v>
      </c>
      <c r="M23" s="1">
        <v>226</v>
      </c>
    </row>
    <row r="24" spans="1:13" ht="15.75" x14ac:dyDescent="0.25">
      <c r="A24" s="38">
        <v>22</v>
      </c>
      <c r="B24" s="1">
        <v>186</v>
      </c>
      <c r="C24" s="1">
        <v>188</v>
      </c>
      <c r="D24" s="1">
        <v>262</v>
      </c>
      <c r="E24" s="1">
        <v>292</v>
      </c>
      <c r="F24" s="1">
        <v>282</v>
      </c>
      <c r="G24" s="1">
        <v>251</v>
      </c>
      <c r="H24" s="1">
        <v>108</v>
      </c>
      <c r="I24" s="1">
        <v>67</v>
      </c>
      <c r="J24" s="1">
        <v>200</v>
      </c>
      <c r="K24" s="1">
        <v>223</v>
      </c>
      <c r="L24" s="1">
        <v>157</v>
      </c>
      <c r="M24" s="1">
        <v>200</v>
      </c>
    </row>
    <row r="25" spans="1:13" ht="15.75" x14ac:dyDescent="0.25">
      <c r="A25" s="38">
        <v>23</v>
      </c>
      <c r="B25" s="1">
        <v>209</v>
      </c>
      <c r="C25" s="1">
        <v>257</v>
      </c>
      <c r="D25" s="1">
        <v>275</v>
      </c>
      <c r="E25" s="1">
        <v>187</v>
      </c>
      <c r="F25" s="1">
        <v>216</v>
      </c>
      <c r="G25" s="1">
        <v>225</v>
      </c>
      <c r="H25" s="1">
        <v>181</v>
      </c>
      <c r="I25" s="1">
        <v>115</v>
      </c>
      <c r="J25" s="1">
        <v>146</v>
      </c>
      <c r="K25" s="1">
        <v>149</v>
      </c>
      <c r="L25" s="1">
        <v>177</v>
      </c>
      <c r="M25" s="1">
        <v>172</v>
      </c>
    </row>
    <row r="26" spans="1:13" ht="15.75" x14ac:dyDescent="0.25">
      <c r="A26" s="38">
        <v>24</v>
      </c>
      <c r="B26" s="1">
        <v>212</v>
      </c>
      <c r="C26" s="1">
        <v>183</v>
      </c>
      <c r="D26" s="1">
        <v>231</v>
      </c>
      <c r="E26" s="1">
        <v>217</v>
      </c>
      <c r="F26" s="1">
        <v>189</v>
      </c>
      <c r="G26" s="1">
        <v>166</v>
      </c>
      <c r="H26" s="1">
        <v>71</v>
      </c>
      <c r="I26" s="1">
        <v>121</v>
      </c>
      <c r="J26" s="1">
        <v>148</v>
      </c>
      <c r="K26" s="1">
        <v>137</v>
      </c>
      <c r="L26" s="1">
        <v>151</v>
      </c>
      <c r="M26" s="1">
        <v>191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347AC-3F39-4AC9-8C17-0356BA239BFF}">
  <dimension ref="A1:M26"/>
  <sheetViews>
    <sheetView zoomScale="71" zoomScaleNormal="71" workbookViewId="0">
      <selection activeCell="A2" sqref="A2:M2"/>
    </sheetView>
  </sheetViews>
  <sheetFormatPr defaultRowHeight="15" x14ac:dyDescent="0.25"/>
  <cols>
    <col min="1" max="16384" width="9.140625" style="1"/>
  </cols>
  <sheetData>
    <row r="1" spans="1:13" x14ac:dyDescent="0.25">
      <c r="E1" s="1" t="s">
        <v>59</v>
      </c>
    </row>
    <row r="2" spans="1:13" x14ac:dyDescent="0.25">
      <c r="A2" s="36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55</v>
      </c>
      <c r="L2" s="2" t="s">
        <v>56</v>
      </c>
      <c r="M2" s="2" t="s">
        <v>57</v>
      </c>
    </row>
    <row r="3" spans="1:13" ht="15.75" x14ac:dyDescent="0.25">
      <c r="A3" s="38">
        <v>1</v>
      </c>
      <c r="B3" s="1">
        <v>276</v>
      </c>
      <c r="C3" s="1">
        <v>289</v>
      </c>
      <c r="D3" s="1">
        <v>356</v>
      </c>
      <c r="E3" s="1">
        <v>387</v>
      </c>
      <c r="F3" s="1">
        <v>483</v>
      </c>
      <c r="G3" s="1">
        <v>475</v>
      </c>
      <c r="H3" s="1">
        <v>431</v>
      </c>
      <c r="I3" s="27">
        <v>387</v>
      </c>
      <c r="J3" s="1">
        <v>386</v>
      </c>
      <c r="K3" s="1">
        <v>377</v>
      </c>
      <c r="L3" s="1">
        <v>306</v>
      </c>
      <c r="M3" s="1">
        <v>300</v>
      </c>
    </row>
    <row r="4" spans="1:13" ht="15.75" x14ac:dyDescent="0.25">
      <c r="A4" s="38">
        <v>2</v>
      </c>
      <c r="B4" s="1">
        <v>223</v>
      </c>
      <c r="C4" s="1">
        <v>240</v>
      </c>
      <c r="D4" s="1">
        <v>257</v>
      </c>
      <c r="E4" s="1">
        <v>305</v>
      </c>
      <c r="F4" s="1">
        <v>366</v>
      </c>
      <c r="G4" s="1">
        <v>396</v>
      </c>
      <c r="H4" s="1">
        <v>352</v>
      </c>
      <c r="I4" s="27">
        <v>304</v>
      </c>
      <c r="J4" s="1">
        <v>289</v>
      </c>
      <c r="K4" s="1">
        <v>276</v>
      </c>
      <c r="L4" s="1">
        <v>227</v>
      </c>
      <c r="M4" s="1">
        <v>288</v>
      </c>
    </row>
    <row r="5" spans="1:13" ht="15.75" x14ac:dyDescent="0.25">
      <c r="A5" s="38">
        <v>3</v>
      </c>
      <c r="B5" s="1">
        <v>217</v>
      </c>
      <c r="C5" s="1">
        <v>230</v>
      </c>
      <c r="D5" s="1">
        <v>261</v>
      </c>
      <c r="E5" s="1">
        <v>254</v>
      </c>
      <c r="F5" s="1">
        <v>276</v>
      </c>
      <c r="G5" s="1">
        <v>318</v>
      </c>
      <c r="H5" s="1">
        <v>295</v>
      </c>
      <c r="I5" s="27">
        <v>265</v>
      </c>
      <c r="J5" s="1">
        <v>248</v>
      </c>
      <c r="K5" s="1">
        <v>215</v>
      </c>
      <c r="L5" s="1">
        <v>188</v>
      </c>
      <c r="M5" s="1">
        <v>205</v>
      </c>
    </row>
    <row r="6" spans="1:13" ht="15.75" x14ac:dyDescent="0.25">
      <c r="A6" s="38">
        <v>4</v>
      </c>
      <c r="B6" s="1">
        <v>245</v>
      </c>
      <c r="C6" s="1">
        <v>191</v>
      </c>
      <c r="D6" s="1">
        <v>223</v>
      </c>
      <c r="E6" s="1">
        <v>239</v>
      </c>
      <c r="F6" s="1">
        <v>248</v>
      </c>
      <c r="G6" s="1">
        <v>254</v>
      </c>
      <c r="H6" s="1">
        <v>216</v>
      </c>
      <c r="I6" s="27">
        <v>247</v>
      </c>
      <c r="J6" s="1">
        <v>224</v>
      </c>
      <c r="K6" s="1">
        <v>211</v>
      </c>
      <c r="L6" s="1">
        <v>184</v>
      </c>
      <c r="M6" s="1">
        <v>191</v>
      </c>
    </row>
    <row r="7" spans="1:13" ht="15.75" x14ac:dyDescent="0.25">
      <c r="A7" s="38">
        <v>5</v>
      </c>
      <c r="B7" s="1">
        <v>204</v>
      </c>
      <c r="C7" s="1">
        <v>309</v>
      </c>
      <c r="D7" s="1">
        <v>233</v>
      </c>
      <c r="E7" s="1">
        <v>208</v>
      </c>
      <c r="F7" s="1">
        <v>217</v>
      </c>
      <c r="G7" s="1">
        <v>247</v>
      </c>
      <c r="H7" s="1">
        <v>210</v>
      </c>
      <c r="I7" s="27">
        <v>195</v>
      </c>
      <c r="J7" s="1">
        <v>199</v>
      </c>
      <c r="K7" s="1">
        <v>210</v>
      </c>
      <c r="L7" s="1">
        <v>216</v>
      </c>
      <c r="M7" s="1">
        <v>191</v>
      </c>
    </row>
    <row r="8" spans="1:13" ht="15.75" x14ac:dyDescent="0.25">
      <c r="A8" s="38">
        <v>6</v>
      </c>
      <c r="B8" s="1">
        <v>294</v>
      </c>
      <c r="C8" s="1">
        <v>526</v>
      </c>
      <c r="D8" s="1">
        <v>299</v>
      </c>
      <c r="E8" s="1">
        <v>257</v>
      </c>
      <c r="F8" s="1">
        <v>283</v>
      </c>
      <c r="G8" s="1">
        <v>214</v>
      </c>
      <c r="H8" s="1">
        <v>171</v>
      </c>
      <c r="I8" s="27">
        <v>152</v>
      </c>
      <c r="J8" s="1">
        <v>208</v>
      </c>
      <c r="K8" s="1">
        <v>238</v>
      </c>
      <c r="L8" s="1">
        <v>231</v>
      </c>
      <c r="M8" s="1">
        <v>278</v>
      </c>
    </row>
    <row r="9" spans="1:13" ht="15.75" x14ac:dyDescent="0.25">
      <c r="A9" s="38">
        <v>7</v>
      </c>
      <c r="B9" s="1">
        <v>247</v>
      </c>
      <c r="C9" s="1">
        <v>310</v>
      </c>
      <c r="D9" s="1">
        <v>263</v>
      </c>
      <c r="E9" s="1">
        <v>239</v>
      </c>
      <c r="F9" s="1">
        <v>242</v>
      </c>
      <c r="G9" s="1">
        <v>242</v>
      </c>
      <c r="H9" s="1">
        <v>262</v>
      </c>
      <c r="I9" s="27">
        <v>196</v>
      </c>
      <c r="J9" s="1">
        <v>158</v>
      </c>
      <c r="K9" s="1">
        <v>192</v>
      </c>
      <c r="L9" s="1">
        <v>242</v>
      </c>
      <c r="M9" s="1">
        <v>204</v>
      </c>
    </row>
    <row r="10" spans="1:13" ht="15.75" x14ac:dyDescent="0.25">
      <c r="A10" s="38">
        <v>8</v>
      </c>
      <c r="B10" s="1">
        <v>219</v>
      </c>
      <c r="C10" s="1">
        <v>573</v>
      </c>
      <c r="D10" s="1">
        <v>606</v>
      </c>
      <c r="E10" s="1">
        <v>339</v>
      </c>
      <c r="F10" s="1">
        <v>408</v>
      </c>
      <c r="G10" s="1">
        <v>371</v>
      </c>
      <c r="H10" s="1">
        <v>307</v>
      </c>
      <c r="I10" s="27">
        <v>237</v>
      </c>
      <c r="J10" s="1">
        <v>245</v>
      </c>
      <c r="K10" s="1">
        <v>231</v>
      </c>
      <c r="L10" s="1">
        <v>465</v>
      </c>
      <c r="M10" s="1">
        <v>363</v>
      </c>
    </row>
    <row r="11" spans="1:13" ht="15.75" x14ac:dyDescent="0.25">
      <c r="A11" s="38">
        <v>9</v>
      </c>
      <c r="B11" s="1">
        <v>747</v>
      </c>
      <c r="C11" s="1">
        <v>880</v>
      </c>
      <c r="D11" s="1">
        <v>742</v>
      </c>
      <c r="E11" s="1">
        <v>553</v>
      </c>
      <c r="F11" s="1">
        <v>563</v>
      </c>
      <c r="G11" s="1">
        <v>423</v>
      </c>
      <c r="H11" s="1">
        <v>394</v>
      </c>
      <c r="I11" s="27">
        <v>262</v>
      </c>
      <c r="J11" s="1">
        <v>517</v>
      </c>
      <c r="K11" s="1">
        <v>712</v>
      </c>
      <c r="L11" s="1">
        <v>653</v>
      </c>
      <c r="M11" s="1">
        <v>684</v>
      </c>
    </row>
    <row r="12" spans="1:13" ht="15.75" x14ac:dyDescent="0.25">
      <c r="A12" s="38">
        <v>10</v>
      </c>
      <c r="B12" s="1">
        <v>549</v>
      </c>
      <c r="C12" s="1">
        <v>597</v>
      </c>
      <c r="D12" s="1">
        <v>647</v>
      </c>
      <c r="E12" s="1">
        <v>563</v>
      </c>
      <c r="F12" s="1">
        <v>478</v>
      </c>
      <c r="G12" s="1">
        <v>432</v>
      </c>
      <c r="H12" s="1">
        <v>360</v>
      </c>
      <c r="I12" s="27">
        <v>262</v>
      </c>
      <c r="J12" s="1">
        <v>402</v>
      </c>
      <c r="K12" s="1">
        <v>652</v>
      </c>
      <c r="L12" s="1">
        <v>439</v>
      </c>
      <c r="M12" s="1">
        <v>562</v>
      </c>
    </row>
    <row r="13" spans="1:13" ht="15.75" x14ac:dyDescent="0.25">
      <c r="A13" s="38">
        <v>11</v>
      </c>
      <c r="B13" s="1">
        <v>490</v>
      </c>
      <c r="C13" s="1">
        <v>527</v>
      </c>
      <c r="D13" s="1">
        <v>535</v>
      </c>
      <c r="E13" s="1">
        <v>425</v>
      </c>
      <c r="F13" s="1">
        <v>463</v>
      </c>
      <c r="G13" s="1">
        <v>292</v>
      </c>
      <c r="H13" s="1">
        <v>183</v>
      </c>
      <c r="I13" s="27">
        <v>486</v>
      </c>
      <c r="J13" s="1">
        <v>363</v>
      </c>
      <c r="K13" s="1">
        <v>447</v>
      </c>
      <c r="L13" s="1">
        <v>398</v>
      </c>
      <c r="M13" s="1">
        <v>442</v>
      </c>
    </row>
    <row r="14" spans="1:13" ht="15.75" x14ac:dyDescent="0.25">
      <c r="A14" s="38">
        <v>12</v>
      </c>
      <c r="B14" s="1">
        <v>454</v>
      </c>
      <c r="C14" s="1">
        <v>503</v>
      </c>
      <c r="D14" s="1">
        <v>508</v>
      </c>
      <c r="E14" s="1">
        <v>445</v>
      </c>
      <c r="F14" s="1">
        <v>457</v>
      </c>
      <c r="G14" s="1">
        <v>348</v>
      </c>
      <c r="H14" s="1">
        <v>263</v>
      </c>
      <c r="I14" s="27">
        <v>202</v>
      </c>
      <c r="J14" s="1">
        <v>336</v>
      </c>
      <c r="K14" s="1">
        <v>465</v>
      </c>
      <c r="L14" s="1">
        <v>385</v>
      </c>
      <c r="M14" s="1">
        <v>360</v>
      </c>
    </row>
    <row r="15" spans="1:13" ht="15.75" x14ac:dyDescent="0.25">
      <c r="A15" s="38">
        <v>13</v>
      </c>
      <c r="B15" s="1">
        <v>414</v>
      </c>
      <c r="C15" s="1">
        <v>511</v>
      </c>
      <c r="D15" s="1">
        <v>568</v>
      </c>
      <c r="E15" s="1">
        <v>448</v>
      </c>
      <c r="F15" s="1">
        <v>496</v>
      </c>
      <c r="G15" s="1">
        <v>282</v>
      </c>
      <c r="H15" s="1">
        <v>194</v>
      </c>
      <c r="I15" s="27">
        <v>246</v>
      </c>
      <c r="J15" s="1">
        <v>302</v>
      </c>
      <c r="K15" s="1">
        <v>434</v>
      </c>
      <c r="L15" s="1">
        <v>385</v>
      </c>
      <c r="M15" s="1">
        <v>352</v>
      </c>
    </row>
    <row r="16" spans="1:13" ht="15.75" x14ac:dyDescent="0.25">
      <c r="A16" s="38">
        <v>14</v>
      </c>
      <c r="B16" s="1">
        <v>386</v>
      </c>
      <c r="C16" s="1">
        <v>505</v>
      </c>
      <c r="D16" s="1">
        <v>461</v>
      </c>
      <c r="E16" s="1">
        <v>391</v>
      </c>
      <c r="F16" s="1">
        <v>399</v>
      </c>
      <c r="G16" s="1">
        <v>347</v>
      </c>
      <c r="H16" s="1">
        <v>273</v>
      </c>
      <c r="I16" s="27">
        <v>267</v>
      </c>
      <c r="J16" s="1">
        <v>299</v>
      </c>
      <c r="K16" s="1">
        <v>391</v>
      </c>
      <c r="L16" s="1">
        <v>399</v>
      </c>
      <c r="M16" s="1">
        <v>393</v>
      </c>
    </row>
    <row r="17" spans="1:13" ht="15.75" x14ac:dyDescent="0.25">
      <c r="A17" s="38">
        <v>15</v>
      </c>
      <c r="B17" s="1">
        <v>442</v>
      </c>
      <c r="C17" s="1">
        <v>463</v>
      </c>
      <c r="D17" s="1">
        <v>486</v>
      </c>
      <c r="E17" s="1">
        <v>463</v>
      </c>
      <c r="F17" s="1">
        <v>388</v>
      </c>
      <c r="G17" s="1">
        <v>314</v>
      </c>
      <c r="H17" s="1">
        <v>329</v>
      </c>
      <c r="I17" s="27">
        <v>292</v>
      </c>
      <c r="J17" s="1">
        <v>367</v>
      </c>
      <c r="K17" s="1">
        <v>458</v>
      </c>
      <c r="L17" s="1">
        <v>435</v>
      </c>
      <c r="M17" s="1">
        <v>411</v>
      </c>
    </row>
    <row r="18" spans="1:13" ht="15.75" x14ac:dyDescent="0.25">
      <c r="A18" s="38">
        <v>16</v>
      </c>
      <c r="B18" s="1">
        <v>388</v>
      </c>
      <c r="C18" s="1">
        <v>506</v>
      </c>
      <c r="D18" s="1">
        <v>509</v>
      </c>
      <c r="E18" s="1">
        <v>514</v>
      </c>
      <c r="F18" s="1">
        <v>396</v>
      </c>
      <c r="G18" s="1">
        <v>371</v>
      </c>
      <c r="H18" s="1">
        <v>400</v>
      </c>
      <c r="I18" s="27">
        <v>273</v>
      </c>
      <c r="J18" s="1">
        <v>468</v>
      </c>
      <c r="K18" s="1">
        <v>475</v>
      </c>
      <c r="L18" s="1">
        <v>366</v>
      </c>
      <c r="M18" s="1">
        <v>376</v>
      </c>
    </row>
    <row r="19" spans="1:13" ht="15.75" x14ac:dyDescent="0.25">
      <c r="A19" s="38">
        <v>17</v>
      </c>
      <c r="B19" s="1">
        <v>299</v>
      </c>
      <c r="C19" s="1">
        <v>502</v>
      </c>
      <c r="D19" s="1">
        <v>564</v>
      </c>
      <c r="E19" s="1">
        <v>504</v>
      </c>
      <c r="F19" s="1">
        <v>440</v>
      </c>
      <c r="G19" s="1">
        <v>431</v>
      </c>
      <c r="H19" s="1">
        <v>400</v>
      </c>
      <c r="I19" s="27">
        <v>371</v>
      </c>
      <c r="J19" s="1">
        <v>400</v>
      </c>
      <c r="K19" s="1">
        <v>567</v>
      </c>
      <c r="L19" s="1">
        <v>278</v>
      </c>
      <c r="M19" s="1">
        <v>341</v>
      </c>
    </row>
    <row r="20" spans="1:13" ht="15.75" x14ac:dyDescent="0.25">
      <c r="A20" s="38">
        <v>18</v>
      </c>
      <c r="B20" s="1">
        <v>224</v>
      </c>
      <c r="C20" s="1">
        <v>372</v>
      </c>
      <c r="D20" s="1">
        <v>500</v>
      </c>
      <c r="E20" s="1">
        <v>477</v>
      </c>
      <c r="F20" s="1">
        <v>514</v>
      </c>
      <c r="G20" s="1">
        <v>461</v>
      </c>
      <c r="H20" s="1">
        <v>506</v>
      </c>
      <c r="I20" s="27">
        <v>408</v>
      </c>
      <c r="J20" s="1">
        <v>461</v>
      </c>
      <c r="K20" s="1">
        <v>518</v>
      </c>
      <c r="L20" s="1">
        <v>181</v>
      </c>
      <c r="M20" s="1">
        <v>228</v>
      </c>
    </row>
    <row r="21" spans="1:13" ht="15.75" x14ac:dyDescent="0.25">
      <c r="A21" s="38">
        <v>19</v>
      </c>
      <c r="B21" s="1">
        <v>303</v>
      </c>
      <c r="C21" s="1">
        <v>327</v>
      </c>
      <c r="D21" s="1">
        <v>415</v>
      </c>
      <c r="E21" s="1">
        <v>496</v>
      </c>
      <c r="F21" s="1">
        <v>491</v>
      </c>
      <c r="G21" s="1">
        <v>508</v>
      </c>
      <c r="H21" s="1">
        <v>484</v>
      </c>
      <c r="I21" s="27">
        <v>447</v>
      </c>
      <c r="J21" s="1">
        <v>394</v>
      </c>
      <c r="K21" s="1">
        <v>277</v>
      </c>
      <c r="L21" s="1">
        <v>315</v>
      </c>
      <c r="M21" s="1">
        <v>299</v>
      </c>
    </row>
    <row r="22" spans="1:13" ht="15.75" x14ac:dyDescent="0.25">
      <c r="A22" s="38">
        <v>20</v>
      </c>
      <c r="B22" s="1">
        <v>267</v>
      </c>
      <c r="C22" s="1">
        <v>346</v>
      </c>
      <c r="D22" s="1">
        <v>336</v>
      </c>
      <c r="E22" s="1">
        <v>365</v>
      </c>
      <c r="F22" s="1">
        <v>426</v>
      </c>
      <c r="G22" s="1">
        <v>294</v>
      </c>
      <c r="H22" s="1">
        <v>299</v>
      </c>
      <c r="I22" s="27">
        <v>283</v>
      </c>
      <c r="J22" s="1">
        <v>362</v>
      </c>
      <c r="K22" s="1">
        <v>439</v>
      </c>
      <c r="L22" s="1">
        <v>351</v>
      </c>
      <c r="M22" s="1">
        <v>294</v>
      </c>
    </row>
    <row r="23" spans="1:13" ht="15.75" x14ac:dyDescent="0.25">
      <c r="A23" s="38">
        <v>21</v>
      </c>
      <c r="B23" s="1">
        <v>284</v>
      </c>
      <c r="C23" s="1">
        <v>335</v>
      </c>
      <c r="D23" s="1">
        <v>369</v>
      </c>
      <c r="E23" s="1">
        <v>414</v>
      </c>
      <c r="F23" s="1">
        <v>375</v>
      </c>
      <c r="G23" s="1">
        <v>338</v>
      </c>
      <c r="H23" s="1">
        <v>363</v>
      </c>
      <c r="I23" s="27">
        <v>434</v>
      </c>
      <c r="J23" s="1">
        <v>519</v>
      </c>
      <c r="K23" s="1">
        <v>455</v>
      </c>
      <c r="L23" s="1">
        <v>327</v>
      </c>
      <c r="M23" s="1">
        <v>301</v>
      </c>
    </row>
    <row r="24" spans="1:13" ht="15.75" x14ac:dyDescent="0.25">
      <c r="A24" s="38">
        <v>22</v>
      </c>
      <c r="B24" s="1">
        <v>305</v>
      </c>
      <c r="C24" s="1">
        <v>323</v>
      </c>
      <c r="D24" s="1">
        <v>416</v>
      </c>
      <c r="E24" s="1">
        <v>483</v>
      </c>
      <c r="F24" s="1">
        <v>524</v>
      </c>
      <c r="G24" s="1">
        <v>539</v>
      </c>
      <c r="H24" s="1">
        <v>543</v>
      </c>
      <c r="I24" s="27">
        <v>505</v>
      </c>
      <c r="J24" s="1">
        <v>532</v>
      </c>
      <c r="K24" s="1">
        <v>438</v>
      </c>
      <c r="L24" s="1">
        <v>341</v>
      </c>
      <c r="M24" s="1">
        <v>317</v>
      </c>
    </row>
    <row r="25" spans="1:13" ht="15.75" x14ac:dyDescent="0.25">
      <c r="A25" s="38">
        <v>23</v>
      </c>
      <c r="B25" s="1">
        <v>389</v>
      </c>
      <c r="C25" s="1">
        <v>385</v>
      </c>
      <c r="D25" s="1">
        <v>414</v>
      </c>
      <c r="E25" s="1">
        <v>487</v>
      </c>
      <c r="F25" s="1">
        <v>546</v>
      </c>
      <c r="G25" s="1">
        <v>589</v>
      </c>
      <c r="H25" s="1">
        <v>582</v>
      </c>
      <c r="I25" s="27">
        <v>554</v>
      </c>
      <c r="J25" s="1">
        <v>523</v>
      </c>
      <c r="K25" s="1">
        <v>453</v>
      </c>
      <c r="L25" s="1">
        <v>377</v>
      </c>
      <c r="M25" s="1">
        <v>365</v>
      </c>
    </row>
    <row r="26" spans="1:13" ht="15.75" x14ac:dyDescent="0.25">
      <c r="A26" s="38">
        <v>24</v>
      </c>
      <c r="B26" s="1">
        <v>337</v>
      </c>
      <c r="C26" s="1">
        <v>326</v>
      </c>
      <c r="D26" s="1">
        <v>418</v>
      </c>
      <c r="E26" s="1">
        <v>474</v>
      </c>
      <c r="F26" s="1">
        <v>560</v>
      </c>
      <c r="G26" s="1">
        <v>538</v>
      </c>
      <c r="H26" s="1">
        <v>522</v>
      </c>
      <c r="I26" s="27">
        <v>479</v>
      </c>
      <c r="J26" s="1">
        <v>478</v>
      </c>
      <c r="K26" s="1">
        <v>437</v>
      </c>
      <c r="L26" s="1">
        <v>347</v>
      </c>
      <c r="M26" s="1">
        <v>391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C6C4C-B5E6-4538-AB07-F23AD2E6B01B}">
  <sheetPr codeName="Sheet9"/>
  <dimension ref="A1:N26"/>
  <sheetViews>
    <sheetView workbookViewId="0">
      <selection sqref="A1:A25"/>
    </sheetView>
  </sheetViews>
  <sheetFormatPr defaultRowHeight="15" x14ac:dyDescent="0.25"/>
  <cols>
    <col min="1" max="13" width="9.28515625" style="1"/>
  </cols>
  <sheetData>
    <row r="1" spans="1:14" x14ac:dyDescent="0.25">
      <c r="A1" s="36" t="s">
        <v>0</v>
      </c>
      <c r="B1" s="36" t="s">
        <v>1</v>
      </c>
      <c r="C1" s="36" t="s">
        <v>2</v>
      </c>
      <c r="D1" s="36" t="s">
        <v>3</v>
      </c>
      <c r="E1" s="36" t="s">
        <v>4</v>
      </c>
      <c r="F1" s="36" t="s">
        <v>5</v>
      </c>
      <c r="G1" s="36" t="s">
        <v>6</v>
      </c>
      <c r="H1" s="36" t="s">
        <v>7</v>
      </c>
      <c r="I1" s="37" t="s">
        <v>8</v>
      </c>
      <c r="J1" s="37" t="s">
        <v>9</v>
      </c>
      <c r="K1" s="37" t="s">
        <v>16</v>
      </c>
      <c r="L1" s="37" t="s">
        <v>17</v>
      </c>
      <c r="M1" s="37" t="s">
        <v>18</v>
      </c>
    </row>
    <row r="2" spans="1:14" ht="18.75" x14ac:dyDescent="0.25">
      <c r="A2" s="38">
        <v>1</v>
      </c>
      <c r="B2" s="24">
        <v>202.02311074346304</v>
      </c>
      <c r="C2" s="24">
        <v>265.30133327161275</v>
      </c>
      <c r="D2" s="24">
        <v>275.0000002682209</v>
      </c>
      <c r="E2" s="24">
        <v>212.54400013089179</v>
      </c>
      <c r="F2" s="24">
        <v>181.08000010450681</v>
      </c>
      <c r="G2" s="24">
        <v>461.73333320717018</v>
      </c>
      <c r="H2" s="24">
        <v>145.13333342969418</v>
      </c>
      <c r="I2" s="39"/>
      <c r="J2" s="39"/>
      <c r="K2" s="39"/>
      <c r="L2" s="39"/>
      <c r="M2" s="35"/>
      <c r="N2" s="27"/>
    </row>
    <row r="3" spans="1:14" ht="18.75" x14ac:dyDescent="0.25">
      <c r="A3" s="38">
        <v>2</v>
      </c>
      <c r="B3" s="24">
        <v>212.35919932127007</v>
      </c>
      <c r="C3" s="24">
        <v>287.36799999475477</v>
      </c>
      <c r="D3" s="24">
        <v>255.56277800654374</v>
      </c>
      <c r="E3" s="24">
        <v>239.4674667565028</v>
      </c>
      <c r="F3" s="24">
        <v>222.57999978442987</v>
      </c>
      <c r="G3" s="24">
        <v>228.95466658274333</v>
      </c>
      <c r="H3" s="24">
        <v>182.84799998601278</v>
      </c>
      <c r="I3" s="39"/>
      <c r="J3" s="39"/>
      <c r="K3" s="39"/>
      <c r="L3" s="39"/>
      <c r="M3" s="27"/>
      <c r="N3" s="27"/>
    </row>
    <row r="4" spans="1:14" ht="18.75" x14ac:dyDescent="0.25">
      <c r="A4" s="38">
        <v>3</v>
      </c>
      <c r="B4" s="24">
        <v>251.12533235751093</v>
      </c>
      <c r="C4" s="24">
        <v>244.1160000628233</v>
      </c>
      <c r="D4" s="24">
        <v>229.55555582046509</v>
      </c>
      <c r="E4" s="24">
        <v>189.01180005788805</v>
      </c>
      <c r="F4" s="24">
        <v>249.7228001088649</v>
      </c>
      <c r="G4" s="24">
        <v>242.96200010776519</v>
      </c>
      <c r="H4" s="24">
        <v>168.46573356524112</v>
      </c>
      <c r="I4" s="39"/>
      <c r="J4" s="39"/>
      <c r="K4" s="39"/>
      <c r="L4" s="39"/>
      <c r="M4" s="27"/>
      <c r="N4" s="27"/>
    </row>
    <row r="5" spans="1:14" ht="18.75" x14ac:dyDescent="0.25">
      <c r="A5" s="38">
        <v>4</v>
      </c>
      <c r="B5" s="24">
        <v>257.0666668067376</v>
      </c>
      <c r="C5" s="24">
        <v>266.68031121067702</v>
      </c>
      <c r="D5" s="24">
        <v>286.65960009997093</v>
      </c>
      <c r="E5" s="24">
        <v>283.26699976940949</v>
      </c>
      <c r="F5" s="24">
        <v>256.16000011598072</v>
      </c>
      <c r="G5" s="24">
        <v>239.87199993133544</v>
      </c>
      <c r="H5" s="24">
        <v>200.7200000892083</v>
      </c>
      <c r="I5" s="39"/>
      <c r="J5" s="39"/>
      <c r="K5" s="39"/>
      <c r="L5" s="39"/>
      <c r="M5" s="27"/>
      <c r="N5" s="27"/>
    </row>
    <row r="6" spans="1:14" ht="18.75" x14ac:dyDescent="0.25">
      <c r="A6" s="38">
        <v>5</v>
      </c>
      <c r="B6" s="24">
        <v>352.23566647226613</v>
      </c>
      <c r="C6" s="24">
        <v>384.96399964379771</v>
      </c>
      <c r="D6" s="24">
        <v>319.84444462259609</v>
      </c>
      <c r="E6" s="24">
        <v>290.67240012794736</v>
      </c>
      <c r="F6" s="24">
        <v>301.00000006775059</v>
      </c>
      <c r="G6" s="24">
        <v>242.72000026702881</v>
      </c>
      <c r="H6" s="24">
        <v>226.40400009120506</v>
      </c>
      <c r="I6" s="39"/>
      <c r="J6" s="39"/>
      <c r="K6" s="39"/>
      <c r="L6" s="39"/>
      <c r="M6" s="27"/>
      <c r="N6" s="27"/>
    </row>
    <row r="7" spans="1:14" ht="18.75" x14ac:dyDescent="0.25">
      <c r="A7" s="38">
        <v>6</v>
      </c>
      <c r="B7" s="24">
        <v>525.25999977588651</v>
      </c>
      <c r="C7" s="24">
        <v>499.44355440810324</v>
      </c>
      <c r="D7" s="24">
        <v>470.08000040054321</v>
      </c>
      <c r="E7" s="24">
        <v>415.47380014419559</v>
      </c>
      <c r="F7" s="24">
        <v>421.72000008821487</v>
      </c>
      <c r="G7" s="24">
        <v>334.96000004907449</v>
      </c>
      <c r="H7" s="24">
        <v>297.76000010470551</v>
      </c>
      <c r="I7" s="39"/>
      <c r="J7" s="39"/>
      <c r="K7" s="39"/>
      <c r="L7" s="39"/>
      <c r="M7" s="27"/>
      <c r="N7" s="27"/>
    </row>
    <row r="8" spans="1:14" ht="18.75" x14ac:dyDescent="0.25">
      <c r="A8" s="38">
        <v>7</v>
      </c>
      <c r="B8" s="24">
        <v>634.8817332486808</v>
      </c>
      <c r="C8" s="24">
        <v>597.70839824184782</v>
      </c>
      <c r="D8" s="24">
        <v>595.00000014901161</v>
      </c>
      <c r="E8" s="24">
        <v>507.42222238580388</v>
      </c>
      <c r="F8" s="24">
        <v>472.25999975204468</v>
      </c>
      <c r="G8" s="24">
        <v>401.96000004907449</v>
      </c>
      <c r="H8" s="24">
        <v>349.72000026702881</v>
      </c>
      <c r="I8" s="39"/>
      <c r="J8" s="39"/>
      <c r="K8" s="39"/>
      <c r="L8" s="39"/>
      <c r="M8" s="27"/>
      <c r="N8" s="27"/>
    </row>
    <row r="9" spans="1:14" ht="18.75" x14ac:dyDescent="0.25">
      <c r="A9" s="38">
        <v>8</v>
      </c>
      <c r="B9" s="24">
        <v>393.16331112146378</v>
      </c>
      <c r="C9" s="24">
        <v>395.74099879066154</v>
      </c>
      <c r="D9" s="24">
        <v>389.96102146695057</v>
      </c>
      <c r="E9" s="24">
        <v>306.53333346515893</v>
      </c>
      <c r="F9" s="24">
        <v>308.64000012278558</v>
      </c>
      <c r="G9" s="24">
        <v>223.74142229874931</v>
      </c>
      <c r="H9" s="24">
        <v>269.41106676662963</v>
      </c>
      <c r="I9" s="39"/>
      <c r="J9" s="39"/>
      <c r="K9" s="39"/>
      <c r="L9" s="39"/>
      <c r="M9" s="27"/>
      <c r="N9" s="27"/>
    </row>
    <row r="10" spans="1:14" ht="18.75" x14ac:dyDescent="0.25">
      <c r="A10" s="38">
        <v>9</v>
      </c>
      <c r="B10" s="24">
        <v>298.80000019967554</v>
      </c>
      <c r="C10" s="24">
        <v>306.56316139084896</v>
      </c>
      <c r="D10" s="24">
        <v>351.60266586999097</v>
      </c>
      <c r="E10" s="24">
        <v>321.79999855579479</v>
      </c>
      <c r="F10" s="24">
        <v>386.85200674072752</v>
      </c>
      <c r="G10" s="24">
        <v>386.94266657650473</v>
      </c>
      <c r="H10" s="24">
        <v>368.36000013470652</v>
      </c>
      <c r="I10" s="39"/>
      <c r="J10" s="39"/>
      <c r="K10" s="39"/>
      <c r="L10" s="39"/>
      <c r="M10" s="27"/>
      <c r="N10" s="27"/>
    </row>
    <row r="11" spans="1:14" ht="18.75" x14ac:dyDescent="0.25">
      <c r="A11" s="38">
        <v>10</v>
      </c>
      <c r="B11" s="24">
        <v>394.08324231584743</v>
      </c>
      <c r="C11" s="24">
        <v>440.26900515362433</v>
      </c>
      <c r="D11" s="24">
        <v>397.31436962238547</v>
      </c>
      <c r="E11" s="24">
        <v>460.72424526566664</v>
      </c>
      <c r="F11" s="24">
        <v>477.09242571209791</v>
      </c>
      <c r="G11" s="24">
        <v>558.460246500062</v>
      </c>
      <c r="H11" s="24">
        <v>581.82648572543519</v>
      </c>
      <c r="I11" s="39"/>
      <c r="J11" s="39"/>
      <c r="K11" s="39"/>
      <c r="L11" s="39"/>
      <c r="M11" s="27"/>
      <c r="N11" s="27"/>
    </row>
    <row r="12" spans="1:14" ht="18.75" x14ac:dyDescent="0.25">
      <c r="A12" s="38">
        <v>11</v>
      </c>
      <c r="B12" s="24">
        <v>408.96030334323189</v>
      </c>
      <c r="C12" s="24">
        <v>418.70764595933474</v>
      </c>
      <c r="D12" s="24">
        <v>459.2261269446555</v>
      </c>
      <c r="E12" s="24">
        <v>408.42523388006629</v>
      </c>
      <c r="F12" s="24">
        <v>563.85255456631467</v>
      </c>
      <c r="G12" s="24">
        <v>594.80523694181602</v>
      </c>
      <c r="H12" s="24">
        <v>654.97823883906392</v>
      </c>
      <c r="I12" s="39"/>
      <c r="J12" s="39"/>
      <c r="K12" s="39"/>
      <c r="L12" s="39"/>
      <c r="M12" s="27"/>
      <c r="N12" s="27"/>
    </row>
    <row r="13" spans="1:14" ht="18.75" x14ac:dyDescent="0.25">
      <c r="A13" s="38">
        <v>12</v>
      </c>
      <c r="B13" s="24">
        <v>340.43986306439257</v>
      </c>
      <c r="C13" s="24">
        <v>398.81003859382116</v>
      </c>
      <c r="D13" s="24">
        <v>474.71763617095849</v>
      </c>
      <c r="E13" s="24">
        <v>436.37069268160087</v>
      </c>
      <c r="F13" s="24">
        <v>618.45551290888784</v>
      </c>
      <c r="G13" s="24">
        <v>623.85918381553518</v>
      </c>
      <c r="H13" s="24">
        <v>665.98699149367474</v>
      </c>
      <c r="I13" s="39"/>
      <c r="J13" s="39"/>
      <c r="K13" s="39"/>
      <c r="L13" s="39"/>
      <c r="M13" s="27"/>
      <c r="N13" s="27"/>
    </row>
    <row r="14" spans="1:14" ht="18.75" x14ac:dyDescent="0.25">
      <c r="A14" s="38">
        <v>13</v>
      </c>
      <c r="B14" s="24">
        <v>396.18116089208291</v>
      </c>
      <c r="C14" s="24">
        <v>404.2420172711789</v>
      </c>
      <c r="D14" s="24">
        <v>454.10334743132262</v>
      </c>
      <c r="E14" s="24">
        <v>454.40506718838168</v>
      </c>
      <c r="F14" s="24">
        <v>541.20960368641511</v>
      </c>
      <c r="G14" s="24">
        <v>594.89710001776598</v>
      </c>
      <c r="H14" s="24">
        <v>615.63000390867296</v>
      </c>
      <c r="I14" s="39"/>
      <c r="J14" s="39"/>
      <c r="K14" s="39"/>
      <c r="L14" s="39"/>
      <c r="M14" s="27"/>
      <c r="N14" s="27"/>
    </row>
    <row r="15" spans="1:14" ht="18.75" x14ac:dyDescent="0.25">
      <c r="A15" s="38">
        <v>14</v>
      </c>
      <c r="B15" s="24">
        <v>481.05658013602459</v>
      </c>
      <c r="C15" s="24">
        <v>503.45783348553766</v>
      </c>
      <c r="D15" s="24">
        <v>469.58724638357978</v>
      </c>
      <c r="E15" s="24">
        <v>508.05550897109475</v>
      </c>
      <c r="F15" s="24">
        <v>544.12640408895572</v>
      </c>
      <c r="G15" s="24">
        <v>555.22079010931986</v>
      </c>
      <c r="H15" s="24">
        <v>559.88427081971224</v>
      </c>
      <c r="I15" s="39"/>
      <c r="J15" s="39"/>
      <c r="K15" s="39"/>
      <c r="L15" s="39"/>
      <c r="M15" s="27"/>
      <c r="N15" s="27"/>
    </row>
    <row r="16" spans="1:14" ht="18.75" x14ac:dyDescent="0.25">
      <c r="A16" s="38">
        <v>15</v>
      </c>
      <c r="B16" s="24">
        <v>373.85895795209467</v>
      </c>
      <c r="C16" s="24">
        <v>451.94767249895961</v>
      </c>
      <c r="D16" s="24">
        <v>506.3789267326602</v>
      </c>
      <c r="E16" s="24">
        <v>483.67906097210937</v>
      </c>
      <c r="F16" s="24">
        <v>498.27953288472111</v>
      </c>
      <c r="G16" s="24">
        <v>497.48155671152654</v>
      </c>
      <c r="H16" s="24">
        <v>498.95331891527428</v>
      </c>
      <c r="I16" s="39"/>
      <c r="J16" s="39"/>
      <c r="K16" s="39"/>
      <c r="L16" s="39"/>
      <c r="M16" s="27"/>
      <c r="N16" s="27"/>
    </row>
    <row r="17" spans="1:14" ht="18.75" x14ac:dyDescent="0.25">
      <c r="A17" s="38">
        <v>16</v>
      </c>
      <c r="B17" s="24">
        <v>494.73986423064349</v>
      </c>
      <c r="C17" s="24">
        <v>537.65142346588675</v>
      </c>
      <c r="D17" s="24">
        <v>521.58212370979641</v>
      </c>
      <c r="E17" s="24">
        <v>538.47834466381596</v>
      </c>
      <c r="F17" s="24">
        <v>536.05082684652041</v>
      </c>
      <c r="G17" s="24">
        <v>499.39089720319492</v>
      </c>
      <c r="H17" s="24">
        <v>510.21481834325482</v>
      </c>
      <c r="I17" s="39"/>
      <c r="J17" s="39"/>
      <c r="K17" s="39"/>
      <c r="L17" s="39"/>
      <c r="M17" s="27"/>
      <c r="N17" s="27"/>
    </row>
    <row r="18" spans="1:14" ht="18.75" x14ac:dyDescent="0.25">
      <c r="A18" s="38">
        <v>17</v>
      </c>
      <c r="B18" s="24">
        <v>829.49316112083568</v>
      </c>
      <c r="C18" s="24">
        <v>600.93593479863068</v>
      </c>
      <c r="D18" s="24">
        <v>553.20117693773068</v>
      </c>
      <c r="E18" s="24">
        <v>570.32666726784521</v>
      </c>
      <c r="F18" s="24">
        <v>566.75865914482256</v>
      </c>
      <c r="G18" s="24">
        <v>501.10291142958357</v>
      </c>
      <c r="H18" s="24">
        <v>469.76888017084013</v>
      </c>
      <c r="I18" s="39"/>
      <c r="J18" s="39"/>
      <c r="K18" s="39"/>
      <c r="L18" s="39"/>
      <c r="M18" s="27"/>
      <c r="N18" s="27"/>
    </row>
    <row r="19" spans="1:14" ht="18.75" x14ac:dyDescent="0.25">
      <c r="A19" s="38">
        <v>18</v>
      </c>
      <c r="B19" s="24">
        <v>882.34259072248528</v>
      </c>
      <c r="C19" s="24">
        <v>941.97591306454126</v>
      </c>
      <c r="D19" s="24">
        <v>735.69889139239331</v>
      </c>
      <c r="E19" s="24">
        <v>503.38150005525063</v>
      </c>
      <c r="F19" s="24">
        <v>530.70574384979136</v>
      </c>
      <c r="G19" s="24">
        <v>478.71423819146293</v>
      </c>
      <c r="H19" s="24">
        <v>427.70480753334698</v>
      </c>
      <c r="I19" s="39"/>
      <c r="J19" s="39"/>
      <c r="K19" s="39"/>
      <c r="L19" s="39"/>
      <c r="M19" s="27"/>
      <c r="N19" s="27"/>
    </row>
    <row r="20" spans="1:14" ht="18.75" x14ac:dyDescent="0.25">
      <c r="A20" s="38">
        <v>19</v>
      </c>
      <c r="B20" s="24">
        <v>382.98624883681987</v>
      </c>
      <c r="C20" s="24">
        <v>684.24891968875681</v>
      </c>
      <c r="D20" s="24">
        <v>806.21131400825561</v>
      </c>
      <c r="E20" s="24">
        <v>728.23196496069932</v>
      </c>
      <c r="F20" s="24">
        <v>516.91400578208993</v>
      </c>
      <c r="G20" s="24">
        <v>559.06824031246242</v>
      </c>
      <c r="H20" s="24">
        <v>460.46801358935073</v>
      </c>
      <c r="I20" s="39"/>
      <c r="J20" s="39"/>
      <c r="K20" s="39"/>
      <c r="L20" s="39"/>
      <c r="M20" s="27"/>
      <c r="N20" s="27"/>
    </row>
    <row r="21" spans="1:14" ht="18.75" x14ac:dyDescent="0.25">
      <c r="A21" s="38">
        <v>20</v>
      </c>
      <c r="B21" s="24">
        <v>232.47633506389565</v>
      </c>
      <c r="C21" s="24">
        <v>241.01093343287707</v>
      </c>
      <c r="D21" s="24">
        <v>719.31600649102586</v>
      </c>
      <c r="E21" s="24">
        <v>739.85830307121819</v>
      </c>
      <c r="F21" s="24">
        <v>570.73543404475356</v>
      </c>
      <c r="G21" s="24">
        <v>531.99029184100027</v>
      </c>
      <c r="H21" s="24">
        <v>584.20956394827476</v>
      </c>
      <c r="I21" s="39"/>
      <c r="J21" s="39"/>
      <c r="K21" s="39"/>
      <c r="L21" s="39"/>
      <c r="M21" s="27"/>
      <c r="N21" s="27"/>
    </row>
    <row r="22" spans="1:14" ht="18.75" x14ac:dyDescent="0.25">
      <c r="A22" s="38">
        <v>21</v>
      </c>
      <c r="B22" s="24">
        <v>202.99926635635398</v>
      </c>
      <c r="C22" s="24">
        <v>222.99663231673412</v>
      </c>
      <c r="D22" s="24">
        <v>305.35074572723096</v>
      </c>
      <c r="E22" s="24">
        <v>388.25975349484116</v>
      </c>
      <c r="F22" s="24">
        <v>386.24281038083086</v>
      </c>
      <c r="G22" s="24">
        <v>350.68005955487752</v>
      </c>
      <c r="H22" s="24">
        <v>380.27969133359528</v>
      </c>
      <c r="I22" s="39"/>
      <c r="J22" s="39"/>
      <c r="K22" s="39"/>
      <c r="L22" s="39"/>
      <c r="M22" s="27"/>
      <c r="N22" s="27"/>
    </row>
    <row r="23" spans="1:14" ht="18.75" x14ac:dyDescent="0.25">
      <c r="A23" s="38">
        <v>22</v>
      </c>
      <c r="B23" s="24">
        <v>208.9920000076294</v>
      </c>
      <c r="C23" s="24">
        <v>213.11733333667121</v>
      </c>
      <c r="D23" s="24">
        <v>250.84444471001626</v>
      </c>
      <c r="E23" s="24">
        <v>275.20540014997124</v>
      </c>
      <c r="F23" s="24">
        <v>269.4588889794797</v>
      </c>
      <c r="G23" s="24">
        <v>238.80308890382454</v>
      </c>
      <c r="H23" s="24">
        <v>81.435666578908766</v>
      </c>
      <c r="I23" s="39"/>
      <c r="J23" s="39"/>
      <c r="K23" s="39"/>
      <c r="L23" s="39"/>
      <c r="M23" s="27"/>
      <c r="N23" s="27"/>
    </row>
    <row r="24" spans="1:14" ht="18.75" x14ac:dyDescent="0.25">
      <c r="A24" s="38">
        <v>23</v>
      </c>
      <c r="B24" s="24">
        <v>199.01318863213064</v>
      </c>
      <c r="C24" s="24">
        <v>203.0696001514296</v>
      </c>
      <c r="D24" s="24">
        <v>257.26666691700615</v>
      </c>
      <c r="E24" s="24">
        <v>196.20000007748604</v>
      </c>
      <c r="F24" s="24">
        <v>203.5960889899234</v>
      </c>
      <c r="G24" s="24">
        <v>216.64000005766749</v>
      </c>
      <c r="H24" s="24">
        <v>166.63999985665083</v>
      </c>
      <c r="I24" s="39"/>
      <c r="J24" s="39"/>
      <c r="K24" s="39"/>
      <c r="L24" s="39"/>
      <c r="M24" s="27"/>
      <c r="N24" s="27"/>
    </row>
    <row r="25" spans="1:14" ht="18.75" x14ac:dyDescent="0.25">
      <c r="A25" s="38">
        <v>24</v>
      </c>
      <c r="B25" s="24">
        <v>191.89137798964978</v>
      </c>
      <c r="C25" s="24">
        <v>189.94199976921081</v>
      </c>
      <c r="D25" s="24">
        <v>191.56922188177705</v>
      </c>
      <c r="E25" s="24">
        <v>184.19200007279713</v>
      </c>
      <c r="F25" s="24">
        <v>189.10099979609251</v>
      </c>
      <c r="G25" s="24">
        <v>133.92000007629395</v>
      </c>
      <c r="H25" s="24">
        <v>55.361333398843811</v>
      </c>
      <c r="I25" s="39"/>
      <c r="J25" s="39"/>
      <c r="K25" s="39"/>
      <c r="L25" s="39"/>
      <c r="M25" s="27"/>
      <c r="N25" s="27"/>
    </row>
    <row r="26" spans="1:14" x14ac:dyDescent="0.25">
      <c r="A26" s="8"/>
      <c r="B26" s="8"/>
      <c r="C26" s="8"/>
      <c r="D26" s="8"/>
      <c r="E26" s="8"/>
      <c r="F26" s="8"/>
      <c r="G26" s="8"/>
      <c r="I26" s="27"/>
      <c r="J26" s="27"/>
      <c r="K26" s="27"/>
      <c r="L26" s="27"/>
      <c r="M26" s="27"/>
      <c r="N26" s="27"/>
    </row>
  </sheetData>
  <conditionalFormatting sqref="B2:H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549D39-897C-44A1-9CAD-830482F69B34}">
  <dimension ref="A1:M27"/>
  <sheetViews>
    <sheetView workbookViewId="0">
      <selection activeCell="A26" sqref="A26:XFD26"/>
    </sheetView>
  </sheetViews>
  <sheetFormatPr defaultRowHeight="15" x14ac:dyDescent="0.25"/>
  <cols>
    <col min="1" max="16384" width="9.140625" style="1"/>
  </cols>
  <sheetData>
    <row r="1" spans="1:13" x14ac:dyDescent="0.25">
      <c r="A1" s="32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32" t="s">
        <v>5</v>
      </c>
      <c r="G1" s="32" t="s">
        <v>6</v>
      </c>
      <c r="H1" s="32" t="s">
        <v>7</v>
      </c>
      <c r="I1" s="1" t="s">
        <v>8</v>
      </c>
      <c r="J1" s="1" t="s">
        <v>9</v>
      </c>
      <c r="K1" s="1" t="s">
        <v>16</v>
      </c>
      <c r="L1" s="1" t="s">
        <v>17</v>
      </c>
      <c r="M1" s="1" t="s">
        <v>18</v>
      </c>
    </row>
    <row r="2" spans="1:13" ht="18.75" x14ac:dyDescent="0.25">
      <c r="A2" s="33">
        <v>1</v>
      </c>
      <c r="B2" s="34">
        <f>'[1]95_down'!B2+[1]solar_impact_down!B2+[1]FRRS_down!B2</f>
        <v>286.43820000847182</v>
      </c>
      <c r="C2" s="34">
        <f>'[1]95_down'!C2+[1]solar_impact_down!C2+[1]FRRS_down!C2</f>
        <v>311.37111107720062</v>
      </c>
      <c r="D2" s="34">
        <f>'[1]95_down'!D2+[1]solar_impact_down!D2+[1]FRRS_down!D2</f>
        <v>369.41333304777743</v>
      </c>
      <c r="E2" s="34">
        <f>'[1]95_down'!E2+[1]solar_impact_down!E2+[1]FRRS_down!E2</f>
        <v>384.3616000878439</v>
      </c>
      <c r="F2" s="34">
        <f>'[1]95_down'!F2+[1]solar_impact_down!F2+[1]FRRS_down!F2</f>
        <v>477.92000007629395</v>
      </c>
      <c r="G2" s="34">
        <f>'[1]95_down'!G2+[1]solar_impact_down!G2+[1]FRRS_down!G2</f>
        <v>491</v>
      </c>
      <c r="H2" s="34">
        <f>'[1]95_down'!H2+[1]solar_impact_down!H2+[1]FRRS_down!H2</f>
        <v>470</v>
      </c>
      <c r="I2" s="35"/>
      <c r="J2" s="35"/>
      <c r="K2" s="35"/>
      <c r="L2" s="35"/>
      <c r="M2" s="35"/>
    </row>
    <row r="3" spans="1:13" ht="18.75" x14ac:dyDescent="0.25">
      <c r="A3" s="33">
        <v>2</v>
      </c>
      <c r="B3" s="34">
        <f>'[1]95_down'!B3+[1]solar_impact_down!B3+[1]FRRS_down!B3</f>
        <v>252.30446661585322</v>
      </c>
      <c r="C3" s="34">
        <f>'[1]95_down'!C3+[1]solar_impact_down!C3+[1]FRRS_down!C3</f>
        <v>256.72373334527015</v>
      </c>
      <c r="D3" s="34">
        <f>'[1]95_down'!D3+[1]solar_impact_down!D3+[1]FRRS_down!D3</f>
        <v>326.41333325902622</v>
      </c>
      <c r="E3" s="34">
        <f>'[1]95_down'!E3+[1]solar_impact_down!E3+[1]FRRS_down!E3</f>
        <v>300.85599982716144</v>
      </c>
      <c r="F3" s="34">
        <f>'[1]95_down'!F3+[1]solar_impact_down!F3+[1]FRRS_down!F3</f>
        <v>360.48044436939063</v>
      </c>
      <c r="G3" s="34">
        <f>'[1]95_down'!G3+[1]solar_impact_down!G3+[1]FRRS_down!G3</f>
        <v>385</v>
      </c>
      <c r="H3" s="34">
        <f>'[1]95_down'!H3+[1]solar_impact_down!H3+[1]FRRS_down!H3</f>
        <v>384</v>
      </c>
    </row>
    <row r="4" spans="1:13" ht="18.75" x14ac:dyDescent="0.25">
      <c r="A4" s="33">
        <v>3</v>
      </c>
      <c r="B4" s="34">
        <f>'[1]95_down'!B4+[1]solar_impact_down!B4+[1]FRRS_down!B4</f>
        <v>221.904000022312</v>
      </c>
      <c r="C4" s="34">
        <f>'[1]95_down'!C4+[1]solar_impact_down!C4+[1]FRRS_down!C4</f>
        <v>250.23940001409503</v>
      </c>
      <c r="D4" s="34">
        <f>'[1]95_down'!D4+[1]solar_impact_down!D4+[1]FRRS_down!D4</f>
        <v>253.24000000953674</v>
      </c>
      <c r="E4" s="34">
        <f>'[1]95_down'!E4+[1]solar_impact_down!E4+[1]FRRS_down!E4</f>
        <v>248.24000000953674</v>
      </c>
      <c r="F4" s="34">
        <f>'[1]95_down'!F4+[1]solar_impact_down!F4+[1]FRRS_down!F4</f>
        <v>266.54400000572207</v>
      </c>
      <c r="G4" s="34">
        <f>'[1]95_down'!G4+[1]solar_impact_down!G4+[1]FRRS_down!G4</f>
        <v>309</v>
      </c>
      <c r="H4" s="34">
        <f>'[1]95_down'!H4+[1]solar_impact_down!H4+[1]FRRS_down!H4</f>
        <v>310</v>
      </c>
    </row>
    <row r="5" spans="1:13" ht="18.75" x14ac:dyDescent="0.25">
      <c r="A5" s="33">
        <v>4</v>
      </c>
      <c r="B5" s="34">
        <f>'[1]95_down'!B5+[1]solar_impact_down!B5+[1]FRRS_down!B5</f>
        <v>236.32811666047823</v>
      </c>
      <c r="C5" s="34">
        <f>'[1]95_down'!C5+[1]solar_impact_down!C5+[1]FRRS_down!C5</f>
        <v>241.4640000133713</v>
      </c>
      <c r="D5" s="34">
        <f>'[1]95_down'!D5+[1]solar_impact_down!D5+[1]FRRS_down!D5</f>
        <v>255.78666639829675</v>
      </c>
      <c r="E5" s="34">
        <f>'[1]95_down'!E5+[1]solar_impact_down!E5+[1]FRRS_down!E5</f>
        <v>236.93200001120567</v>
      </c>
      <c r="F5" s="34">
        <f>'[1]95_down'!F5+[1]solar_impact_down!F5+[1]FRRS_down!F5</f>
        <v>237.88875566589337</v>
      </c>
      <c r="G5" s="34">
        <f>'[1]95_down'!G5+[1]solar_impact_down!G5+[1]FRRS_down!G5</f>
        <v>261.47226665919027</v>
      </c>
      <c r="H5" s="34">
        <f>'[1]95_down'!H5+[1]solar_impact_down!H5+[1]FRRS_down!H5</f>
        <v>266</v>
      </c>
    </row>
    <row r="6" spans="1:13" ht="18.75" x14ac:dyDescent="0.25">
      <c r="A6" s="33">
        <v>5</v>
      </c>
      <c r="B6" s="34">
        <f>'[1]95_down'!B6+[1]solar_impact_down!B6+[1]FRRS_down!B6</f>
        <v>238.88822214762371</v>
      </c>
      <c r="C6" s="34">
        <f>'[1]95_down'!C6+[1]solar_impact_down!C6+[1]FRRS_down!C6</f>
        <v>271.47606666908291</v>
      </c>
      <c r="D6" s="34">
        <f>'[1]95_down'!D6+[1]solar_impact_down!D6+[1]FRRS_down!D6</f>
        <v>237.24000000953674</v>
      </c>
      <c r="E6" s="34">
        <f>'[1]95_down'!E6+[1]solar_impact_down!E6+[1]FRRS_down!E6</f>
        <v>192.72666667898497</v>
      </c>
      <c r="F6" s="34">
        <f>'[1]95_down'!F6+[1]solar_impact_down!F6+[1]FRRS_down!F6</f>
        <v>221.92000007629395</v>
      </c>
      <c r="G6" s="34">
        <f>'[1]95_down'!G6+[1]solar_impact_down!G6+[1]FRRS_down!G6</f>
        <v>235.82203333571553</v>
      </c>
      <c r="H6" s="34">
        <f>'[1]95_down'!H6+[1]solar_impact_down!H6+[1]FRRS_down!H6</f>
        <v>239</v>
      </c>
    </row>
    <row r="7" spans="1:13" ht="18.75" x14ac:dyDescent="0.25">
      <c r="A7" s="33">
        <v>6</v>
      </c>
      <c r="B7" s="34">
        <f>'[1]95_down'!B7+[1]solar_impact_down!B7+[1]FRRS_down!B7</f>
        <v>280.38120001186928</v>
      </c>
      <c r="C7" s="34">
        <f>'[1]95_down'!C7+[1]solar_impact_down!C7+[1]FRRS_down!C7</f>
        <v>319.13280006696783</v>
      </c>
      <c r="D7" s="34">
        <f>'[1]95_down'!D7+[1]solar_impact_down!D7+[1]FRRS_down!D7</f>
        <v>276.93380000031243</v>
      </c>
      <c r="E7" s="34">
        <f>'[1]95_down'!E7+[1]solar_impact_down!E7+[1]FRRS_down!E7</f>
        <v>229.70826668083672</v>
      </c>
      <c r="F7" s="34">
        <f>'[1]95_down'!F7+[1]solar_impact_down!F7+[1]FRRS_down!F7</f>
        <v>273.95037772146367</v>
      </c>
      <c r="G7" s="34">
        <f>'[1]95_down'!G7+[1]solar_impact_down!G7+[1]FRRS_down!G7</f>
        <v>212.34133329423764</v>
      </c>
      <c r="H7" s="34">
        <f>'[1]95_down'!H7+[1]solar_impact_down!H7+[1]FRRS_down!H7</f>
        <v>194</v>
      </c>
    </row>
    <row r="8" spans="1:13" ht="18.75" x14ac:dyDescent="0.25">
      <c r="A8" s="33">
        <v>7</v>
      </c>
      <c r="B8" s="34">
        <f>'[1]95_down'!B8+[1]solar_impact_down!B8+[1]FRRS_down!B8</f>
        <v>234.40800000826519</v>
      </c>
      <c r="C8" s="34">
        <f>'[1]95_down'!C8+[1]solar_impact_down!C8+[1]FRRS_down!C8</f>
        <v>268.94960000115134</v>
      </c>
      <c r="D8" s="34">
        <f>'[1]95_down'!D8+[1]solar_impact_down!D8+[1]FRRS_down!D8</f>
        <v>235.77353330274423</v>
      </c>
      <c r="E8" s="34">
        <f>'[1]95_down'!E8+[1]solar_impact_down!E8+[1]FRRS_down!E8</f>
        <v>211.15999993748963</v>
      </c>
      <c r="F8" s="34">
        <f>'[1]95_down'!F8+[1]solar_impact_down!F8+[1]FRRS_down!F8</f>
        <v>232.16000000635782</v>
      </c>
      <c r="G8" s="34">
        <f>'[1]95_down'!G8+[1]solar_impact_down!G8+[1]FRRS_down!G8</f>
        <v>274.15911111012099</v>
      </c>
      <c r="H8" s="34">
        <f>'[1]95_down'!H8+[1]solar_impact_down!H8+[1]FRRS_down!H8</f>
        <v>233</v>
      </c>
    </row>
    <row r="9" spans="1:13" ht="18.75" x14ac:dyDescent="0.25">
      <c r="A9" s="33">
        <v>8</v>
      </c>
      <c r="B9" s="34">
        <f>'[1]95_down'!B9+[1]solar_impact_down!B9+[1]FRRS_down!B9</f>
        <v>311.54030191221347</v>
      </c>
      <c r="C9" s="34">
        <f>'[1]95_down'!C9+[1]solar_impact_down!C9+[1]FRRS_down!C9</f>
        <v>603.43947450765427</v>
      </c>
      <c r="D9" s="34">
        <f>'[1]95_down'!D9+[1]solar_impact_down!D9+[1]FRRS_down!D9</f>
        <v>662.46994937452757</v>
      </c>
      <c r="E9" s="34">
        <f>'[1]95_down'!E9+[1]solar_impact_down!E9+[1]FRRS_down!E9</f>
        <v>505.9071685481735</v>
      </c>
      <c r="F9" s="34">
        <f>'[1]95_down'!F9+[1]solar_impact_down!F9+[1]FRRS_down!F9</f>
        <v>495.96434326914994</v>
      </c>
      <c r="G9" s="34">
        <f>'[1]95_down'!G9+[1]solar_impact_down!G9+[1]FRRS_down!G9</f>
        <v>474.27511976878634</v>
      </c>
      <c r="H9" s="34">
        <f>'[1]95_down'!H9+[1]solar_impact_down!H9+[1]FRRS_down!H9</f>
        <v>467.22382548602752</v>
      </c>
    </row>
    <row r="10" spans="1:13" ht="18.75" x14ac:dyDescent="0.25">
      <c r="A10" s="33">
        <v>9</v>
      </c>
      <c r="B10" s="34">
        <f>'[1]95_down'!B10+[1]solar_impact_down!B10+[1]FRRS_down!B10</f>
        <v>825.16086498736763</v>
      </c>
      <c r="C10" s="34">
        <f>'[1]95_down'!C10+[1]solar_impact_down!C10+[1]FRRS_down!C10</f>
        <v>918.15278503992943</v>
      </c>
      <c r="D10" s="34">
        <f>'[1]95_down'!D10+[1]solar_impact_down!D10+[1]FRRS_down!D10</f>
        <v>767.68961387379034</v>
      </c>
      <c r="E10" s="34">
        <f>'[1]95_down'!E10+[1]solar_impact_down!E10+[1]FRRS_down!E10</f>
        <v>626.47037953952804</v>
      </c>
      <c r="F10" s="34">
        <f>'[1]95_down'!F10+[1]solar_impact_down!F10+[1]FRRS_down!F10</f>
        <v>618.33872383449068</v>
      </c>
      <c r="G10" s="34">
        <f>'[1]95_down'!G10+[1]solar_impact_down!G10+[1]FRRS_down!G10</f>
        <v>490.03581706389201</v>
      </c>
      <c r="H10" s="34">
        <f>'[1]95_down'!H10+[1]solar_impact_down!H10+[1]FRRS_down!H10</f>
        <v>460.72377603429334</v>
      </c>
    </row>
    <row r="11" spans="1:13" ht="18.75" x14ac:dyDescent="0.25">
      <c r="A11" s="33">
        <v>10</v>
      </c>
      <c r="B11" s="34">
        <f>'[1]95_down'!B11+[1]solar_impact_down!B11+[1]FRRS_down!B11</f>
        <v>571.16799396920408</v>
      </c>
      <c r="C11" s="34">
        <f>'[1]95_down'!C11+[1]solar_impact_down!C11+[1]FRRS_down!C11</f>
        <v>593.23155822309991</v>
      </c>
      <c r="D11" s="34">
        <f>'[1]95_down'!D11+[1]solar_impact_down!D11+[1]FRRS_down!D11</f>
        <v>560.29858689161563</v>
      </c>
      <c r="E11" s="34">
        <f>'[1]95_down'!E11+[1]solar_impact_down!E11+[1]FRRS_down!E11</f>
        <v>540.118596208658</v>
      </c>
      <c r="F11" s="34">
        <f>'[1]95_down'!F11+[1]solar_impact_down!F11+[1]FRRS_down!F11</f>
        <v>454.35239981232633</v>
      </c>
      <c r="G11" s="34">
        <f>'[1]95_down'!G11+[1]solar_impact_down!G11+[1]FRRS_down!G11</f>
        <v>420.03013383718894</v>
      </c>
      <c r="H11" s="34">
        <f>'[1]95_down'!H11+[1]solar_impact_down!H11+[1]FRRS_down!H11</f>
        <v>384.47177427831775</v>
      </c>
    </row>
    <row r="12" spans="1:13" ht="18.75" x14ac:dyDescent="0.25">
      <c r="A12" s="33">
        <v>11</v>
      </c>
      <c r="B12" s="34">
        <f>'[1]95_down'!B12+[1]solar_impact_down!B12+[1]FRRS_down!B12</f>
        <v>446.61316948107259</v>
      </c>
      <c r="C12" s="34">
        <f>'[1]95_down'!C12+[1]solar_impact_down!C12+[1]FRRS_down!C12</f>
        <v>491.50587431725</v>
      </c>
      <c r="D12" s="34">
        <f>'[1]95_down'!D12+[1]solar_impact_down!D12+[1]FRRS_down!D12</f>
        <v>499.96697221332022</v>
      </c>
      <c r="E12" s="34">
        <f>'[1]95_down'!E12+[1]solar_impact_down!E12+[1]FRRS_down!E12</f>
        <v>465.20849257238069</v>
      </c>
      <c r="F12" s="34">
        <f>'[1]95_down'!F12+[1]solar_impact_down!F12+[1]FRRS_down!F12</f>
        <v>473.94173774837236</v>
      </c>
      <c r="G12" s="34">
        <f>'[1]95_down'!G12+[1]solar_impact_down!G12+[1]FRRS_down!G12</f>
        <v>303.44709181135852</v>
      </c>
      <c r="H12" s="34">
        <f>'[1]95_down'!H12+[1]solar_impact_down!H12+[1]FRRS_down!H12</f>
        <v>181.79419367216241</v>
      </c>
    </row>
    <row r="13" spans="1:13" ht="18.75" x14ac:dyDescent="0.25">
      <c r="A13" s="33">
        <v>12</v>
      </c>
      <c r="B13" s="34">
        <f>'[1]95_down'!B13+[1]solar_impact_down!B13+[1]FRRS_down!B13</f>
        <v>395.13158694058529</v>
      </c>
      <c r="C13" s="34">
        <f>'[1]95_down'!C13+[1]solar_impact_down!C13+[1]FRRS_down!C13</f>
        <v>466.1199595631449</v>
      </c>
      <c r="D13" s="34">
        <f>'[1]95_down'!D13+[1]solar_impact_down!D13+[1]FRRS_down!D13</f>
        <v>481.2974511463043</v>
      </c>
      <c r="E13" s="34">
        <f>'[1]95_down'!E13+[1]solar_impact_down!E13+[1]FRRS_down!E13</f>
        <v>442.8009077510103</v>
      </c>
      <c r="F13" s="34">
        <f>'[1]95_down'!F13+[1]solar_impact_down!F13+[1]FRRS_down!F13</f>
        <v>424.52709478046364</v>
      </c>
      <c r="G13" s="34">
        <f>'[1]95_down'!G13+[1]solar_impact_down!G13+[1]FRRS_down!G13</f>
        <v>318.31564494228064</v>
      </c>
      <c r="H13" s="34">
        <f>'[1]95_down'!H13+[1]solar_impact_down!H13+[1]FRRS_down!H13</f>
        <v>254.67910481625788</v>
      </c>
    </row>
    <row r="14" spans="1:13" ht="18.75" x14ac:dyDescent="0.25">
      <c r="A14" s="33">
        <v>13</v>
      </c>
      <c r="B14" s="34">
        <f>'[1]95_down'!B14+[1]solar_impact_down!B14+[1]FRRS_down!B14</f>
        <v>369.01722702083907</v>
      </c>
      <c r="C14" s="34">
        <f>'[1]95_down'!C14+[1]solar_impact_down!C14+[1]FRRS_down!C14</f>
        <v>515.25154500262977</v>
      </c>
      <c r="D14" s="34">
        <f>'[1]95_down'!D14+[1]solar_impact_down!D14+[1]FRRS_down!D14</f>
        <v>507.56232188252517</v>
      </c>
      <c r="E14" s="34">
        <f>'[1]95_down'!E14+[1]solar_impact_down!E14+[1]FRRS_down!E14</f>
        <v>426.41493070265227</v>
      </c>
      <c r="F14" s="34">
        <f>'[1]95_down'!F14+[1]solar_impact_down!F14+[1]FRRS_down!F14</f>
        <v>444.93697539564175</v>
      </c>
      <c r="G14" s="34">
        <f>'[1]95_down'!G14+[1]solar_impact_down!G14+[1]FRRS_down!G14</f>
        <v>289.90981046596642</v>
      </c>
      <c r="H14" s="34">
        <f>'[1]95_down'!H14+[1]solar_impact_down!H14+[1]FRRS_down!H14</f>
        <v>190.40493363533244</v>
      </c>
    </row>
    <row r="15" spans="1:13" ht="18.75" x14ac:dyDescent="0.25">
      <c r="A15" s="33">
        <v>14</v>
      </c>
      <c r="B15" s="34">
        <f>'[1]95_down'!B15+[1]solar_impact_down!B15+[1]FRRS_down!B15</f>
        <v>366.56446066917226</v>
      </c>
      <c r="C15" s="34">
        <f>'[1]95_down'!C15+[1]solar_impact_down!C15+[1]FRRS_down!C15</f>
        <v>476.23061561703537</v>
      </c>
      <c r="D15" s="34">
        <f>'[1]95_down'!D15+[1]solar_impact_down!D15+[1]FRRS_down!D15</f>
        <v>515.79061006695906</v>
      </c>
      <c r="E15" s="34">
        <f>'[1]95_down'!E15+[1]solar_impact_down!E15+[1]FRRS_down!E15</f>
        <v>397.30715028821334</v>
      </c>
      <c r="F15" s="34">
        <f>'[1]95_down'!F15+[1]solar_impact_down!F15+[1]FRRS_down!F15</f>
        <v>412.82526222737465</v>
      </c>
      <c r="G15" s="34">
        <f>'[1]95_down'!G15+[1]solar_impact_down!G15+[1]FRRS_down!G15</f>
        <v>314.03346369793076</v>
      </c>
      <c r="H15" s="34">
        <f>'[1]95_down'!H15+[1]solar_impact_down!H15+[1]FRRS_down!H15</f>
        <v>268.66022806228381</v>
      </c>
    </row>
    <row r="16" spans="1:13" ht="18.75" x14ac:dyDescent="0.25">
      <c r="A16" s="33">
        <v>15</v>
      </c>
      <c r="B16" s="34">
        <f>'[1]95_down'!B16+[1]solar_impact_down!B16+[1]FRRS_down!B16</f>
        <v>393.48741740986583</v>
      </c>
      <c r="C16" s="34">
        <f>'[1]95_down'!C16+[1]solar_impact_down!C16+[1]FRRS_down!C16</f>
        <v>440.39245872753287</v>
      </c>
      <c r="D16" s="34">
        <f>'[1]95_down'!D16+[1]solar_impact_down!D16+[1]FRRS_down!D16</f>
        <v>470.65226776398202</v>
      </c>
      <c r="E16" s="34">
        <f>'[1]95_down'!E16+[1]solar_impact_down!E16+[1]FRRS_down!E16</f>
        <v>448.68063055773217</v>
      </c>
      <c r="F16" s="34">
        <f>'[1]95_down'!F16+[1]solar_impact_down!F16+[1]FRRS_down!F16</f>
        <v>396.42037275104667</v>
      </c>
      <c r="G16" s="34">
        <f>'[1]95_down'!G16+[1]solar_impact_down!G16+[1]FRRS_down!G16</f>
        <v>321.06053596363529</v>
      </c>
      <c r="H16" s="34">
        <f>'[1]95_down'!H16+[1]solar_impact_down!H16+[1]FRRS_down!H16</f>
        <v>322.17296623927302</v>
      </c>
    </row>
    <row r="17" spans="1:8" ht="18.75" x14ac:dyDescent="0.25">
      <c r="A17" s="33">
        <v>16</v>
      </c>
      <c r="B17" s="34">
        <f>'[1]95_down'!B17+[1]solar_impact_down!B17+[1]FRRS_down!B17</f>
        <v>385.57494408566737</v>
      </c>
      <c r="C17" s="34">
        <f>'[1]95_down'!C17+[1]solar_impact_down!C17+[1]FRRS_down!C17</f>
        <v>460.23129596001456</v>
      </c>
      <c r="D17" s="34">
        <f>'[1]95_down'!D17+[1]solar_impact_down!D17+[1]FRRS_down!D17</f>
        <v>476.40882472582291</v>
      </c>
      <c r="E17" s="34">
        <f>'[1]95_down'!E17+[1]solar_impact_down!E17+[1]FRRS_down!E17</f>
        <v>487.44685744378745</v>
      </c>
      <c r="F17" s="34">
        <f>'[1]95_down'!F17+[1]solar_impact_down!F17+[1]FRRS_down!F17</f>
        <v>411.68060540159411</v>
      </c>
      <c r="G17" s="34">
        <f>'[1]95_down'!G17+[1]solar_impact_down!G17+[1]FRRS_down!G17</f>
        <v>390.03760158354447</v>
      </c>
      <c r="H17" s="34">
        <f>'[1]95_down'!H17+[1]solar_impact_down!H17+[1]FRRS_down!H17</f>
        <v>389.6670047374306</v>
      </c>
    </row>
    <row r="18" spans="1:8" ht="18.75" x14ac:dyDescent="0.25">
      <c r="A18" s="33">
        <v>17</v>
      </c>
      <c r="B18" s="34">
        <f>'[1]95_down'!B18+[1]solar_impact_down!B18+[1]FRRS_down!B18</f>
        <v>329.55993261172364</v>
      </c>
      <c r="C18" s="34">
        <f>'[1]95_down'!C18+[1]solar_impact_down!C18+[1]FRRS_down!C18</f>
        <v>449.13388665708987</v>
      </c>
      <c r="D18" s="34">
        <f>'[1]95_down'!D18+[1]solar_impact_down!D18+[1]FRRS_down!D18</f>
        <v>497.17659425722968</v>
      </c>
      <c r="E18" s="34">
        <f>'[1]95_down'!E18+[1]solar_impact_down!E18+[1]FRRS_down!E18</f>
        <v>458.1575400223071</v>
      </c>
      <c r="F18" s="34">
        <f>'[1]95_down'!F18+[1]solar_impact_down!F18+[1]FRRS_down!F18</f>
        <v>436.69549091281863</v>
      </c>
      <c r="G18" s="34">
        <f>'[1]95_down'!G18+[1]solar_impact_down!G18+[1]FRRS_down!G18</f>
        <v>457.20668536801736</v>
      </c>
      <c r="H18" s="34">
        <f>'[1]95_down'!H18+[1]solar_impact_down!H18+[1]FRRS_down!H18</f>
        <v>404.82619876202631</v>
      </c>
    </row>
    <row r="19" spans="1:8" ht="18.75" x14ac:dyDescent="0.25">
      <c r="A19" s="33">
        <v>18</v>
      </c>
      <c r="B19" s="34">
        <f>'[1]95_down'!B19+[1]solar_impact_down!B19+[1]FRRS_down!B19</f>
        <v>224.73333329981813</v>
      </c>
      <c r="C19" s="34">
        <f>'[1]95_down'!C19+[1]solar_impact_down!C19+[1]FRRS_down!C19</f>
        <v>338.78654059854165</v>
      </c>
      <c r="D19" s="34">
        <f>'[1]95_down'!D19+[1]solar_impact_down!D19+[1]FRRS_down!D19</f>
        <v>513.79099193729269</v>
      </c>
      <c r="E19" s="34">
        <f>'[1]95_down'!E19+[1]solar_impact_down!E19+[1]FRRS_down!E19</f>
        <v>501.77209131266403</v>
      </c>
      <c r="F19" s="34">
        <f>'[1]95_down'!F19+[1]solar_impact_down!F19+[1]FRRS_down!F19</f>
        <v>495.18748117779023</v>
      </c>
      <c r="G19" s="34">
        <f>'[1]95_down'!G19+[1]solar_impact_down!G19+[1]FRRS_down!G19</f>
        <v>468.28396343685421</v>
      </c>
      <c r="H19" s="34">
        <f>'[1]95_down'!H19+[1]solar_impact_down!H19+[1]FRRS_down!H19</f>
        <v>453.03327750214748</v>
      </c>
    </row>
    <row r="20" spans="1:8" ht="18.75" x14ac:dyDescent="0.25">
      <c r="A20" s="33">
        <v>19</v>
      </c>
      <c r="B20" s="34">
        <f>'[1]95_down'!B20+[1]solar_impact_down!B20+[1]FRRS_down!B20</f>
        <v>270.84799997195603</v>
      </c>
      <c r="C20" s="34">
        <f>'[1]95_down'!C20+[1]solar_impact_down!C20+[1]FRRS_down!C20</f>
        <v>295.17240002542735</v>
      </c>
      <c r="D20" s="34">
        <f>'[1]95_down'!D20+[1]solar_impact_down!D20+[1]FRRS_down!D20</f>
        <v>399.69476562053336</v>
      </c>
      <c r="E20" s="34">
        <f>'[1]95_down'!E20+[1]solar_impact_down!E20+[1]FRRS_down!E20</f>
        <v>433.18654465077566</v>
      </c>
      <c r="F20" s="34">
        <f>'[1]95_down'!F20+[1]solar_impact_down!F20+[1]FRRS_down!F20</f>
        <v>470.24958201776298</v>
      </c>
      <c r="G20" s="34">
        <f>'[1]95_down'!G20+[1]solar_impact_down!G20+[1]FRRS_down!G20</f>
        <v>426.60885388508007</v>
      </c>
      <c r="H20" s="34">
        <f>'[1]95_down'!H20+[1]solar_impact_down!H20+[1]FRRS_down!H20</f>
        <v>416.02268328604941</v>
      </c>
    </row>
    <row r="21" spans="1:8" ht="18.75" x14ac:dyDescent="0.25">
      <c r="A21" s="33">
        <v>20</v>
      </c>
      <c r="B21" s="34">
        <f>'[1]95_down'!B21+[1]solar_impact_down!B21+[1]FRRS_down!B21</f>
        <v>262.20742221832279</v>
      </c>
      <c r="C21" s="34">
        <f>'[1]95_down'!C21+[1]solar_impact_down!C21+[1]FRRS_down!C21</f>
        <v>319</v>
      </c>
      <c r="D21" s="34">
        <f>'[1]95_down'!D21+[1]solar_impact_down!D21+[1]FRRS_down!D21</f>
        <v>404.10233328644807</v>
      </c>
      <c r="E21" s="34">
        <f>'[1]95_down'!E21+[1]solar_impact_down!E21+[1]FRRS_down!E21</f>
        <v>254.23913328324755</v>
      </c>
      <c r="F21" s="34">
        <f>'[1]95_down'!F21+[1]solar_impact_down!F21+[1]FRRS_down!F21</f>
        <v>330</v>
      </c>
      <c r="G21" s="34">
        <f>'[1]95_down'!G21+[1]solar_impact_down!G21+[1]FRRS_down!G21</f>
        <v>348</v>
      </c>
      <c r="H21" s="34">
        <f>'[1]95_down'!H21+[1]solar_impact_down!H21+[1]FRRS_down!H21</f>
        <v>265</v>
      </c>
    </row>
    <row r="22" spans="1:8" ht="18.75" x14ac:dyDescent="0.25">
      <c r="A22" s="33">
        <v>21</v>
      </c>
      <c r="B22" s="34">
        <f>'[1]95_down'!B22+[1]solar_impact_down!B22+[1]FRRS_down!B22</f>
        <v>282.37333333492279</v>
      </c>
      <c r="C22" s="34">
        <f>'[1]95_down'!C22+[1]solar_impact_down!C22+[1]FRRS_down!C22</f>
        <v>312</v>
      </c>
      <c r="D22" s="34">
        <f>'[1]95_down'!D22+[1]solar_impact_down!D22+[1]FRRS_down!D22</f>
        <v>374.08653327493619</v>
      </c>
      <c r="E22" s="34">
        <f>'[1]95_down'!E22+[1]solar_impact_down!E22+[1]FRRS_down!E22</f>
        <v>385.64533315700788</v>
      </c>
      <c r="F22" s="34">
        <f>'[1]95_down'!F22+[1]solar_impact_down!F22+[1]FRRS_down!F22</f>
        <v>373</v>
      </c>
      <c r="G22" s="34">
        <f>'[1]95_down'!G22+[1]solar_impact_down!G22+[1]FRRS_down!G22</f>
        <v>445</v>
      </c>
      <c r="H22" s="34">
        <f>'[1]95_down'!H22+[1]solar_impact_down!H22+[1]FRRS_down!H22</f>
        <v>404</v>
      </c>
    </row>
    <row r="23" spans="1:8" ht="18.75" x14ac:dyDescent="0.25">
      <c r="A23" s="33">
        <v>22</v>
      </c>
      <c r="B23" s="34">
        <f>'[1]95_down'!B23+[1]solar_impact_down!B23+[1]FRRS_down!B23</f>
        <v>311.94679999309284</v>
      </c>
      <c r="C23" s="34">
        <f>'[1]95_down'!C23+[1]solar_impact_down!C23+[1]FRRS_down!C23</f>
        <v>315</v>
      </c>
      <c r="D23" s="34">
        <f>'[1]95_down'!D23+[1]solar_impact_down!D23+[1]FRRS_down!D23</f>
        <v>381.88519985118262</v>
      </c>
      <c r="E23" s="34">
        <f>'[1]95_down'!E23+[1]solar_impact_down!E23+[1]FRRS_down!E23</f>
        <v>444.33755576541029</v>
      </c>
      <c r="F23" s="34">
        <f>'[1]95_down'!F23+[1]solar_impact_down!F23+[1]FRRS_down!F23</f>
        <v>520.60395554624506</v>
      </c>
      <c r="G23" s="34">
        <f>'[1]95_down'!G23+[1]solar_impact_down!G23+[1]FRRS_down!G23</f>
        <v>548</v>
      </c>
      <c r="H23" s="34">
        <f>'[1]95_down'!H23+[1]solar_impact_down!H23+[1]FRRS_down!H23</f>
        <v>555</v>
      </c>
    </row>
    <row r="24" spans="1:8" ht="18.75" x14ac:dyDescent="0.25">
      <c r="A24" s="33">
        <v>23</v>
      </c>
      <c r="B24" s="34">
        <f>'[1]95_down'!B24+[1]solar_impact_down!B24+[1]FRRS_down!B24</f>
        <v>381.39158328908189</v>
      </c>
      <c r="C24" s="34">
        <f>'[1]95_down'!C24+[1]solar_impact_down!C24+[1]FRRS_down!C24</f>
        <v>380.89333329640328</v>
      </c>
      <c r="D24" s="34">
        <f>'[1]95_down'!D24+[1]solar_impact_down!D24+[1]FRRS_down!D24</f>
        <v>425.19855562239889</v>
      </c>
      <c r="E24" s="34">
        <f>'[1]95_down'!E24+[1]solar_impact_down!E24+[1]FRRS_down!E24</f>
        <v>490.16906669087712</v>
      </c>
      <c r="F24" s="34">
        <f>'[1]95_down'!F24+[1]solar_impact_down!F24+[1]FRRS_down!F24</f>
        <v>545.7968444611505</v>
      </c>
      <c r="G24" s="34">
        <f>'[1]95_down'!G24+[1]solar_impact_down!G24+[1]FRRS_down!G24</f>
        <v>590</v>
      </c>
      <c r="H24" s="34">
        <f>'[1]95_down'!H24+[1]solar_impact_down!H24+[1]FRRS_down!H24</f>
        <v>586</v>
      </c>
    </row>
    <row r="25" spans="1:8" ht="18.75" x14ac:dyDescent="0.25">
      <c r="A25" s="33">
        <v>24</v>
      </c>
      <c r="B25" s="34">
        <f>'[1]95_down'!B25+[1]solar_impact_down!B25+[1]FRRS_down!B25</f>
        <v>329.93719996144375</v>
      </c>
      <c r="C25" s="34">
        <f>'[1]95_down'!C25+[1]solar_impact_down!C25+[1]FRRS_down!C25</f>
        <v>390.31333330969017</v>
      </c>
      <c r="D25" s="34">
        <f>'[1]95_down'!D25+[1]solar_impact_down!D25+[1]FRRS_down!D25</f>
        <v>420.55353336436053</v>
      </c>
      <c r="E25" s="34">
        <f>'[1]95_down'!E25+[1]solar_impact_down!E25+[1]FRRS_down!E25</f>
        <v>471.57593317961943</v>
      </c>
      <c r="F25" s="34">
        <f>'[1]95_down'!F25+[1]solar_impact_down!F25+[1]FRRS_down!F25</f>
        <v>554.45475554245218</v>
      </c>
      <c r="G25" s="34">
        <f>'[1]95_down'!G25+[1]solar_impact_down!G25+[1]FRRS_down!G25</f>
        <v>534</v>
      </c>
      <c r="H25" s="34">
        <f>'[1]95_down'!H25+[1]solar_impact_down!H25+[1]FRRS_down!H25</f>
        <v>554</v>
      </c>
    </row>
    <row r="26" spans="1:8" x14ac:dyDescent="0.25">
      <c r="A26" s="7"/>
    </row>
    <row r="27" spans="1:8" x14ac:dyDescent="0.25">
      <c r="A27" s="8"/>
      <c r="B27" s="8"/>
      <c r="C27" s="8"/>
      <c r="D27" s="8"/>
      <c r="E27" s="8"/>
      <c r="F27" s="8"/>
      <c r="G27" s="8"/>
    </row>
  </sheetData>
  <conditionalFormatting sqref="B2:H2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66A30-9213-4F69-8271-63AD37ED6BF3}">
  <sheetPr codeName="Sheet4"/>
  <dimension ref="A1:AX32"/>
  <sheetViews>
    <sheetView topLeftCell="K1" zoomScale="80" zoomScaleNormal="80" workbookViewId="0">
      <selection activeCell="Z5" sqref="Z5"/>
    </sheetView>
  </sheetViews>
  <sheetFormatPr defaultColWidth="9.28515625" defaultRowHeight="15" x14ac:dyDescent="0.25"/>
  <cols>
    <col min="1" max="23" width="9.28515625" style="1"/>
    <col min="24" max="24" width="2.28515625" style="15" customWidth="1"/>
    <col min="25" max="25" width="8.42578125" style="15" customWidth="1"/>
    <col min="26" max="49" width="5.28515625" style="15" customWidth="1"/>
    <col min="50" max="16384" width="9.28515625" style="1"/>
  </cols>
  <sheetData>
    <row r="1" spans="1:50" ht="45.75" thickBot="1" x14ac:dyDescent="0.3">
      <c r="B1" s="11" t="s">
        <v>32</v>
      </c>
      <c r="C1" s="11" t="s">
        <v>33</v>
      </c>
      <c r="D1" s="11" t="s">
        <v>43</v>
      </c>
      <c r="E1" s="11" t="s">
        <v>44</v>
      </c>
    </row>
    <row r="2" spans="1:50" ht="15.75" thickBot="1" x14ac:dyDescent="0.3">
      <c r="A2" s="12" t="s">
        <v>19</v>
      </c>
      <c r="B2" s="1">
        <v>1.379847677243909</v>
      </c>
      <c r="C2" s="1">
        <v>1.105579150977803</v>
      </c>
      <c r="D2" s="14">
        <f>AVERAGE(Z5:AW5)</f>
        <v>1.1913292230243597</v>
      </c>
      <c r="E2" s="14">
        <f>AVERAGE(Z21:AW21)</f>
        <v>1.1913292230243597</v>
      </c>
      <c r="Y2" s="41" t="s">
        <v>34</v>
      </c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3"/>
    </row>
    <row r="3" spans="1:50" x14ac:dyDescent="0.25">
      <c r="A3" s="12" t="s">
        <v>20</v>
      </c>
      <c r="B3" s="1">
        <v>1.5038821632314952</v>
      </c>
      <c r="C3" s="1">
        <v>1.3233799354642206</v>
      </c>
      <c r="D3" s="14">
        <f t="shared" ref="D3:D13" si="0">AVERAGE(Z6:AW6)</f>
        <v>1.0375985340242722</v>
      </c>
      <c r="E3" s="14">
        <f t="shared" ref="E3:E13" si="1">AVERAGE(Z22:AW22)</f>
        <v>1.0375985340242722</v>
      </c>
      <c r="Y3" s="44" t="s">
        <v>14</v>
      </c>
      <c r="Z3" s="46" t="s">
        <v>31</v>
      </c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8"/>
    </row>
    <row r="4" spans="1:50" ht="15.75" thickBot="1" x14ac:dyDescent="0.3">
      <c r="A4" s="12" t="s">
        <v>21</v>
      </c>
      <c r="B4" s="1">
        <v>1.8327936890386993</v>
      </c>
      <c r="C4" s="1">
        <v>1.7668491203256096</v>
      </c>
      <c r="D4" s="14">
        <f t="shared" si="0"/>
        <v>1.6648682277706266</v>
      </c>
      <c r="E4" s="14">
        <f t="shared" si="1"/>
        <v>1.6648682277706266</v>
      </c>
      <c r="Y4" s="45"/>
      <c r="Z4" s="16">
        <v>1</v>
      </c>
      <c r="AA4" s="17">
        <v>2</v>
      </c>
      <c r="AB4" s="17">
        <v>3</v>
      </c>
      <c r="AC4" s="17">
        <v>4</v>
      </c>
      <c r="AD4" s="17">
        <v>5</v>
      </c>
      <c r="AE4" s="17">
        <v>6</v>
      </c>
      <c r="AF4" s="17">
        <v>7</v>
      </c>
      <c r="AG4" s="17">
        <v>8</v>
      </c>
      <c r="AH4" s="17">
        <v>9</v>
      </c>
      <c r="AI4" s="17">
        <v>10</v>
      </c>
      <c r="AJ4" s="17">
        <v>11</v>
      </c>
      <c r="AK4" s="17">
        <v>12</v>
      </c>
      <c r="AL4" s="17">
        <v>13</v>
      </c>
      <c r="AM4" s="17">
        <v>14</v>
      </c>
      <c r="AN4" s="17">
        <v>15</v>
      </c>
      <c r="AO4" s="17">
        <v>16</v>
      </c>
      <c r="AP4" s="17">
        <v>17</v>
      </c>
      <c r="AQ4" s="17">
        <v>18</v>
      </c>
      <c r="AR4" s="17">
        <v>19</v>
      </c>
      <c r="AS4" s="17">
        <v>20</v>
      </c>
      <c r="AT4" s="17">
        <v>21</v>
      </c>
      <c r="AU4" s="17">
        <v>22</v>
      </c>
      <c r="AV4" s="17">
        <v>23</v>
      </c>
      <c r="AW4" s="18">
        <v>24</v>
      </c>
    </row>
    <row r="5" spans="1:50" x14ac:dyDescent="0.25">
      <c r="A5" s="12" t="s">
        <v>22</v>
      </c>
      <c r="B5" s="1">
        <v>1.8060038465221699</v>
      </c>
      <c r="C5" s="1">
        <v>1.6790406535603764</v>
      </c>
      <c r="D5" s="14">
        <f t="shared" si="0"/>
        <v>1.3893129439152927</v>
      </c>
      <c r="E5" s="14">
        <f t="shared" si="1"/>
        <v>1.3893129439152927</v>
      </c>
      <c r="Y5" s="19" t="s">
        <v>19</v>
      </c>
      <c r="Z5" s="14">
        <v>1.34840668254177</v>
      </c>
      <c r="AA5" s="14">
        <v>0.69453589090802703</v>
      </c>
      <c r="AB5" s="14">
        <v>1.2837368865771199</v>
      </c>
      <c r="AC5" s="14">
        <v>1.06176488474088</v>
      </c>
      <c r="AD5" s="14">
        <v>2.0793211197436601</v>
      </c>
      <c r="AE5" s="14">
        <v>1.33340374711029</v>
      </c>
      <c r="AF5" s="14">
        <v>1.16234170617154</v>
      </c>
      <c r="AG5" s="14">
        <v>1.25104477584643</v>
      </c>
      <c r="AH5" s="14">
        <v>4.0737113364352</v>
      </c>
      <c r="AI5" s="14">
        <v>3.7983717499926799</v>
      </c>
      <c r="AJ5" s="14">
        <v>0.95411525089251803</v>
      </c>
      <c r="AK5" s="14">
        <v>0.85268111886577103</v>
      </c>
      <c r="AL5" s="14">
        <v>1.52695590268633</v>
      </c>
      <c r="AM5" s="14">
        <v>1.93629313529687</v>
      </c>
      <c r="AN5" s="14">
        <v>1.11214617077078</v>
      </c>
      <c r="AO5" s="14">
        <v>1.3876357865676101</v>
      </c>
      <c r="AP5" s="14">
        <v>2.3652270592829101</v>
      </c>
      <c r="AQ5" s="14">
        <v>1.8213992269115999</v>
      </c>
      <c r="AR5" s="14">
        <v>-0.52985366965513703</v>
      </c>
      <c r="AS5" s="14">
        <v>-0.686362863225353</v>
      </c>
      <c r="AT5" s="14">
        <v>-0.31983400637930498</v>
      </c>
      <c r="AU5" s="14">
        <v>-3.6149930134901798E-3</v>
      </c>
      <c r="AV5" s="14">
        <v>4.0465060135194499E-2</v>
      </c>
      <c r="AW5" s="14">
        <v>4.8009393380739201E-2</v>
      </c>
      <c r="AX5" s="14">
        <f>AVERAGE(Z5:AW5)</f>
        <v>1.1913292230243597</v>
      </c>
    </row>
    <row r="6" spans="1:50" x14ac:dyDescent="0.25">
      <c r="A6" s="12" t="s">
        <v>5</v>
      </c>
      <c r="B6" s="1">
        <v>1.699744928474783</v>
      </c>
      <c r="C6" s="1">
        <v>1.3873655991020162</v>
      </c>
      <c r="D6" s="14">
        <f t="shared" si="0"/>
        <v>1.4639202202538757</v>
      </c>
      <c r="E6" s="14">
        <f t="shared" si="1"/>
        <v>1.4639202202538757</v>
      </c>
      <c r="Y6" s="19" t="s">
        <v>20</v>
      </c>
      <c r="Z6" s="14">
        <v>0.73803963034271003</v>
      </c>
      <c r="AA6" s="14">
        <v>0.83888536093853405</v>
      </c>
      <c r="AB6" s="14">
        <v>1.3877681466980201</v>
      </c>
      <c r="AC6" s="14">
        <v>0.67230487063882405</v>
      </c>
      <c r="AD6" s="14">
        <v>0.99703921822417796</v>
      </c>
      <c r="AE6" s="14">
        <v>1.4140451973135399</v>
      </c>
      <c r="AF6" s="14">
        <v>1.0967543755572799</v>
      </c>
      <c r="AG6" s="14">
        <v>1.9011045855265101</v>
      </c>
      <c r="AH6" s="14">
        <v>3.4821656491788202</v>
      </c>
      <c r="AI6" s="14">
        <v>3.2608260886760401</v>
      </c>
      <c r="AJ6" s="14">
        <v>2.2406417184399001</v>
      </c>
      <c r="AK6" s="14">
        <v>1.6566760505651901</v>
      </c>
      <c r="AL6" s="14">
        <v>2.0272793705237699</v>
      </c>
      <c r="AM6" s="14">
        <v>1.06737351511491</v>
      </c>
      <c r="AN6" s="14">
        <v>0.18962733159317699</v>
      </c>
      <c r="AO6" s="14">
        <v>1.0555200513417899</v>
      </c>
      <c r="AP6" s="14">
        <v>0.49054239652544102</v>
      </c>
      <c r="AQ6" s="14">
        <v>2.3704961331866401</v>
      </c>
      <c r="AR6" s="14">
        <v>0.60171777475767196</v>
      </c>
      <c r="AS6" s="14">
        <v>-1.43544884516927</v>
      </c>
      <c r="AT6" s="14">
        <v>-0.48784587396093998</v>
      </c>
      <c r="AU6" s="14">
        <v>-0.69362425216440904</v>
      </c>
      <c r="AV6" s="14">
        <v>-0.15187601569016601</v>
      </c>
      <c r="AW6" s="14">
        <v>0.18235233842436799</v>
      </c>
      <c r="AX6" s="14">
        <f t="shared" ref="AX6:AX16" si="2">AVERAGE(Z6:AW6)</f>
        <v>1.0375985340242722</v>
      </c>
    </row>
    <row r="7" spans="1:50" x14ac:dyDescent="0.25">
      <c r="A7" s="12" t="s">
        <v>23</v>
      </c>
      <c r="B7" s="1">
        <v>1.3778814728831221</v>
      </c>
      <c r="C7" s="1">
        <v>0.99908873002625365</v>
      </c>
      <c r="D7" s="14">
        <f t="shared" si="0"/>
        <v>1.2948777464884227</v>
      </c>
      <c r="E7" s="14">
        <f t="shared" si="1"/>
        <v>1.2948777464884227</v>
      </c>
      <c r="Y7" s="19" t="s">
        <v>21</v>
      </c>
      <c r="Z7" s="14">
        <v>1.25964818045155</v>
      </c>
      <c r="AA7" s="14">
        <v>0.55078446310557105</v>
      </c>
      <c r="AB7" s="14">
        <v>0.95407076100521904</v>
      </c>
      <c r="AC7" s="14">
        <v>0.646332805054459</v>
      </c>
      <c r="AD7" s="14">
        <v>0.613426172140912</v>
      </c>
      <c r="AE7" s="14">
        <v>1.31053158504935</v>
      </c>
      <c r="AF7" s="14">
        <v>1.3786992816825501</v>
      </c>
      <c r="AG7" s="14">
        <v>1.3583680791921899</v>
      </c>
      <c r="AH7" s="14">
        <v>5.1162058408497799</v>
      </c>
      <c r="AI7" s="14">
        <v>4.0418652144315903</v>
      </c>
      <c r="AJ7" s="14">
        <v>1.4468392791297899</v>
      </c>
      <c r="AK7" s="14">
        <v>2.3900242600550299</v>
      </c>
      <c r="AL7" s="14">
        <v>3.00887947264295</v>
      </c>
      <c r="AM7" s="14">
        <v>1.09896520273145</v>
      </c>
      <c r="AN7" s="14">
        <v>1.3208356822242999</v>
      </c>
      <c r="AO7" s="14">
        <v>1.27479963516848</v>
      </c>
      <c r="AP7" s="14">
        <v>1.7426665851202601</v>
      </c>
      <c r="AQ7" s="14">
        <v>3.0690975029073102</v>
      </c>
      <c r="AR7" s="14">
        <v>2.74437994596664</v>
      </c>
      <c r="AS7" s="14">
        <v>2.9171397687627598</v>
      </c>
      <c r="AT7" s="14">
        <v>0.86036441492228299</v>
      </c>
      <c r="AU7" s="14">
        <v>0.12270739377694601</v>
      </c>
      <c r="AV7" s="14">
        <v>0.26413943725890598</v>
      </c>
      <c r="AW7" s="14">
        <v>0.46606650286476098</v>
      </c>
      <c r="AX7" s="14">
        <f t="shared" si="2"/>
        <v>1.6648682277706266</v>
      </c>
    </row>
    <row r="8" spans="1:50" x14ac:dyDescent="0.25">
      <c r="A8" s="12" t="s">
        <v>24</v>
      </c>
      <c r="B8" s="1">
        <v>1.120598751207931</v>
      </c>
      <c r="C8" s="1">
        <v>0.8414861407581502</v>
      </c>
      <c r="D8" s="14">
        <f t="shared" si="0"/>
        <v>1.3090214987019053</v>
      </c>
      <c r="E8" s="14">
        <f t="shared" si="1"/>
        <v>1.3090214987019053</v>
      </c>
      <c r="Y8" s="19" t="s">
        <v>22</v>
      </c>
      <c r="Z8" s="14">
        <v>-0.26745604098866599</v>
      </c>
      <c r="AA8" s="14">
        <v>4.0219777522163602E-2</v>
      </c>
      <c r="AB8" s="14">
        <v>0.88856118841880805</v>
      </c>
      <c r="AC8" s="14">
        <v>1.19766168569745</v>
      </c>
      <c r="AD8" s="14">
        <v>1.13486622923914</v>
      </c>
      <c r="AE8" s="14">
        <v>0.93102757476714204</v>
      </c>
      <c r="AF8" s="14">
        <v>1.3286225416619899</v>
      </c>
      <c r="AG8" s="14">
        <v>2.14685391475424</v>
      </c>
      <c r="AH8" s="14">
        <v>3.30922740327965</v>
      </c>
      <c r="AI8" s="14">
        <v>0.54302179188643296</v>
      </c>
      <c r="AJ8" s="14">
        <v>2.16337470892717</v>
      </c>
      <c r="AK8" s="14">
        <v>3.0239080823560802</v>
      </c>
      <c r="AL8" s="14">
        <v>4.29984490727752</v>
      </c>
      <c r="AM8" s="14">
        <v>2.9478247566210301</v>
      </c>
      <c r="AN8" s="14">
        <v>2.4905576674896199</v>
      </c>
      <c r="AO8" s="14">
        <v>1.02270017394232</v>
      </c>
      <c r="AP8" s="14">
        <v>0.85653331381158104</v>
      </c>
      <c r="AQ8" s="14">
        <v>1.22336069885535</v>
      </c>
      <c r="AR8" s="14">
        <v>1.2890055128492901</v>
      </c>
      <c r="AS8" s="14">
        <v>2.6232719742453199</v>
      </c>
      <c r="AT8" s="14">
        <v>0.68573624768544506</v>
      </c>
      <c r="AU8" s="14">
        <v>-0.108001609667826</v>
      </c>
      <c r="AV8" s="14">
        <v>-0.10942628843564101</v>
      </c>
      <c r="AW8" s="14">
        <v>-0.317785558228594</v>
      </c>
      <c r="AX8" s="14">
        <f t="shared" si="2"/>
        <v>1.3893129439152927</v>
      </c>
    </row>
    <row r="9" spans="1:50" x14ac:dyDescent="0.25">
      <c r="A9" s="12" t="s">
        <v>25</v>
      </c>
      <c r="B9" s="1">
        <v>1.1201248280533731</v>
      </c>
      <c r="C9" s="1">
        <v>0.92914338605388991</v>
      </c>
      <c r="D9" s="14">
        <f t="shared" si="0"/>
        <v>1.0182710581489334</v>
      </c>
      <c r="E9" s="14">
        <f t="shared" si="1"/>
        <v>1.0182710581489334</v>
      </c>
      <c r="Y9" s="19" t="s">
        <v>5</v>
      </c>
      <c r="Z9" s="14">
        <v>0.192989177701717</v>
      </c>
      <c r="AA9" s="14">
        <v>0.792450166928515</v>
      </c>
      <c r="AB9" s="14">
        <v>0.614913274323869</v>
      </c>
      <c r="AC9" s="14">
        <v>1.6981075005610999</v>
      </c>
      <c r="AD9" s="14">
        <v>1.57037956949276</v>
      </c>
      <c r="AE9" s="14">
        <v>3.1878009359920298</v>
      </c>
      <c r="AF9" s="14">
        <v>1.36596556397991</v>
      </c>
      <c r="AG9" s="14">
        <v>3.6660272416114901</v>
      </c>
      <c r="AH9" s="14">
        <v>3.9206611736898198</v>
      </c>
      <c r="AI9" s="14">
        <v>1.8311505793401399</v>
      </c>
      <c r="AJ9" s="14">
        <v>3.3220495121899898</v>
      </c>
      <c r="AK9" s="14">
        <v>3.7236445387021702</v>
      </c>
      <c r="AL9" s="14">
        <v>2.6137375855684</v>
      </c>
      <c r="AM9" s="14">
        <v>2.6190527332790898</v>
      </c>
      <c r="AN9" s="14">
        <v>0.30175792209067498</v>
      </c>
      <c r="AO9" s="14">
        <v>1.0023437061637299</v>
      </c>
      <c r="AP9" s="14">
        <v>0.10446731041689999</v>
      </c>
      <c r="AQ9" s="14">
        <v>0.28351107479519699</v>
      </c>
      <c r="AR9" s="14">
        <v>0.39156747980024698</v>
      </c>
      <c r="AS9" s="14">
        <v>1.0476868477163099</v>
      </c>
      <c r="AT9" s="14">
        <v>1.12557841957973</v>
      </c>
      <c r="AU9" s="14">
        <v>-0.20592087728649999</v>
      </c>
      <c r="AV9" s="14">
        <v>-9.8631607002581099E-4</v>
      </c>
      <c r="AW9" s="14">
        <v>-3.4849834474245299E-2</v>
      </c>
      <c r="AX9" s="14">
        <f t="shared" si="2"/>
        <v>1.4639202202538757</v>
      </c>
    </row>
    <row r="10" spans="1:50" x14ac:dyDescent="0.25">
      <c r="A10" s="12" t="s">
        <v>26</v>
      </c>
      <c r="B10" s="1">
        <v>1.3029838045275139</v>
      </c>
      <c r="C10" s="1">
        <v>1.0591651417217296</v>
      </c>
      <c r="D10" s="14">
        <f t="shared" si="0"/>
        <v>0.91327332960022822</v>
      </c>
      <c r="E10" s="14">
        <f t="shared" si="1"/>
        <v>0.91327332960022822</v>
      </c>
      <c r="Y10" s="19" t="s">
        <v>23</v>
      </c>
      <c r="Z10" s="14">
        <v>0.17737250659297499</v>
      </c>
      <c r="AA10" s="14">
        <v>0.28299051909157202</v>
      </c>
      <c r="AB10" s="14">
        <v>0.64663977457636601</v>
      </c>
      <c r="AC10" s="14">
        <v>1.58646200096791</v>
      </c>
      <c r="AD10" s="14">
        <v>2.0019750431348902</v>
      </c>
      <c r="AE10" s="14">
        <v>2.0630992418078802</v>
      </c>
      <c r="AF10" s="14">
        <v>2.7498902997348802</v>
      </c>
      <c r="AG10" s="14">
        <v>6.5297959509314296</v>
      </c>
      <c r="AH10" s="14">
        <v>2.2921985467399799</v>
      </c>
      <c r="AI10" s="14">
        <v>1.4084593479968599</v>
      </c>
      <c r="AJ10" s="14">
        <v>2.9360985544551701</v>
      </c>
      <c r="AK10" s="14">
        <v>4.2017749524814798</v>
      </c>
      <c r="AL10" s="14">
        <v>3.2409250154303701</v>
      </c>
      <c r="AM10" s="14">
        <v>1.35966410019919</v>
      </c>
      <c r="AN10" s="14">
        <v>-4.7945920070699102E-4</v>
      </c>
      <c r="AO10" s="14">
        <v>9.3193169783133203E-2</v>
      </c>
      <c r="AP10" s="14">
        <v>-5.0904868280776602E-2</v>
      </c>
      <c r="AQ10" s="14">
        <v>-0.232030855473572</v>
      </c>
      <c r="AR10" s="14">
        <v>-0.122467578694872</v>
      </c>
      <c r="AS10" s="14">
        <v>2.36989833492313E-2</v>
      </c>
      <c r="AT10" s="14">
        <v>0.29331944015823103</v>
      </c>
      <c r="AU10" s="14">
        <v>-0.40460877005947699</v>
      </c>
      <c r="AV10" s="14">
        <v>0</v>
      </c>
      <c r="AW10" s="14">
        <v>0</v>
      </c>
      <c r="AX10" s="14">
        <f t="shared" si="2"/>
        <v>1.2948777464884227</v>
      </c>
    </row>
    <row r="11" spans="1:50" x14ac:dyDescent="0.25">
      <c r="A11" s="12" t="s">
        <v>27</v>
      </c>
      <c r="B11" s="1">
        <v>1.247918368433605</v>
      </c>
      <c r="C11" s="1">
        <v>1.0553664626018593</v>
      </c>
      <c r="D11" s="14">
        <f t="shared" si="0"/>
        <v>0.88835895250831076</v>
      </c>
      <c r="E11" s="14">
        <f t="shared" si="1"/>
        <v>0.88835895250831076</v>
      </c>
      <c r="Y11" s="19" t="s">
        <v>24</v>
      </c>
      <c r="Z11" s="14">
        <v>0.12246485132514499</v>
      </c>
      <c r="AA11" s="14">
        <v>0.245835426561929</v>
      </c>
      <c r="AB11" s="14">
        <v>1.0227544194935501</v>
      </c>
      <c r="AC11" s="14">
        <v>1.65892940579242</v>
      </c>
      <c r="AD11" s="14">
        <v>1.5599859299907299</v>
      </c>
      <c r="AE11" s="14">
        <v>2.7062481556167599</v>
      </c>
      <c r="AF11" s="14">
        <v>2.5085533272673599</v>
      </c>
      <c r="AG11" s="14">
        <v>6.2534197939209104</v>
      </c>
      <c r="AH11" s="14">
        <v>1.96809689072117</v>
      </c>
      <c r="AI11" s="14">
        <v>2.2918931891318399</v>
      </c>
      <c r="AJ11" s="14">
        <v>5.0805622207076802</v>
      </c>
      <c r="AK11" s="14">
        <v>4.3457731127568104</v>
      </c>
      <c r="AL11" s="14">
        <v>2.3864727224501801</v>
      </c>
      <c r="AM11" s="14">
        <v>0.331522397838734</v>
      </c>
      <c r="AN11" s="14">
        <v>-0.23725849558050599</v>
      </c>
      <c r="AO11" s="14">
        <v>-0.55084481535089003</v>
      </c>
      <c r="AP11" s="14">
        <v>-0.236860525982968</v>
      </c>
      <c r="AQ11" s="14">
        <v>-0.16036802471824901</v>
      </c>
      <c r="AR11" s="14">
        <v>-0.60524314240746502</v>
      </c>
      <c r="AS11" s="14">
        <v>-6.4745536592563394E-2</v>
      </c>
      <c r="AT11" s="14">
        <v>0.86200214826733401</v>
      </c>
      <c r="AU11" s="14">
        <v>-7.2677482364183102E-2</v>
      </c>
      <c r="AV11" s="14">
        <v>0</v>
      </c>
      <c r="AW11" s="14">
        <v>0</v>
      </c>
      <c r="AX11" s="14">
        <f t="shared" si="2"/>
        <v>1.3090214987019053</v>
      </c>
    </row>
    <row r="12" spans="1:50" x14ac:dyDescent="0.25">
      <c r="A12" s="12" t="s">
        <v>28</v>
      </c>
      <c r="B12" s="1">
        <v>1.2648590901107475</v>
      </c>
      <c r="C12" s="1">
        <v>1.0593068957956231</v>
      </c>
      <c r="D12" s="14">
        <f t="shared" si="0"/>
        <v>0.94379820815437576</v>
      </c>
      <c r="E12" s="14">
        <f t="shared" si="1"/>
        <v>0.94379820815437576</v>
      </c>
      <c r="Y12" s="19" t="s">
        <v>25</v>
      </c>
      <c r="Z12" s="14">
        <v>0.71805339292241899</v>
      </c>
      <c r="AA12" s="14">
        <v>0.83331017534024099</v>
      </c>
      <c r="AB12" s="14">
        <v>0.97038398405646298</v>
      </c>
      <c r="AC12" s="14">
        <v>1.1213319935747801</v>
      </c>
      <c r="AD12" s="14">
        <v>1.90064880458623</v>
      </c>
      <c r="AE12" s="14">
        <v>1.43664225722661</v>
      </c>
      <c r="AF12" s="14">
        <v>0.66571106535408997</v>
      </c>
      <c r="AG12" s="14">
        <v>5.0050510054340203</v>
      </c>
      <c r="AH12" s="14">
        <v>4.1517018433835702</v>
      </c>
      <c r="AI12" s="14">
        <v>0.52583289690127399</v>
      </c>
      <c r="AJ12" s="14">
        <v>3.0410380873379599</v>
      </c>
      <c r="AK12" s="14">
        <v>3.17578465504879</v>
      </c>
      <c r="AL12" s="14">
        <v>1.2695889161488101</v>
      </c>
      <c r="AM12" s="14">
        <v>0.326726788111942</v>
      </c>
      <c r="AN12" s="14">
        <v>-0.77937173115316505</v>
      </c>
      <c r="AO12" s="14">
        <v>-0.69355900971515305</v>
      </c>
      <c r="AP12" s="14">
        <v>-1.2961153445997201E-2</v>
      </c>
      <c r="AQ12" s="14">
        <v>-0.20949288059218801</v>
      </c>
      <c r="AR12" s="14">
        <v>-0.251863769929421</v>
      </c>
      <c r="AS12" s="14">
        <v>0.44061056698675599</v>
      </c>
      <c r="AT12" s="14">
        <v>0.91104963594536503</v>
      </c>
      <c r="AU12" s="14">
        <v>-0.118847186682788</v>
      </c>
      <c r="AV12" s="14">
        <v>0</v>
      </c>
      <c r="AW12" s="14">
        <v>1.11350587337964E-2</v>
      </c>
      <c r="AX12" s="14">
        <f t="shared" si="2"/>
        <v>1.0182710581489334</v>
      </c>
    </row>
    <row r="13" spans="1:50" ht="15.75" thickBot="1" x14ac:dyDescent="0.3">
      <c r="A13" s="13" t="s">
        <v>29</v>
      </c>
      <c r="B13" s="1">
        <v>1.3285662865384849</v>
      </c>
      <c r="C13" s="1">
        <v>1.2216617363035616</v>
      </c>
      <c r="D13" s="14">
        <f t="shared" si="0"/>
        <v>0.83143079848010748</v>
      </c>
      <c r="E13" s="14">
        <f t="shared" si="1"/>
        <v>0.83143079848010748</v>
      </c>
      <c r="Y13" s="19" t="s">
        <v>26</v>
      </c>
      <c r="Z13" s="14">
        <v>-6.4030020228186602E-2</v>
      </c>
      <c r="AA13" s="14">
        <v>0.49200208960155201</v>
      </c>
      <c r="AB13" s="14">
        <v>0.895692591316818</v>
      </c>
      <c r="AC13" s="14">
        <v>1.49185072969097</v>
      </c>
      <c r="AD13" s="14">
        <v>1.5332330564772401</v>
      </c>
      <c r="AE13" s="14">
        <v>2.08880521012007</v>
      </c>
      <c r="AF13" s="14">
        <v>1.309021577904</v>
      </c>
      <c r="AG13" s="14">
        <v>2.2610553696081599</v>
      </c>
      <c r="AH13" s="14">
        <v>6.3546928931579201</v>
      </c>
      <c r="AI13" s="14">
        <v>2.2514237497539602</v>
      </c>
      <c r="AJ13" s="14">
        <v>1.45674302909625</v>
      </c>
      <c r="AK13" s="14">
        <v>1.7814103118936799</v>
      </c>
      <c r="AL13" s="14">
        <v>1.0523111054677601</v>
      </c>
      <c r="AM13" s="14">
        <v>0.44938405962657801</v>
      </c>
      <c r="AN13" s="14">
        <v>0.76671263848662896</v>
      </c>
      <c r="AO13" s="14">
        <v>-0.86963298407052303</v>
      </c>
      <c r="AP13" s="14">
        <v>-0.17140576230914201</v>
      </c>
      <c r="AQ13" s="14">
        <v>-0.48370914820178301</v>
      </c>
      <c r="AR13" s="14">
        <v>0.30733311306695199</v>
      </c>
      <c r="AS13" s="14">
        <v>0.13241246168770901</v>
      </c>
      <c r="AT13" s="14">
        <v>-0.75866683772460097</v>
      </c>
      <c r="AU13" s="14">
        <v>-0.35807932401653397</v>
      </c>
      <c r="AV13" s="14">
        <v>0</v>
      </c>
      <c r="AW13" s="14">
        <v>0</v>
      </c>
      <c r="AX13" s="14">
        <f t="shared" si="2"/>
        <v>0.91327332960022822</v>
      </c>
    </row>
    <row r="14" spans="1:50" x14ac:dyDescent="0.25">
      <c r="B14" s="1">
        <f>AVERAGE(B2:B13)</f>
        <v>1.4154337421888197</v>
      </c>
      <c r="C14" s="1">
        <f>AVERAGE(C2:C13)</f>
        <v>1.2022860793909242</v>
      </c>
      <c r="D14" s="1">
        <f>AVERAGE(D2:D13)</f>
        <v>1.1621717284225592</v>
      </c>
      <c r="E14" s="1">
        <f>AVERAGE(E2:E13)</f>
        <v>1.1621717284225592</v>
      </c>
      <c r="Y14" s="19" t="s">
        <v>27</v>
      </c>
      <c r="Z14" s="14">
        <v>-0.25047525510921198</v>
      </c>
      <c r="AA14" s="14">
        <v>0.38109354355831698</v>
      </c>
      <c r="AB14" s="14">
        <v>1.6236967819694701</v>
      </c>
      <c r="AC14" s="14">
        <v>1.26272581206252</v>
      </c>
      <c r="AD14" s="14">
        <v>1.5327745937930499</v>
      </c>
      <c r="AE14" s="14">
        <v>1.10654938436455</v>
      </c>
      <c r="AF14" s="14">
        <v>1.30903792904731</v>
      </c>
      <c r="AG14" s="14">
        <v>1.6474705183706699</v>
      </c>
      <c r="AH14" s="14">
        <v>4.8890167314395701</v>
      </c>
      <c r="AI14" s="14">
        <v>5.0329219580159101</v>
      </c>
      <c r="AJ14" s="14">
        <v>0.15625878475248101</v>
      </c>
      <c r="AK14" s="14">
        <v>0.88953854573693503</v>
      </c>
      <c r="AL14" s="14">
        <v>0.68494989616422597</v>
      </c>
      <c r="AM14" s="14">
        <v>0.76029973795083405</v>
      </c>
      <c r="AN14" s="14">
        <v>7.2309493857701093E-2</v>
      </c>
      <c r="AO14" s="14">
        <v>-0.32800069575239699</v>
      </c>
      <c r="AP14" s="14">
        <v>0.41689140991763401</v>
      </c>
      <c r="AQ14" s="14">
        <v>0.94438834403901795</v>
      </c>
      <c r="AR14" s="14">
        <v>0.71603968424085696</v>
      </c>
      <c r="AS14" s="14">
        <v>-0.95339271533185299</v>
      </c>
      <c r="AT14" s="14">
        <v>-0.60680677761223401</v>
      </c>
      <c r="AU14" s="14">
        <v>-0.24394159545160701</v>
      </c>
      <c r="AV14" s="14">
        <v>-8.7023954263064696E-2</v>
      </c>
      <c r="AW14" s="14">
        <v>0.36429270443876</v>
      </c>
      <c r="AX14" s="14">
        <f t="shared" si="2"/>
        <v>0.88835895250831076</v>
      </c>
    </row>
    <row r="15" spans="1:50" x14ac:dyDescent="0.25">
      <c r="B15" s="1">
        <f>B14-A14</f>
        <v>1.4154337421888197</v>
      </c>
      <c r="C15" s="1">
        <f>C14-B14</f>
        <v>-0.21314766279789543</v>
      </c>
      <c r="E15" s="1">
        <f>E14-D14</f>
        <v>0</v>
      </c>
      <c r="Y15" s="19" t="s">
        <v>28</v>
      </c>
      <c r="Z15" s="14">
        <v>0.48422968758701301</v>
      </c>
      <c r="AA15" s="14">
        <v>1.1582845913153601</v>
      </c>
      <c r="AB15" s="14">
        <v>1.4926880447040201</v>
      </c>
      <c r="AC15" s="14">
        <v>1.0399191471292499</v>
      </c>
      <c r="AD15" s="14">
        <v>0.866708056050565</v>
      </c>
      <c r="AE15" s="14">
        <v>0.47607217937294699</v>
      </c>
      <c r="AF15" s="14">
        <v>2.8320693183716701</v>
      </c>
      <c r="AG15" s="14">
        <v>3.1152708118700199</v>
      </c>
      <c r="AH15" s="14">
        <v>3.2484149417706201</v>
      </c>
      <c r="AI15" s="14">
        <v>1.28612634087682</v>
      </c>
      <c r="AJ15" s="14">
        <v>0.36821632493595802</v>
      </c>
      <c r="AK15" s="14">
        <v>0.118963661455143</v>
      </c>
      <c r="AL15" s="14">
        <v>0.35903912819513301</v>
      </c>
      <c r="AM15" s="14">
        <v>0.47743176407529098</v>
      </c>
      <c r="AN15" s="14">
        <v>0.61181311605501998</v>
      </c>
      <c r="AO15" s="14">
        <v>1.1977397393774001</v>
      </c>
      <c r="AP15" s="14">
        <v>1.6117332812413001</v>
      </c>
      <c r="AQ15" s="14">
        <v>0.68724287534109296</v>
      </c>
      <c r="AR15" s="14">
        <v>0.44235447875480299</v>
      </c>
      <c r="AS15" s="14">
        <v>-0.23229864224257901</v>
      </c>
      <c r="AT15" s="14">
        <v>0.35113994107451102</v>
      </c>
      <c r="AU15" s="14">
        <v>0.103192478907947</v>
      </c>
      <c r="AV15" s="14">
        <v>0.23526253689369001</v>
      </c>
      <c r="AW15" s="14">
        <v>0.31954319259202502</v>
      </c>
      <c r="AX15" s="14">
        <f t="shared" si="2"/>
        <v>0.94379820815437576</v>
      </c>
    </row>
    <row r="16" spans="1:50" ht="15.75" thickBot="1" x14ac:dyDescent="0.3">
      <c r="Y16" s="20" t="s">
        <v>29</v>
      </c>
      <c r="Z16" s="14">
        <v>0.54769510149245404</v>
      </c>
      <c r="AA16" s="14">
        <v>-1.63693998162277E-2</v>
      </c>
      <c r="AB16" s="14">
        <v>1.52752060477808</v>
      </c>
      <c r="AC16" s="14">
        <v>1.47906500598652</v>
      </c>
      <c r="AD16" s="14">
        <v>1.0847310589185299</v>
      </c>
      <c r="AE16" s="14">
        <v>0.95045847371498604</v>
      </c>
      <c r="AF16" s="14">
        <v>0.81256939320320798</v>
      </c>
      <c r="AG16" s="14">
        <v>1.21704584215069</v>
      </c>
      <c r="AH16" s="14">
        <v>2.7483460924012899</v>
      </c>
      <c r="AI16" s="14">
        <v>2.2035333104778099</v>
      </c>
      <c r="AJ16" s="14">
        <v>0.48151051818232399</v>
      </c>
      <c r="AK16" s="14">
        <v>0.69024755753327405</v>
      </c>
      <c r="AL16" s="14">
        <v>0.283337451968592</v>
      </c>
      <c r="AM16" s="14">
        <v>0.84848962103914904</v>
      </c>
      <c r="AN16" s="14">
        <v>0.92181202403658702</v>
      </c>
      <c r="AO16" s="14">
        <v>0.77458259661970297</v>
      </c>
      <c r="AP16" s="14">
        <v>2.30517586282508</v>
      </c>
      <c r="AQ16" s="14">
        <v>1.13237090688868</v>
      </c>
      <c r="AR16" s="14">
        <v>-0.79131908430556297</v>
      </c>
      <c r="AS16" s="14">
        <v>-0.20671125814445601</v>
      </c>
      <c r="AT16" s="14">
        <v>-5.0576550927215001E-3</v>
      </c>
      <c r="AU16" s="14">
        <v>0.42799726429804502</v>
      </c>
      <c r="AV16" s="14">
        <v>0.12600631021328701</v>
      </c>
      <c r="AW16" s="14">
        <v>0.41130156415325497</v>
      </c>
      <c r="AX16" s="14">
        <f t="shared" si="2"/>
        <v>0.83143079848010748</v>
      </c>
    </row>
    <row r="17" spans="2:49" ht="15.75" thickBot="1" x14ac:dyDescent="0.3"/>
    <row r="18" spans="2:49" ht="15.75" thickBot="1" x14ac:dyDescent="0.3">
      <c r="B18" s="1" t="str">
        <f>"2023 Reg Up Avg: " &amp; ROUND(B14,1) &amp; " MW" &amp; CHAR(9) &amp; CHAR(10) &amp; "2024 Reg Up Avg: " &amp; ROUND(D14,1) &amp; " MW"</f>
        <v>2023 Reg Up Avg: 1.4 MW	
2024 Reg Up Avg: 1.2 MW</v>
      </c>
      <c r="Y18" s="41" t="s">
        <v>35</v>
      </c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3"/>
    </row>
    <row r="19" spans="2:49" x14ac:dyDescent="0.25">
      <c r="B19" s="1" t="str">
        <f>"2023 Reg Down Avg: " &amp; ROUND(C14,1) &amp; " MW" &amp; CHAR(9) &amp; CHAR(10) &amp; "2024 Reg Down Avg: " &amp; ROUND(E14,1) &amp; " MW"</f>
        <v>2023 Reg Down Avg: 1.2 MW	
2024 Reg Down Avg: 1.2 MW</v>
      </c>
      <c r="X19" s="21"/>
      <c r="Y19" s="44" t="s">
        <v>14</v>
      </c>
      <c r="Z19" s="46" t="s">
        <v>31</v>
      </c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8"/>
    </row>
    <row r="20" spans="2:49" ht="15.75" thickBot="1" x14ac:dyDescent="0.3">
      <c r="X20" s="21"/>
      <c r="Y20" s="45"/>
      <c r="Z20" s="16">
        <v>1</v>
      </c>
      <c r="AA20" s="17">
        <v>2</v>
      </c>
      <c r="AB20" s="17">
        <v>3</v>
      </c>
      <c r="AC20" s="17">
        <v>4</v>
      </c>
      <c r="AD20" s="17">
        <v>5</v>
      </c>
      <c r="AE20" s="17">
        <v>6</v>
      </c>
      <c r="AF20" s="17">
        <v>7</v>
      </c>
      <c r="AG20" s="17">
        <v>8</v>
      </c>
      <c r="AH20" s="17">
        <v>9</v>
      </c>
      <c r="AI20" s="17">
        <v>10</v>
      </c>
      <c r="AJ20" s="17">
        <v>11</v>
      </c>
      <c r="AK20" s="17">
        <v>12</v>
      </c>
      <c r="AL20" s="17">
        <v>13</v>
      </c>
      <c r="AM20" s="17">
        <v>14</v>
      </c>
      <c r="AN20" s="17">
        <v>15</v>
      </c>
      <c r="AO20" s="17">
        <v>16</v>
      </c>
      <c r="AP20" s="17">
        <v>17</v>
      </c>
      <c r="AQ20" s="17">
        <v>18</v>
      </c>
      <c r="AR20" s="17">
        <v>19</v>
      </c>
      <c r="AS20" s="17">
        <v>20</v>
      </c>
      <c r="AT20" s="17">
        <v>21</v>
      </c>
      <c r="AU20" s="17">
        <v>22</v>
      </c>
      <c r="AV20" s="17">
        <v>23</v>
      </c>
      <c r="AW20" s="18">
        <v>24</v>
      </c>
    </row>
    <row r="21" spans="2:49" x14ac:dyDescent="0.25">
      <c r="Y21" s="19" t="s">
        <v>19</v>
      </c>
      <c r="Z21" s="14">
        <v>1.34840668254177</v>
      </c>
      <c r="AA21" s="14">
        <v>0.69453589090802703</v>
      </c>
      <c r="AB21" s="14">
        <v>1.2837368865771199</v>
      </c>
      <c r="AC21" s="14">
        <v>1.06176488474088</v>
      </c>
      <c r="AD21" s="14">
        <v>2.0793211197436601</v>
      </c>
      <c r="AE21" s="14">
        <v>1.33340374711029</v>
      </c>
      <c r="AF21" s="14">
        <v>1.16234170617154</v>
      </c>
      <c r="AG21" s="14">
        <v>1.25104477584643</v>
      </c>
      <c r="AH21" s="14">
        <v>4.0737113364352</v>
      </c>
      <c r="AI21" s="14">
        <v>3.7983717499926799</v>
      </c>
      <c r="AJ21" s="14">
        <v>0.95411525089251803</v>
      </c>
      <c r="AK21" s="14">
        <v>0.85268111886577103</v>
      </c>
      <c r="AL21" s="14">
        <v>1.52695590268633</v>
      </c>
      <c r="AM21" s="14">
        <v>1.93629313529687</v>
      </c>
      <c r="AN21" s="14">
        <v>1.11214617077078</v>
      </c>
      <c r="AO21" s="14">
        <v>1.3876357865676101</v>
      </c>
      <c r="AP21" s="14">
        <v>2.3652270592829101</v>
      </c>
      <c r="AQ21" s="14">
        <v>1.8213992269115999</v>
      </c>
      <c r="AR21" s="14">
        <v>-0.52985366965513703</v>
      </c>
      <c r="AS21" s="14">
        <v>-0.686362863225353</v>
      </c>
      <c r="AT21" s="14">
        <v>-0.31983400637930498</v>
      </c>
      <c r="AU21" s="14">
        <v>-3.6149930134901798E-3</v>
      </c>
      <c r="AV21" s="14">
        <v>4.0465060135194499E-2</v>
      </c>
      <c r="AW21" s="14">
        <v>4.8009393380739201E-2</v>
      </c>
    </row>
    <row r="22" spans="2:49" x14ac:dyDescent="0.25">
      <c r="Y22" s="19" t="s">
        <v>20</v>
      </c>
      <c r="Z22" s="14">
        <v>0.73803963034271003</v>
      </c>
      <c r="AA22" s="14">
        <v>0.83888536093853405</v>
      </c>
      <c r="AB22" s="14">
        <v>1.3877681466980201</v>
      </c>
      <c r="AC22" s="14">
        <v>0.67230487063882405</v>
      </c>
      <c r="AD22" s="14">
        <v>0.99703921822417796</v>
      </c>
      <c r="AE22" s="14">
        <v>1.4140451973135399</v>
      </c>
      <c r="AF22" s="14">
        <v>1.0967543755572799</v>
      </c>
      <c r="AG22" s="14">
        <v>1.9011045855265101</v>
      </c>
      <c r="AH22" s="14">
        <v>3.4821656491788202</v>
      </c>
      <c r="AI22" s="14">
        <v>3.2608260886760401</v>
      </c>
      <c r="AJ22" s="14">
        <v>2.2406417184399001</v>
      </c>
      <c r="AK22" s="14">
        <v>1.6566760505651901</v>
      </c>
      <c r="AL22" s="14">
        <v>2.0272793705237699</v>
      </c>
      <c r="AM22" s="14">
        <v>1.06737351511491</v>
      </c>
      <c r="AN22" s="14">
        <v>0.18962733159317699</v>
      </c>
      <c r="AO22" s="14">
        <v>1.0555200513417899</v>
      </c>
      <c r="AP22" s="14">
        <v>0.49054239652544102</v>
      </c>
      <c r="AQ22" s="14">
        <v>2.3704961331866401</v>
      </c>
      <c r="AR22" s="14">
        <v>0.60171777475767196</v>
      </c>
      <c r="AS22" s="14">
        <v>-1.43544884516927</v>
      </c>
      <c r="AT22" s="14">
        <v>-0.48784587396093998</v>
      </c>
      <c r="AU22" s="14">
        <v>-0.69362425216440904</v>
      </c>
      <c r="AV22" s="14">
        <v>-0.15187601569016601</v>
      </c>
      <c r="AW22" s="14">
        <v>0.18235233842436799</v>
      </c>
    </row>
    <row r="23" spans="2:49" x14ac:dyDescent="0.25">
      <c r="Y23" s="19" t="s">
        <v>21</v>
      </c>
      <c r="Z23" s="14">
        <v>1.25964818045155</v>
      </c>
      <c r="AA23" s="14">
        <v>0.55078446310557105</v>
      </c>
      <c r="AB23" s="14">
        <v>0.95407076100521904</v>
      </c>
      <c r="AC23" s="14">
        <v>0.646332805054459</v>
      </c>
      <c r="AD23" s="14">
        <v>0.613426172140912</v>
      </c>
      <c r="AE23" s="14">
        <v>1.31053158504935</v>
      </c>
      <c r="AF23" s="14">
        <v>1.3786992816825501</v>
      </c>
      <c r="AG23" s="14">
        <v>1.3583680791921899</v>
      </c>
      <c r="AH23" s="14">
        <v>5.1162058408497799</v>
      </c>
      <c r="AI23" s="14">
        <v>4.0418652144315903</v>
      </c>
      <c r="AJ23" s="14">
        <v>1.4468392791297899</v>
      </c>
      <c r="AK23" s="14">
        <v>2.3900242600550299</v>
      </c>
      <c r="AL23" s="14">
        <v>3.00887947264295</v>
      </c>
      <c r="AM23" s="14">
        <v>1.09896520273145</v>
      </c>
      <c r="AN23" s="14">
        <v>1.3208356822242999</v>
      </c>
      <c r="AO23" s="14">
        <v>1.27479963516848</v>
      </c>
      <c r="AP23" s="14">
        <v>1.7426665851202601</v>
      </c>
      <c r="AQ23" s="14">
        <v>3.0690975029073102</v>
      </c>
      <c r="AR23" s="14">
        <v>2.74437994596664</v>
      </c>
      <c r="AS23" s="14">
        <v>2.9171397687627598</v>
      </c>
      <c r="AT23" s="14">
        <v>0.86036441492228299</v>
      </c>
      <c r="AU23" s="14">
        <v>0.12270739377694601</v>
      </c>
      <c r="AV23" s="14">
        <v>0.26413943725890598</v>
      </c>
      <c r="AW23" s="14">
        <v>0.46606650286476098</v>
      </c>
    </row>
    <row r="24" spans="2:49" x14ac:dyDescent="0.25">
      <c r="Y24" s="19" t="s">
        <v>22</v>
      </c>
      <c r="Z24" s="14">
        <v>-0.26745604098866599</v>
      </c>
      <c r="AA24" s="14">
        <v>4.0219777522163602E-2</v>
      </c>
      <c r="AB24" s="14">
        <v>0.88856118841880805</v>
      </c>
      <c r="AC24" s="14">
        <v>1.19766168569745</v>
      </c>
      <c r="AD24" s="14">
        <v>1.13486622923914</v>
      </c>
      <c r="AE24" s="14">
        <v>0.93102757476714204</v>
      </c>
      <c r="AF24" s="14">
        <v>1.3286225416619899</v>
      </c>
      <c r="AG24" s="14">
        <v>2.14685391475424</v>
      </c>
      <c r="AH24" s="14">
        <v>3.30922740327965</v>
      </c>
      <c r="AI24" s="14">
        <v>0.54302179188643296</v>
      </c>
      <c r="AJ24" s="14">
        <v>2.16337470892717</v>
      </c>
      <c r="AK24" s="14">
        <v>3.0239080823560802</v>
      </c>
      <c r="AL24" s="14">
        <v>4.29984490727752</v>
      </c>
      <c r="AM24" s="14">
        <v>2.9478247566210301</v>
      </c>
      <c r="AN24" s="14">
        <v>2.4905576674896199</v>
      </c>
      <c r="AO24" s="14">
        <v>1.02270017394232</v>
      </c>
      <c r="AP24" s="14">
        <v>0.85653331381158104</v>
      </c>
      <c r="AQ24" s="14">
        <v>1.22336069885535</v>
      </c>
      <c r="AR24" s="14">
        <v>1.2890055128492901</v>
      </c>
      <c r="AS24" s="14">
        <v>2.6232719742453199</v>
      </c>
      <c r="AT24" s="14">
        <v>0.68573624768544506</v>
      </c>
      <c r="AU24" s="14">
        <v>-0.108001609667826</v>
      </c>
      <c r="AV24" s="14">
        <v>-0.10942628843564101</v>
      </c>
      <c r="AW24" s="14">
        <v>-0.317785558228594</v>
      </c>
    </row>
    <row r="25" spans="2:49" x14ac:dyDescent="0.25">
      <c r="Y25" s="19" t="s">
        <v>5</v>
      </c>
      <c r="Z25" s="14">
        <v>0.192989177701717</v>
      </c>
      <c r="AA25" s="14">
        <v>0.792450166928515</v>
      </c>
      <c r="AB25" s="14">
        <v>0.614913274323869</v>
      </c>
      <c r="AC25" s="14">
        <v>1.6981075005610999</v>
      </c>
      <c r="AD25" s="14">
        <v>1.57037956949276</v>
      </c>
      <c r="AE25" s="14">
        <v>3.1878009359920298</v>
      </c>
      <c r="AF25" s="14">
        <v>1.36596556397991</v>
      </c>
      <c r="AG25" s="14">
        <v>3.6660272416114901</v>
      </c>
      <c r="AH25" s="14">
        <v>3.9206611736898198</v>
      </c>
      <c r="AI25" s="14">
        <v>1.8311505793401399</v>
      </c>
      <c r="AJ25" s="14">
        <v>3.3220495121899898</v>
      </c>
      <c r="AK25" s="14">
        <v>3.7236445387021702</v>
      </c>
      <c r="AL25" s="14">
        <v>2.6137375855684</v>
      </c>
      <c r="AM25" s="14">
        <v>2.6190527332790898</v>
      </c>
      <c r="AN25" s="14">
        <v>0.30175792209067498</v>
      </c>
      <c r="AO25" s="14">
        <v>1.0023437061637299</v>
      </c>
      <c r="AP25" s="14">
        <v>0.10446731041689999</v>
      </c>
      <c r="AQ25" s="14">
        <v>0.28351107479519699</v>
      </c>
      <c r="AR25" s="14">
        <v>0.39156747980024698</v>
      </c>
      <c r="AS25" s="14">
        <v>1.0476868477163099</v>
      </c>
      <c r="AT25" s="14">
        <v>1.12557841957973</v>
      </c>
      <c r="AU25" s="14">
        <v>-0.20592087728649999</v>
      </c>
      <c r="AV25" s="14">
        <v>-9.8631607002581099E-4</v>
      </c>
      <c r="AW25" s="14">
        <v>-3.4849834474245299E-2</v>
      </c>
    </row>
    <row r="26" spans="2:49" x14ac:dyDescent="0.25">
      <c r="Y26" s="19" t="s">
        <v>23</v>
      </c>
      <c r="Z26" s="14">
        <v>0.17737250659297499</v>
      </c>
      <c r="AA26" s="14">
        <v>0.28299051909157202</v>
      </c>
      <c r="AB26" s="14">
        <v>0.64663977457636601</v>
      </c>
      <c r="AC26" s="14">
        <v>1.58646200096791</v>
      </c>
      <c r="AD26" s="14">
        <v>2.0019750431348902</v>
      </c>
      <c r="AE26" s="14">
        <v>2.0630992418078802</v>
      </c>
      <c r="AF26" s="14">
        <v>2.7498902997348802</v>
      </c>
      <c r="AG26" s="14">
        <v>6.5297959509314296</v>
      </c>
      <c r="AH26" s="14">
        <v>2.2921985467399799</v>
      </c>
      <c r="AI26" s="14">
        <v>1.4084593479968599</v>
      </c>
      <c r="AJ26" s="14">
        <v>2.9360985544551701</v>
      </c>
      <c r="AK26" s="14">
        <v>4.2017749524814798</v>
      </c>
      <c r="AL26" s="14">
        <v>3.2409250154303701</v>
      </c>
      <c r="AM26" s="14">
        <v>1.35966410019919</v>
      </c>
      <c r="AN26" s="14">
        <v>-4.7945920070699102E-4</v>
      </c>
      <c r="AO26" s="14">
        <v>9.3193169783133203E-2</v>
      </c>
      <c r="AP26" s="14">
        <v>-5.0904868280776602E-2</v>
      </c>
      <c r="AQ26" s="14">
        <v>-0.232030855473572</v>
      </c>
      <c r="AR26" s="14">
        <v>-0.122467578694872</v>
      </c>
      <c r="AS26" s="14">
        <v>2.36989833492313E-2</v>
      </c>
      <c r="AT26" s="14">
        <v>0.29331944015823103</v>
      </c>
      <c r="AU26" s="14">
        <v>-0.40460877005947699</v>
      </c>
      <c r="AV26" s="14">
        <v>0</v>
      </c>
      <c r="AW26" s="14">
        <v>0</v>
      </c>
    </row>
    <row r="27" spans="2:49" x14ac:dyDescent="0.25">
      <c r="Y27" s="19" t="s">
        <v>24</v>
      </c>
      <c r="Z27" s="14">
        <v>0.12246485132514499</v>
      </c>
      <c r="AA27" s="14">
        <v>0.245835426561929</v>
      </c>
      <c r="AB27" s="14">
        <v>1.0227544194935501</v>
      </c>
      <c r="AC27" s="14">
        <v>1.65892940579242</v>
      </c>
      <c r="AD27" s="14">
        <v>1.5599859299907299</v>
      </c>
      <c r="AE27" s="14">
        <v>2.7062481556167599</v>
      </c>
      <c r="AF27" s="14">
        <v>2.5085533272673599</v>
      </c>
      <c r="AG27" s="14">
        <v>6.2534197939209104</v>
      </c>
      <c r="AH27" s="14">
        <v>1.96809689072117</v>
      </c>
      <c r="AI27" s="14">
        <v>2.2918931891318399</v>
      </c>
      <c r="AJ27" s="14">
        <v>5.0805622207076802</v>
      </c>
      <c r="AK27" s="14">
        <v>4.3457731127568104</v>
      </c>
      <c r="AL27" s="14">
        <v>2.3864727224501801</v>
      </c>
      <c r="AM27" s="14">
        <v>0.331522397838734</v>
      </c>
      <c r="AN27" s="14">
        <v>-0.23725849558050599</v>
      </c>
      <c r="AO27" s="14">
        <v>-0.55084481535089003</v>
      </c>
      <c r="AP27" s="14">
        <v>-0.236860525982968</v>
      </c>
      <c r="AQ27" s="14">
        <v>-0.16036802471824901</v>
      </c>
      <c r="AR27" s="14">
        <v>-0.60524314240746502</v>
      </c>
      <c r="AS27" s="14">
        <v>-6.4745536592563394E-2</v>
      </c>
      <c r="AT27" s="14">
        <v>0.86200214826733401</v>
      </c>
      <c r="AU27" s="14">
        <v>-7.2677482364183102E-2</v>
      </c>
      <c r="AV27" s="14">
        <v>0</v>
      </c>
      <c r="AW27" s="14">
        <v>0</v>
      </c>
    </row>
    <row r="28" spans="2:49" x14ac:dyDescent="0.25">
      <c r="Y28" s="19" t="s">
        <v>25</v>
      </c>
      <c r="Z28" s="14">
        <v>0.71805339292241899</v>
      </c>
      <c r="AA28" s="14">
        <v>0.83331017534024099</v>
      </c>
      <c r="AB28" s="14">
        <v>0.97038398405646298</v>
      </c>
      <c r="AC28" s="14">
        <v>1.1213319935747801</v>
      </c>
      <c r="AD28" s="14">
        <v>1.90064880458623</v>
      </c>
      <c r="AE28" s="14">
        <v>1.43664225722661</v>
      </c>
      <c r="AF28" s="14">
        <v>0.66571106535408997</v>
      </c>
      <c r="AG28" s="14">
        <v>5.0050510054340203</v>
      </c>
      <c r="AH28" s="14">
        <v>4.1517018433835702</v>
      </c>
      <c r="AI28" s="14">
        <v>0.52583289690127399</v>
      </c>
      <c r="AJ28" s="14">
        <v>3.0410380873379599</v>
      </c>
      <c r="AK28" s="14">
        <v>3.17578465504879</v>
      </c>
      <c r="AL28" s="14">
        <v>1.2695889161488101</v>
      </c>
      <c r="AM28" s="14">
        <v>0.326726788111942</v>
      </c>
      <c r="AN28" s="14">
        <v>-0.77937173115316505</v>
      </c>
      <c r="AO28" s="14">
        <v>-0.69355900971515305</v>
      </c>
      <c r="AP28" s="14">
        <v>-1.2961153445997201E-2</v>
      </c>
      <c r="AQ28" s="14">
        <v>-0.20949288059218801</v>
      </c>
      <c r="AR28" s="14">
        <v>-0.251863769929421</v>
      </c>
      <c r="AS28" s="14">
        <v>0.44061056698675599</v>
      </c>
      <c r="AT28" s="14">
        <v>0.91104963594536503</v>
      </c>
      <c r="AU28" s="14">
        <v>-0.118847186682788</v>
      </c>
      <c r="AV28" s="14">
        <v>0</v>
      </c>
      <c r="AW28" s="14">
        <v>1.11350587337964E-2</v>
      </c>
    </row>
    <row r="29" spans="2:49" x14ac:dyDescent="0.25">
      <c r="Y29" s="19" t="s">
        <v>26</v>
      </c>
      <c r="Z29" s="14">
        <v>-6.4030020228186602E-2</v>
      </c>
      <c r="AA29" s="14">
        <v>0.49200208960155201</v>
      </c>
      <c r="AB29" s="14">
        <v>0.895692591316818</v>
      </c>
      <c r="AC29" s="14">
        <v>1.49185072969097</v>
      </c>
      <c r="AD29" s="14">
        <v>1.5332330564772401</v>
      </c>
      <c r="AE29" s="14">
        <v>2.08880521012007</v>
      </c>
      <c r="AF29" s="14">
        <v>1.309021577904</v>
      </c>
      <c r="AG29" s="14">
        <v>2.2610553696081599</v>
      </c>
      <c r="AH29" s="14">
        <v>6.3546928931579201</v>
      </c>
      <c r="AI29" s="14">
        <v>2.2514237497539602</v>
      </c>
      <c r="AJ29" s="14">
        <v>1.45674302909625</v>
      </c>
      <c r="AK29" s="14">
        <v>1.7814103118936799</v>
      </c>
      <c r="AL29" s="14">
        <v>1.0523111054677601</v>
      </c>
      <c r="AM29" s="14">
        <v>0.44938405962657801</v>
      </c>
      <c r="AN29" s="14">
        <v>0.76671263848662896</v>
      </c>
      <c r="AO29" s="14">
        <v>-0.86963298407052303</v>
      </c>
      <c r="AP29" s="14">
        <v>-0.17140576230914201</v>
      </c>
      <c r="AQ29" s="14">
        <v>-0.48370914820178301</v>
      </c>
      <c r="AR29" s="14">
        <v>0.30733311306695199</v>
      </c>
      <c r="AS29" s="14">
        <v>0.13241246168770901</v>
      </c>
      <c r="AT29" s="14">
        <v>-0.75866683772460097</v>
      </c>
      <c r="AU29" s="14">
        <v>-0.35807932401653397</v>
      </c>
      <c r="AV29" s="14">
        <v>0</v>
      </c>
      <c r="AW29" s="14">
        <v>0</v>
      </c>
    </row>
    <row r="30" spans="2:49" x14ac:dyDescent="0.25">
      <c r="Y30" s="19" t="s">
        <v>27</v>
      </c>
      <c r="Z30" s="14">
        <v>-0.25047525510921198</v>
      </c>
      <c r="AA30" s="14">
        <v>0.38109354355831698</v>
      </c>
      <c r="AB30" s="14">
        <v>1.6236967819694701</v>
      </c>
      <c r="AC30" s="14">
        <v>1.26272581206252</v>
      </c>
      <c r="AD30" s="14">
        <v>1.5327745937930499</v>
      </c>
      <c r="AE30" s="14">
        <v>1.10654938436455</v>
      </c>
      <c r="AF30" s="14">
        <v>1.30903792904731</v>
      </c>
      <c r="AG30" s="14">
        <v>1.6474705183706699</v>
      </c>
      <c r="AH30" s="14">
        <v>4.8890167314395701</v>
      </c>
      <c r="AI30" s="14">
        <v>5.0329219580159101</v>
      </c>
      <c r="AJ30" s="14">
        <v>0.15625878475248101</v>
      </c>
      <c r="AK30" s="14">
        <v>0.88953854573693503</v>
      </c>
      <c r="AL30" s="14">
        <v>0.68494989616422597</v>
      </c>
      <c r="AM30" s="14">
        <v>0.76029973795083405</v>
      </c>
      <c r="AN30" s="14">
        <v>7.2309493857701093E-2</v>
      </c>
      <c r="AO30" s="14">
        <v>-0.32800069575239699</v>
      </c>
      <c r="AP30" s="14">
        <v>0.41689140991763401</v>
      </c>
      <c r="AQ30" s="14">
        <v>0.94438834403901795</v>
      </c>
      <c r="AR30" s="14">
        <v>0.71603968424085696</v>
      </c>
      <c r="AS30" s="14">
        <v>-0.95339271533185299</v>
      </c>
      <c r="AT30" s="14">
        <v>-0.60680677761223401</v>
      </c>
      <c r="AU30" s="14">
        <v>-0.24394159545160701</v>
      </c>
      <c r="AV30" s="14">
        <v>-8.7023954263064696E-2</v>
      </c>
      <c r="AW30" s="14">
        <v>0.36429270443876</v>
      </c>
    </row>
    <row r="31" spans="2:49" x14ac:dyDescent="0.25">
      <c r="Y31" s="19" t="s">
        <v>28</v>
      </c>
      <c r="Z31" s="14">
        <v>0.48422968758701301</v>
      </c>
      <c r="AA31" s="14">
        <v>1.1582845913153601</v>
      </c>
      <c r="AB31" s="14">
        <v>1.4926880447040201</v>
      </c>
      <c r="AC31" s="14">
        <v>1.0399191471292499</v>
      </c>
      <c r="AD31" s="14">
        <v>0.866708056050565</v>
      </c>
      <c r="AE31" s="14">
        <v>0.47607217937294699</v>
      </c>
      <c r="AF31" s="14">
        <v>2.8320693183716701</v>
      </c>
      <c r="AG31" s="14">
        <v>3.1152708118700199</v>
      </c>
      <c r="AH31" s="14">
        <v>3.2484149417706201</v>
      </c>
      <c r="AI31" s="14">
        <v>1.28612634087682</v>
      </c>
      <c r="AJ31" s="14">
        <v>0.36821632493595802</v>
      </c>
      <c r="AK31" s="14">
        <v>0.118963661455143</v>
      </c>
      <c r="AL31" s="14">
        <v>0.35903912819513301</v>
      </c>
      <c r="AM31" s="14">
        <v>0.47743176407529098</v>
      </c>
      <c r="AN31" s="14">
        <v>0.61181311605501998</v>
      </c>
      <c r="AO31" s="14">
        <v>1.1977397393774001</v>
      </c>
      <c r="AP31" s="14">
        <v>1.6117332812413001</v>
      </c>
      <c r="AQ31" s="14">
        <v>0.68724287534109296</v>
      </c>
      <c r="AR31" s="14">
        <v>0.44235447875480299</v>
      </c>
      <c r="AS31" s="14">
        <v>-0.23229864224257901</v>
      </c>
      <c r="AT31" s="14">
        <v>0.35113994107451102</v>
      </c>
      <c r="AU31" s="14">
        <v>0.103192478907947</v>
      </c>
      <c r="AV31" s="14">
        <v>0.23526253689369001</v>
      </c>
      <c r="AW31" s="14">
        <v>0.31954319259202502</v>
      </c>
    </row>
    <row r="32" spans="2:49" ht="15.75" thickBot="1" x14ac:dyDescent="0.3">
      <c r="Y32" s="20" t="s">
        <v>29</v>
      </c>
      <c r="Z32" s="14">
        <v>0.54769510149245404</v>
      </c>
      <c r="AA32" s="14">
        <v>-1.63693998162277E-2</v>
      </c>
      <c r="AB32" s="14">
        <v>1.52752060477808</v>
      </c>
      <c r="AC32" s="14">
        <v>1.47906500598652</v>
      </c>
      <c r="AD32" s="14">
        <v>1.0847310589185299</v>
      </c>
      <c r="AE32" s="14">
        <v>0.95045847371498604</v>
      </c>
      <c r="AF32" s="14">
        <v>0.81256939320320798</v>
      </c>
      <c r="AG32" s="14">
        <v>1.21704584215069</v>
      </c>
      <c r="AH32" s="14">
        <v>2.7483460924012899</v>
      </c>
      <c r="AI32" s="14">
        <v>2.2035333104778099</v>
      </c>
      <c r="AJ32" s="14">
        <v>0.48151051818232399</v>
      </c>
      <c r="AK32" s="14">
        <v>0.69024755753327405</v>
      </c>
      <c r="AL32" s="14">
        <v>0.283337451968592</v>
      </c>
      <c r="AM32" s="14">
        <v>0.84848962103914904</v>
      </c>
      <c r="AN32" s="14">
        <v>0.92181202403658702</v>
      </c>
      <c r="AO32" s="14">
        <v>0.77458259661970297</v>
      </c>
      <c r="AP32" s="14">
        <v>2.30517586282508</v>
      </c>
      <c r="AQ32" s="14">
        <v>1.13237090688868</v>
      </c>
      <c r="AR32" s="14">
        <v>-0.79131908430556297</v>
      </c>
      <c r="AS32" s="14">
        <v>-0.20671125814445601</v>
      </c>
      <c r="AT32" s="14">
        <v>-5.0576550927215001E-3</v>
      </c>
      <c r="AU32" s="14">
        <v>0.42799726429804502</v>
      </c>
      <c r="AV32" s="14">
        <v>0.12600631021328701</v>
      </c>
      <c r="AW32" s="14">
        <v>0.41130156415325497</v>
      </c>
    </row>
  </sheetData>
  <mergeCells count="6">
    <mergeCell ref="Y2:AW2"/>
    <mergeCell ref="Y3:Y4"/>
    <mergeCell ref="Z3:AW3"/>
    <mergeCell ref="Y18:AW18"/>
    <mergeCell ref="Y19:Y20"/>
    <mergeCell ref="Z19:AW19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927695-8E4E-4496-97E9-A3535A8FF8E4}">
  <dimension ref="A1:AX34"/>
  <sheetViews>
    <sheetView workbookViewId="0">
      <selection activeCell="AA21" sqref="AA21:AX32"/>
    </sheetView>
  </sheetViews>
  <sheetFormatPr defaultColWidth="8.7109375" defaultRowHeight="15" x14ac:dyDescent="0.25"/>
  <cols>
    <col min="1" max="16384" width="8.7109375" style="1"/>
  </cols>
  <sheetData>
    <row r="1" spans="1:50" ht="60.75" thickBot="1" x14ac:dyDescent="0.3">
      <c r="B1" s="11" t="s">
        <v>32</v>
      </c>
      <c r="C1" s="11" t="s">
        <v>33</v>
      </c>
      <c r="D1" s="11" t="s">
        <v>43</v>
      </c>
      <c r="E1" s="11" t="s">
        <v>44</v>
      </c>
      <c r="Y1" s="15"/>
      <c r="Z1" s="15"/>
      <c r="AA1" s="15"/>
      <c r="AB1" s="15"/>
      <c r="AC1" s="15"/>
      <c r="AD1" s="15"/>
      <c r="AE1" s="15"/>
      <c r="AF1" s="15"/>
      <c r="AG1" s="15"/>
      <c r="AH1" s="40"/>
      <c r="AI1" s="40"/>
      <c r="AJ1" s="40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</row>
    <row r="2" spans="1:50" ht="15.75" thickBot="1" x14ac:dyDescent="0.3">
      <c r="A2" s="12" t="s">
        <v>19</v>
      </c>
      <c r="B2" s="1">
        <v>9.6389415349804377</v>
      </c>
      <c r="C2" s="1">
        <v>9.019012280372527</v>
      </c>
      <c r="D2" s="1">
        <v>7.0219997266540615</v>
      </c>
      <c r="E2" s="1">
        <v>6.8850257726988007</v>
      </c>
      <c r="Y2" s="15"/>
      <c r="Z2" s="41" t="s">
        <v>53</v>
      </c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3"/>
    </row>
    <row r="3" spans="1:50" x14ac:dyDescent="0.25">
      <c r="A3" s="12" t="s">
        <v>20</v>
      </c>
      <c r="B3" s="1">
        <v>12.296487199573072</v>
      </c>
      <c r="C3" s="1">
        <v>10.691708459347836</v>
      </c>
      <c r="D3" s="1">
        <v>8.8825442793856286</v>
      </c>
      <c r="E3" s="1">
        <v>9.9388427100901016</v>
      </c>
      <c r="Y3" s="15"/>
      <c r="Z3" s="44" t="s">
        <v>14</v>
      </c>
      <c r="AA3" s="46" t="s">
        <v>31</v>
      </c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8"/>
    </row>
    <row r="4" spans="1:50" ht="15.75" thickBot="1" x14ac:dyDescent="0.3">
      <c r="A4" s="12" t="s">
        <v>21</v>
      </c>
      <c r="B4" s="1">
        <v>12.848407092151657</v>
      </c>
      <c r="C4" s="1">
        <v>12.139238421217758</v>
      </c>
      <c r="D4" s="1">
        <v>11.98368597211106</v>
      </c>
      <c r="E4" s="1">
        <v>11.764780092330128</v>
      </c>
      <c r="Y4" s="15"/>
      <c r="Z4" s="45"/>
      <c r="AA4" s="16">
        <v>1</v>
      </c>
      <c r="AB4" s="17">
        <v>2</v>
      </c>
      <c r="AC4" s="17">
        <v>3</v>
      </c>
      <c r="AD4" s="17">
        <v>4</v>
      </c>
      <c r="AE4" s="17">
        <v>5</v>
      </c>
      <c r="AF4" s="17">
        <v>6</v>
      </c>
      <c r="AG4" s="17">
        <v>7</v>
      </c>
      <c r="AH4" s="17">
        <v>8</v>
      </c>
      <c r="AI4" s="17">
        <v>9</v>
      </c>
      <c r="AJ4" s="17">
        <v>10</v>
      </c>
      <c r="AK4" s="17">
        <v>11</v>
      </c>
      <c r="AL4" s="17">
        <v>12</v>
      </c>
      <c r="AM4" s="17">
        <v>13</v>
      </c>
      <c r="AN4" s="17">
        <v>14</v>
      </c>
      <c r="AO4" s="17">
        <v>15</v>
      </c>
      <c r="AP4" s="17">
        <v>16</v>
      </c>
      <c r="AQ4" s="17">
        <v>17</v>
      </c>
      <c r="AR4" s="17">
        <v>18</v>
      </c>
      <c r="AS4" s="17">
        <v>19</v>
      </c>
      <c r="AT4" s="17">
        <v>20</v>
      </c>
      <c r="AU4" s="17">
        <v>21</v>
      </c>
      <c r="AV4" s="17">
        <v>22</v>
      </c>
      <c r="AW4" s="17">
        <v>23</v>
      </c>
      <c r="AX4" s="18">
        <v>24</v>
      </c>
    </row>
    <row r="5" spans="1:50" x14ac:dyDescent="0.25">
      <c r="A5" s="12" t="s">
        <v>22</v>
      </c>
      <c r="B5" s="1">
        <v>10.571568426639596</v>
      </c>
      <c r="C5" s="1">
        <v>11.483958567630125</v>
      </c>
      <c r="D5" s="1">
        <v>9.9284148557735463</v>
      </c>
      <c r="E5" s="1">
        <v>10.135927471065029</v>
      </c>
      <c r="Y5" s="15"/>
      <c r="Z5" s="19" t="s">
        <v>19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2.6248651063627899</v>
      </c>
      <c r="AK5" s="2">
        <v>4.2183984171404703</v>
      </c>
      <c r="AL5" s="2">
        <v>5.2625988514942703</v>
      </c>
      <c r="AM5" s="2">
        <v>5.89575020833803</v>
      </c>
      <c r="AN5" s="2">
        <v>7.1946950175411599</v>
      </c>
      <c r="AO5" s="2">
        <v>7.5629358364945602</v>
      </c>
      <c r="AP5" s="2">
        <v>9.9143876704549392</v>
      </c>
      <c r="AQ5" s="2">
        <v>17.9575354250189</v>
      </c>
      <c r="AR5" s="2">
        <v>15.1020426499217</v>
      </c>
      <c r="AS5" s="2">
        <v>1.4132897776322</v>
      </c>
      <c r="AT5" s="2">
        <v>9.5498032795645199E-2</v>
      </c>
      <c r="AU5" s="2">
        <v>0</v>
      </c>
      <c r="AV5" s="2">
        <v>0</v>
      </c>
      <c r="AW5" s="2">
        <v>0</v>
      </c>
      <c r="AX5" s="2">
        <v>0</v>
      </c>
    </row>
    <row r="6" spans="1:50" x14ac:dyDescent="0.25">
      <c r="A6" s="12" t="s">
        <v>5</v>
      </c>
      <c r="B6" s="1">
        <v>10.46218579397139</v>
      </c>
      <c r="C6" s="1">
        <v>9.2990166684313422</v>
      </c>
      <c r="D6" s="1">
        <v>7.5908639427815778</v>
      </c>
      <c r="E6" s="1">
        <v>7.5804643746349916</v>
      </c>
      <c r="Y6" s="15"/>
      <c r="Z6" s="19" t="s">
        <v>20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1.01261366234907</v>
      </c>
      <c r="AJ6" s="2">
        <v>8.4963446495226798</v>
      </c>
      <c r="AK6" s="2">
        <v>6.9990447697124099</v>
      </c>
      <c r="AL6" s="2">
        <v>9.1890009068250098</v>
      </c>
      <c r="AM6" s="2">
        <v>7.62683173720864</v>
      </c>
      <c r="AN6" s="2">
        <v>7.9319229626046504</v>
      </c>
      <c r="AO6" s="2">
        <v>11.958179383805801</v>
      </c>
      <c r="AP6" s="2">
        <v>13.270700684760699</v>
      </c>
      <c r="AQ6" s="2">
        <v>13.0232137179066</v>
      </c>
      <c r="AR6" s="2">
        <v>18.309999816978401</v>
      </c>
      <c r="AS6" s="2">
        <v>8.7726790609534593</v>
      </c>
      <c r="AT6" s="2">
        <v>0</v>
      </c>
      <c r="AU6" s="2">
        <v>1.1494799665182101E-13</v>
      </c>
      <c r="AV6" s="2">
        <v>0</v>
      </c>
      <c r="AW6" s="2">
        <v>0</v>
      </c>
      <c r="AX6" s="2">
        <v>0</v>
      </c>
    </row>
    <row r="7" spans="1:50" x14ac:dyDescent="0.25">
      <c r="A7" s="12" t="s">
        <v>23</v>
      </c>
      <c r="B7" s="1">
        <v>9.0117394541508045</v>
      </c>
      <c r="C7" s="1">
        <v>9.074900609747969</v>
      </c>
      <c r="D7" s="1">
        <v>6.707228697146209</v>
      </c>
      <c r="E7" s="1">
        <v>6.5247614017934801</v>
      </c>
      <c r="Y7" s="15"/>
      <c r="Z7" s="19" t="s">
        <v>21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8.6310476860867595</v>
      </c>
      <c r="AK7" s="2">
        <v>8.6298260662758608</v>
      </c>
      <c r="AL7" s="2">
        <v>10.6235047704686</v>
      </c>
      <c r="AM7" s="2">
        <v>12.3169352506458</v>
      </c>
      <c r="AN7" s="2">
        <v>13.390569937285701</v>
      </c>
      <c r="AO7" s="2">
        <v>13.205553529174001</v>
      </c>
      <c r="AP7" s="2">
        <v>15.9328366767816</v>
      </c>
      <c r="AQ7" s="2">
        <v>15.507681235444499</v>
      </c>
      <c r="AR7" s="2">
        <v>17.2428504411162</v>
      </c>
      <c r="AS7" s="2">
        <v>16.607378893095898</v>
      </c>
      <c r="AT7" s="2">
        <v>11.6523371356617</v>
      </c>
      <c r="AU7" s="2">
        <v>6.3710043296088398E-2</v>
      </c>
      <c r="AV7" s="2">
        <v>0</v>
      </c>
      <c r="AW7" s="2">
        <v>0</v>
      </c>
      <c r="AX7" s="2">
        <v>0</v>
      </c>
    </row>
    <row r="8" spans="1:50" x14ac:dyDescent="0.25">
      <c r="A8" s="12" t="s">
        <v>24</v>
      </c>
      <c r="B8" s="1">
        <v>8.223864975407535</v>
      </c>
      <c r="C8" s="1">
        <v>7.8567223666651573</v>
      </c>
      <c r="D8" s="1">
        <v>6.2136263540100494</v>
      </c>
      <c r="E8" s="1">
        <v>5.6601964893435053</v>
      </c>
      <c r="Y8" s="15"/>
      <c r="Z8" s="19" t="s">
        <v>22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1.10878648785468</v>
      </c>
      <c r="AJ8" s="2">
        <v>7.1468290395448104</v>
      </c>
      <c r="AK8" s="2">
        <v>9.3725895394607495</v>
      </c>
      <c r="AL8" s="2">
        <v>10.0694150182449</v>
      </c>
      <c r="AM8" s="2">
        <v>9.7906478834776607</v>
      </c>
      <c r="AN8" s="2">
        <v>10.213376674756301</v>
      </c>
      <c r="AO8" s="2">
        <v>8.64839318228948</v>
      </c>
      <c r="AP8" s="2">
        <v>11.352095912344501</v>
      </c>
      <c r="AQ8" s="2">
        <v>13.7581106155765</v>
      </c>
      <c r="AR8" s="2">
        <v>15.774500239687701</v>
      </c>
      <c r="AS8" s="2">
        <v>15.5560689620132</v>
      </c>
      <c r="AT8" s="2">
        <v>14.486192247585601</v>
      </c>
      <c r="AU8" s="2">
        <v>1.79238732222002</v>
      </c>
      <c r="AV8" s="2">
        <v>0</v>
      </c>
      <c r="AW8" s="2">
        <v>0</v>
      </c>
      <c r="AX8" s="2">
        <v>0</v>
      </c>
    </row>
    <row r="9" spans="1:50" x14ac:dyDescent="0.25">
      <c r="A9" s="12" t="s">
        <v>25</v>
      </c>
      <c r="B9" s="1">
        <v>10.27122332382732</v>
      </c>
      <c r="C9" s="1">
        <v>5.2750276938124516</v>
      </c>
      <c r="D9" s="1">
        <v>6.6170039962189966</v>
      </c>
      <c r="E9" s="1">
        <v>5.7369030839967161</v>
      </c>
      <c r="Y9" s="15"/>
      <c r="Z9" s="19" t="s">
        <v>5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1.08678790017196</v>
      </c>
      <c r="AJ9" s="2">
        <v>3.8228361564073698</v>
      </c>
      <c r="AK9" s="2">
        <v>6.2027705075823896</v>
      </c>
      <c r="AL9" s="2">
        <v>7.5247925745701103</v>
      </c>
      <c r="AM9" s="2">
        <v>6.6468861402246198</v>
      </c>
      <c r="AN9" s="2">
        <v>6.8675794377960697</v>
      </c>
      <c r="AO9" s="2">
        <v>8.0617231987101405</v>
      </c>
      <c r="AP9" s="2">
        <v>8.5530113315718292</v>
      </c>
      <c r="AQ9" s="2">
        <v>10.772102107743599</v>
      </c>
      <c r="AR9" s="2">
        <v>12.2759024186365</v>
      </c>
      <c r="AS9" s="2">
        <v>10.525598227590599</v>
      </c>
      <c r="AT9" s="2">
        <v>11.6965140849279</v>
      </c>
      <c r="AU9" s="2">
        <v>4.6447271702274202</v>
      </c>
      <c r="AV9" s="2">
        <v>0</v>
      </c>
      <c r="AW9" s="2">
        <v>0</v>
      </c>
      <c r="AX9" s="2">
        <v>0</v>
      </c>
    </row>
    <row r="10" spans="1:50" x14ac:dyDescent="0.25">
      <c r="A10" s="12" t="s">
        <v>26</v>
      </c>
      <c r="B10" s="1">
        <v>9.4238337493334594</v>
      </c>
      <c r="C10" s="1">
        <v>8.2091086989933331</v>
      </c>
      <c r="D10" s="1">
        <v>6.0803841281773545</v>
      </c>
      <c r="E10" s="1">
        <v>6.0914933457283773</v>
      </c>
      <c r="Y10" s="15"/>
      <c r="Z10" s="19" t="s">
        <v>23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3.7476342417747102</v>
      </c>
      <c r="AK10" s="2">
        <v>3.0360019893304702</v>
      </c>
      <c r="AL10" s="2">
        <v>3.04763644024841</v>
      </c>
      <c r="AM10" s="2">
        <v>4.4199305656044601</v>
      </c>
      <c r="AN10" s="2">
        <v>6.5939372473883298</v>
      </c>
      <c r="AO10" s="2">
        <v>5.4011670678298103</v>
      </c>
      <c r="AP10" s="2">
        <v>6.34997449445396</v>
      </c>
      <c r="AQ10" s="2">
        <v>10.9838361283722</v>
      </c>
      <c r="AR10" s="2">
        <v>7.9864584718714697</v>
      </c>
      <c r="AS10" s="2">
        <v>10.192980131379899</v>
      </c>
      <c r="AT10" s="2">
        <v>12.502509740227</v>
      </c>
      <c r="AU10" s="2">
        <v>6.2246778472737798</v>
      </c>
      <c r="AV10" s="2">
        <v>0</v>
      </c>
      <c r="AW10" s="2">
        <v>0</v>
      </c>
      <c r="AX10" s="2">
        <v>0</v>
      </c>
    </row>
    <row r="11" spans="1:50" x14ac:dyDescent="0.25">
      <c r="A11" s="12" t="s">
        <v>27</v>
      </c>
      <c r="B11" s="1">
        <v>8.3918414128982093</v>
      </c>
      <c r="C11" s="1">
        <v>8.111913364032775</v>
      </c>
      <c r="D11" s="1">
        <v>6.8691003797962162</v>
      </c>
      <c r="E11" s="1">
        <v>7.3064170992972466</v>
      </c>
      <c r="Y11" s="15"/>
      <c r="Z11" s="19" t="s">
        <v>24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2.7697455486947602</v>
      </c>
      <c r="AK11" s="2">
        <v>1.4479336714825699</v>
      </c>
      <c r="AL11" s="2">
        <v>3.32817385433547</v>
      </c>
      <c r="AM11" s="2">
        <v>4.4815515448483501</v>
      </c>
      <c r="AN11" s="2">
        <v>4.5752128687061102</v>
      </c>
      <c r="AO11" s="2">
        <v>7.1939937503729903</v>
      </c>
      <c r="AP11" s="2">
        <v>6.5839002287497603</v>
      </c>
      <c r="AQ11" s="2">
        <v>6.9650340736188898</v>
      </c>
      <c r="AR11" s="2">
        <v>9.4690892062536491</v>
      </c>
      <c r="AS11" s="2">
        <v>9.4166110241612202</v>
      </c>
      <c r="AT11" s="2">
        <v>12.1079576390404</v>
      </c>
      <c r="AU11" s="2">
        <v>6.2243128378564299</v>
      </c>
      <c r="AV11" s="2">
        <v>0</v>
      </c>
      <c r="AW11" s="2">
        <v>0</v>
      </c>
      <c r="AX11" s="2">
        <v>0</v>
      </c>
    </row>
    <row r="12" spans="1:50" x14ac:dyDescent="0.25">
      <c r="A12" s="12" t="s">
        <v>28</v>
      </c>
      <c r="B12" s="1">
        <v>6.3350261232380083</v>
      </c>
      <c r="C12" s="1">
        <v>7.7135148652841865</v>
      </c>
      <c r="D12" s="1">
        <v>7.8266106532491273</v>
      </c>
      <c r="E12" s="1">
        <v>8.4664273901102582</v>
      </c>
      <c r="Y12" s="15"/>
      <c r="Z12" s="19" t="s">
        <v>25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1.51225396131543</v>
      </c>
      <c r="AK12" s="2">
        <v>4.1105709116590603</v>
      </c>
      <c r="AL12" s="2">
        <v>4.6992457153399796</v>
      </c>
      <c r="AM12" s="2">
        <v>5.6655985316965003</v>
      </c>
      <c r="AN12" s="2">
        <v>6.2710122953942298</v>
      </c>
      <c r="AO12" s="2">
        <v>6.6445187070383902</v>
      </c>
      <c r="AP12" s="2">
        <v>8.2905617910153993</v>
      </c>
      <c r="AQ12" s="2">
        <v>8.8906951873138507</v>
      </c>
      <c r="AR12" s="2">
        <v>8.5121410071068695</v>
      </c>
      <c r="AS12" s="2">
        <v>10.380981259595799</v>
      </c>
      <c r="AT12" s="2">
        <v>11.1120847744711</v>
      </c>
      <c r="AU12" s="2">
        <v>3.3143838126813501</v>
      </c>
      <c r="AV12" s="2">
        <v>0</v>
      </c>
      <c r="AW12" s="2">
        <v>0</v>
      </c>
      <c r="AX12" s="2">
        <v>0</v>
      </c>
    </row>
    <row r="13" spans="1:50" ht="15.75" thickBot="1" x14ac:dyDescent="0.3">
      <c r="A13" s="13" t="s">
        <v>29</v>
      </c>
      <c r="B13" s="1">
        <v>9.264796080122867</v>
      </c>
      <c r="C13" s="1">
        <v>7.1974347218228045</v>
      </c>
      <c r="D13" s="1">
        <v>6.9700355858746494</v>
      </c>
      <c r="E13" s="1">
        <v>6.6046510430532805</v>
      </c>
      <c r="Y13" s="15"/>
      <c r="Z13" s="19" t="s">
        <v>26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0.83209897144268197</v>
      </c>
      <c r="AK13" s="2">
        <v>3.8614524735852802</v>
      </c>
      <c r="AL13" s="2">
        <v>4.1027549250789699</v>
      </c>
      <c r="AM13" s="2">
        <v>5.1619308432279096</v>
      </c>
      <c r="AN13" s="2">
        <v>6.0004978552480104</v>
      </c>
      <c r="AO13" s="2">
        <v>7.4255805303758304</v>
      </c>
      <c r="AP13" s="2">
        <v>6.8896101268921202</v>
      </c>
      <c r="AQ13" s="2">
        <v>7.2391960764231102</v>
      </c>
      <c r="AR13" s="2">
        <v>9.5063909473593498</v>
      </c>
      <c r="AS13" s="2">
        <v>13.934515223386899</v>
      </c>
      <c r="AT13" s="2">
        <v>8.0105815651080796</v>
      </c>
      <c r="AU13" s="2">
        <v>2.6796865766505099E-31</v>
      </c>
      <c r="AV13" s="2">
        <v>0</v>
      </c>
      <c r="AW13" s="2">
        <v>0</v>
      </c>
      <c r="AX13" s="2">
        <v>0</v>
      </c>
    </row>
    <row r="14" spans="1:50" x14ac:dyDescent="0.25">
      <c r="B14" s="1">
        <f t="shared" ref="B14:E14" si="0">AVERAGE(B2:B13)</f>
        <v>9.7283262638578609</v>
      </c>
      <c r="C14" s="1">
        <f t="shared" si="0"/>
        <v>8.8392963931131892</v>
      </c>
      <c r="D14" s="1">
        <f t="shared" si="0"/>
        <v>7.7242915475982068</v>
      </c>
      <c r="E14" s="1">
        <f t="shared" si="0"/>
        <v>7.7246575228451606</v>
      </c>
      <c r="Y14" s="15"/>
      <c r="Z14" s="19" t="s">
        <v>27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1.1416391677184199</v>
      </c>
      <c r="AK14" s="2">
        <v>4.3087699041819398</v>
      </c>
      <c r="AL14" s="2">
        <v>5.9073399871886396</v>
      </c>
      <c r="AM14" s="2">
        <v>6.1859512856857704</v>
      </c>
      <c r="AN14" s="2">
        <v>5.90386327874206</v>
      </c>
      <c r="AO14" s="2">
        <v>8.4276058678801107</v>
      </c>
      <c r="AP14" s="2">
        <v>9.8579155495868704</v>
      </c>
      <c r="AQ14" s="2">
        <v>11.505054336121001</v>
      </c>
      <c r="AR14" s="2">
        <v>14.275636883576199</v>
      </c>
      <c r="AS14" s="2">
        <v>14.0228855940813</v>
      </c>
      <c r="AT14" s="2">
        <v>0.79687375392454796</v>
      </c>
      <c r="AU14" s="2">
        <v>9.5668948867736303E-2</v>
      </c>
      <c r="AV14" s="2">
        <v>0</v>
      </c>
      <c r="AW14" s="2">
        <v>0</v>
      </c>
      <c r="AX14" s="2">
        <v>0</v>
      </c>
    </row>
    <row r="15" spans="1:50" x14ac:dyDescent="0.25">
      <c r="B15" s="1">
        <f>B14-A14</f>
        <v>9.7283262638578609</v>
      </c>
      <c r="C15" s="1">
        <f>C14-B14</f>
        <v>-0.88902987074467177</v>
      </c>
      <c r="E15" s="1">
        <f>E14-D14</f>
        <v>3.6597524695380912E-4</v>
      </c>
      <c r="Y15" s="15"/>
      <c r="Z15" s="19" t="s">
        <v>28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1.3854941209776499</v>
      </c>
      <c r="AJ15" s="2">
        <v>4.6598323597106797</v>
      </c>
      <c r="AK15" s="2">
        <v>5.6092803906791104</v>
      </c>
      <c r="AL15" s="2">
        <v>8.4636352908226904</v>
      </c>
      <c r="AM15" s="2">
        <v>8.9366320163778195</v>
      </c>
      <c r="AN15" s="2">
        <v>7.9799008254734503</v>
      </c>
      <c r="AO15" s="2">
        <v>9.3573363177598505</v>
      </c>
      <c r="AP15" s="2">
        <v>10.9922295080202</v>
      </c>
      <c r="AQ15" s="2">
        <v>14.345877622966</v>
      </c>
      <c r="AR15" s="2">
        <v>8.7707872600906303</v>
      </c>
      <c r="AS15" s="2">
        <v>5.5917114728623201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</row>
    <row r="16" spans="1:50" ht="15.75" thickBot="1" x14ac:dyDescent="0.3">
      <c r="Y16" s="15"/>
      <c r="Z16" s="20" t="s">
        <v>29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4.8582649609116801</v>
      </c>
      <c r="AK16" s="2">
        <v>6.0588687438641502</v>
      </c>
      <c r="AL16" s="2">
        <v>5.3393285026384198</v>
      </c>
      <c r="AM16" s="2">
        <v>6.9379358707846102</v>
      </c>
      <c r="AN16" s="2">
        <v>6.87217840308357</v>
      </c>
      <c r="AO16" s="2">
        <v>8.1800842838365408</v>
      </c>
      <c r="AP16" s="2">
        <v>10.090252200015099</v>
      </c>
      <c r="AQ16" s="2">
        <v>13.605640354257099</v>
      </c>
      <c r="AR16" s="2">
        <v>7.6439248154828698</v>
      </c>
      <c r="AS16" s="2">
        <v>0.113877723872449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</row>
    <row r="17" spans="25:50" ht="15.75" thickBot="1" x14ac:dyDescent="0.3"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</row>
    <row r="18" spans="25:50" ht="15.75" thickBot="1" x14ac:dyDescent="0.3">
      <c r="Y18" s="15"/>
      <c r="Z18" s="41" t="s">
        <v>54</v>
      </c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3"/>
    </row>
    <row r="19" spans="25:50" x14ac:dyDescent="0.25">
      <c r="Y19" s="21"/>
      <c r="Z19" s="44" t="s">
        <v>14</v>
      </c>
      <c r="AA19" s="46" t="s">
        <v>31</v>
      </c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8"/>
    </row>
    <row r="20" spans="25:50" ht="15.75" thickBot="1" x14ac:dyDescent="0.3">
      <c r="Y20" s="21"/>
      <c r="Z20" s="45"/>
      <c r="AA20" s="16">
        <v>1</v>
      </c>
      <c r="AB20" s="17">
        <v>2</v>
      </c>
      <c r="AC20" s="17">
        <v>3</v>
      </c>
      <c r="AD20" s="17">
        <v>4</v>
      </c>
      <c r="AE20" s="17">
        <v>5</v>
      </c>
      <c r="AF20" s="17">
        <v>6</v>
      </c>
      <c r="AG20" s="17">
        <v>7</v>
      </c>
      <c r="AH20" s="17">
        <v>8</v>
      </c>
      <c r="AI20" s="17">
        <v>9</v>
      </c>
      <c r="AJ20" s="17">
        <v>10</v>
      </c>
      <c r="AK20" s="17">
        <v>11</v>
      </c>
      <c r="AL20" s="17">
        <v>12</v>
      </c>
      <c r="AM20" s="17">
        <v>13</v>
      </c>
      <c r="AN20" s="17">
        <v>14</v>
      </c>
      <c r="AO20" s="17">
        <v>15</v>
      </c>
      <c r="AP20" s="17">
        <v>16</v>
      </c>
      <c r="AQ20" s="17">
        <v>17</v>
      </c>
      <c r="AR20" s="17">
        <v>18</v>
      </c>
      <c r="AS20" s="17">
        <v>19</v>
      </c>
      <c r="AT20" s="17">
        <v>20</v>
      </c>
      <c r="AU20" s="17">
        <v>21</v>
      </c>
      <c r="AV20" s="17">
        <v>22</v>
      </c>
      <c r="AW20" s="17">
        <v>23</v>
      </c>
      <c r="AX20" s="18">
        <v>24</v>
      </c>
    </row>
    <row r="21" spans="25:50" x14ac:dyDescent="0.25">
      <c r="Y21" s="15"/>
      <c r="Z21" s="19" t="s">
        <v>19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2.8497060334501101</v>
      </c>
      <c r="AI21" s="2">
        <v>17.175269715579301</v>
      </c>
      <c r="AJ21" s="2">
        <v>11.129329350934199</v>
      </c>
      <c r="AK21" s="2">
        <v>6.3721360395422</v>
      </c>
      <c r="AL21" s="2">
        <v>5.2721080754896104</v>
      </c>
      <c r="AM21" s="2">
        <v>4.8475121723022099</v>
      </c>
      <c r="AN21" s="2">
        <v>7.0040555748653999</v>
      </c>
      <c r="AO21" s="2">
        <v>6.3207386470591302</v>
      </c>
      <c r="AP21" s="2">
        <v>5.1295443455047502</v>
      </c>
      <c r="AQ21" s="2">
        <v>2.7498577722611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</row>
    <row r="22" spans="25:50" x14ac:dyDescent="0.25">
      <c r="Y22" s="15"/>
      <c r="Z22" s="19" t="s">
        <v>20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11.0785868484906</v>
      </c>
      <c r="AI22" s="2">
        <v>19.655810032815101</v>
      </c>
      <c r="AJ22" s="2">
        <v>16.075489118568999</v>
      </c>
      <c r="AK22" s="2">
        <v>8.5854037630797606</v>
      </c>
      <c r="AL22" s="2">
        <v>8.6123056785571208</v>
      </c>
      <c r="AM22" s="2">
        <v>8.3575165984029791</v>
      </c>
      <c r="AN22" s="2">
        <v>7.8531271462968002</v>
      </c>
      <c r="AO22" s="2">
        <v>9.4932686701442908</v>
      </c>
      <c r="AP22" s="2">
        <v>9.1960565186105594</v>
      </c>
      <c r="AQ22" s="2">
        <v>8.4988411960391304</v>
      </c>
      <c r="AR22" s="2">
        <v>1.9208642399857701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</row>
    <row r="23" spans="25:50" x14ac:dyDescent="0.25">
      <c r="Y23" s="15"/>
      <c r="Z23" s="19" t="s">
        <v>21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13.2579121199618</v>
      </c>
      <c r="AI23" s="2">
        <v>18.912716887975002</v>
      </c>
      <c r="AJ23" s="2">
        <v>13.1426414794128</v>
      </c>
      <c r="AK23" s="2">
        <v>10.149423470963599</v>
      </c>
      <c r="AL23" s="2">
        <v>11.364973347923399</v>
      </c>
      <c r="AM23" s="2">
        <v>11.990518670571999</v>
      </c>
      <c r="AN23" s="2">
        <v>12.8575043250449</v>
      </c>
      <c r="AO23" s="2">
        <v>12.735030224534899</v>
      </c>
      <c r="AP23" s="2">
        <v>11.5310363571759</v>
      </c>
      <c r="AQ23" s="2">
        <v>12.8260216581082</v>
      </c>
      <c r="AR23" s="2">
        <v>9.6310062477287204</v>
      </c>
      <c r="AS23" s="2">
        <v>2.7785763185603001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</row>
    <row r="24" spans="25:50" x14ac:dyDescent="0.25">
      <c r="Y24" s="15"/>
      <c r="Z24" s="19" t="s">
        <v>22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8.4238828641326595</v>
      </c>
      <c r="AI24" s="2">
        <v>14.5499439057433</v>
      </c>
      <c r="AJ24" s="2">
        <v>11.576373718852199</v>
      </c>
      <c r="AK24" s="2">
        <v>11.2494794333888</v>
      </c>
      <c r="AL24" s="2">
        <v>10.6055615036639</v>
      </c>
      <c r="AM24" s="2">
        <v>8.6102676715639497</v>
      </c>
      <c r="AN24" s="2">
        <v>8.4569224108215995</v>
      </c>
      <c r="AO24" s="2">
        <v>11.2041996070379</v>
      </c>
      <c r="AP24" s="2">
        <v>11.9934903093654</v>
      </c>
      <c r="AQ24" s="2">
        <v>10.186628133617299</v>
      </c>
      <c r="AR24" s="2">
        <v>10.6620664101131</v>
      </c>
      <c r="AS24" s="2">
        <v>4.1123136844802399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</row>
    <row r="25" spans="25:50" x14ac:dyDescent="0.25">
      <c r="Y25" s="15"/>
      <c r="Z25" s="19" t="s">
        <v>5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10.8279994178273</v>
      </c>
      <c r="AI25" s="2">
        <v>12.239639042994201</v>
      </c>
      <c r="AJ25" s="2">
        <v>8.7178247121510708</v>
      </c>
      <c r="AK25" s="2">
        <v>8.9623914611591093</v>
      </c>
      <c r="AL25" s="2">
        <v>8.81785843512532</v>
      </c>
      <c r="AM25" s="2">
        <v>7.1595498514511497</v>
      </c>
      <c r="AN25" s="2">
        <v>6.9833191610972696</v>
      </c>
      <c r="AO25" s="2">
        <v>6.2435955543283397</v>
      </c>
      <c r="AP25" s="2">
        <v>7.12351524714762</v>
      </c>
      <c r="AQ25" s="2">
        <v>5.9572537687429001</v>
      </c>
      <c r="AR25" s="2">
        <v>5.6486328970616899</v>
      </c>
      <c r="AS25" s="2">
        <v>2.2839929465339299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</row>
    <row r="26" spans="25:50" x14ac:dyDescent="0.25">
      <c r="Y26" s="15"/>
      <c r="Z26" s="19" t="s">
        <v>23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11.230452938689799</v>
      </c>
      <c r="AI26" s="2">
        <v>12.0273629083615</v>
      </c>
      <c r="AJ26" s="2">
        <v>7.6653575395925504</v>
      </c>
      <c r="AK26" s="2">
        <v>5.4749013172834404</v>
      </c>
      <c r="AL26" s="2">
        <v>4.0449199803717102</v>
      </c>
      <c r="AM26" s="2">
        <v>5.0579480583766401</v>
      </c>
      <c r="AN26" s="2">
        <v>5.0725235509675999</v>
      </c>
      <c r="AO26" s="2">
        <v>5.1935885968328801</v>
      </c>
      <c r="AP26" s="2">
        <v>5.7802548886497398</v>
      </c>
      <c r="AQ26" s="2">
        <v>8.1576640885300797</v>
      </c>
      <c r="AR26" s="2">
        <v>5.6914205973914704</v>
      </c>
      <c r="AS26" s="2">
        <v>2.9007423564743502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</row>
    <row r="27" spans="25:50" x14ac:dyDescent="0.25">
      <c r="Y27" s="15"/>
      <c r="Z27" s="19" t="s">
        <v>24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10.902905549926601</v>
      </c>
      <c r="AI27" s="2">
        <v>11.4075404535813</v>
      </c>
      <c r="AJ27" s="2">
        <v>6.7814451868871704</v>
      </c>
      <c r="AK27" s="2">
        <v>3.7897593506693101</v>
      </c>
      <c r="AL27" s="2">
        <v>2.99185676467807</v>
      </c>
      <c r="AM27" s="2">
        <v>3.52182218212501</v>
      </c>
      <c r="AN27" s="2">
        <v>3.4383091699095001</v>
      </c>
      <c r="AO27" s="2">
        <v>5.0658013285807098</v>
      </c>
      <c r="AP27" s="2">
        <v>5.7940578853356604</v>
      </c>
      <c r="AQ27" s="2">
        <v>6.1483372391038396</v>
      </c>
      <c r="AR27" s="2">
        <v>6.3958441739986203</v>
      </c>
      <c r="AS27" s="2">
        <v>1.68467858732628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</row>
    <row r="28" spans="25:50" x14ac:dyDescent="0.25">
      <c r="Y28" s="15"/>
      <c r="Z28" s="19" t="s">
        <v>25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8.4254733858475106</v>
      </c>
      <c r="AI28" s="2">
        <v>11.8811388189075</v>
      </c>
      <c r="AJ28" s="2">
        <v>6.8120474530901998</v>
      </c>
      <c r="AK28" s="2">
        <v>5.1797815725343703</v>
      </c>
      <c r="AL28" s="2">
        <v>4.3013669826785401</v>
      </c>
      <c r="AM28" s="2">
        <v>4.01848467645602</v>
      </c>
      <c r="AN28" s="2">
        <v>5.3477221828273303</v>
      </c>
      <c r="AO28" s="2">
        <v>5.2266406458859702</v>
      </c>
      <c r="AP28" s="2">
        <v>5.8020633810633804</v>
      </c>
      <c r="AQ28" s="2">
        <v>5.5802396077403396</v>
      </c>
      <c r="AR28" s="2">
        <v>4.4712236457448897</v>
      </c>
      <c r="AS28" s="2">
        <v>1.7966546551845499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</row>
    <row r="29" spans="25:50" x14ac:dyDescent="0.25">
      <c r="Y29" s="15"/>
      <c r="Z29" s="19" t="s">
        <v>26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6.3764003597931298</v>
      </c>
      <c r="AI29" s="2">
        <v>15.454225067490899</v>
      </c>
      <c r="AJ29" s="2">
        <v>8.5304084135207798</v>
      </c>
      <c r="AK29" s="2">
        <v>5.9129910995918502</v>
      </c>
      <c r="AL29" s="2">
        <v>3.6355775732634199</v>
      </c>
      <c r="AM29" s="2">
        <v>3.9583204110145598</v>
      </c>
      <c r="AN29" s="2">
        <v>4.6424864516668602</v>
      </c>
      <c r="AO29" s="2">
        <v>4.5912012214389604</v>
      </c>
      <c r="AP29" s="2">
        <v>4.9847152609246104</v>
      </c>
      <c r="AQ29" s="2">
        <v>5.5958533557692398</v>
      </c>
      <c r="AR29" s="2">
        <v>3.3242475885378502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</row>
    <row r="30" spans="25:50" x14ac:dyDescent="0.25">
      <c r="Y30" s="15"/>
      <c r="Z30" s="19" t="s">
        <v>27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1.9999836276745599</v>
      </c>
      <c r="AI30" s="2">
        <v>16.168219200608799</v>
      </c>
      <c r="AJ30" s="2">
        <v>12.4928525365364</v>
      </c>
      <c r="AK30" s="2">
        <v>8.0970087168837104</v>
      </c>
      <c r="AL30" s="2">
        <v>6.1132848780405196</v>
      </c>
      <c r="AM30" s="2">
        <v>5.5529754119097996</v>
      </c>
      <c r="AN30" s="2">
        <v>8.1988309789281999</v>
      </c>
      <c r="AO30" s="2">
        <v>5.7705808133968901</v>
      </c>
      <c r="AP30" s="2">
        <v>5.4911645605839796</v>
      </c>
      <c r="AQ30" s="2">
        <v>6.2401743013974196</v>
      </c>
      <c r="AR30" s="2">
        <v>4.2455130663094396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</row>
    <row r="31" spans="25:50" x14ac:dyDescent="0.25">
      <c r="Y31" s="15"/>
      <c r="Z31" s="19" t="s">
        <v>28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8.7511577485655998</v>
      </c>
      <c r="AI31" s="2">
        <v>12.3635428738187</v>
      </c>
      <c r="AJ31" s="2">
        <v>10.524073179559</v>
      </c>
      <c r="AK31" s="2">
        <v>8.3186778203561502</v>
      </c>
      <c r="AL31" s="2">
        <v>9.1115451965578291</v>
      </c>
      <c r="AM31" s="2">
        <v>8.6502204911099998</v>
      </c>
      <c r="AN31" s="2">
        <v>7.0028779662008303</v>
      </c>
      <c r="AO31" s="2">
        <v>7.3267564173210697</v>
      </c>
      <c r="AP31" s="2">
        <v>8.8991663619422692</v>
      </c>
      <c r="AQ31" s="2">
        <v>3.7162558456711601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</row>
    <row r="32" spans="25:50" ht="15.75" thickBot="1" x14ac:dyDescent="0.3">
      <c r="Y32" s="15"/>
      <c r="Z32" s="20" t="s">
        <v>29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3.27103716369058</v>
      </c>
      <c r="AI32" s="2">
        <v>13.464544036056299</v>
      </c>
      <c r="AJ32" s="2">
        <v>9.4636548879169098</v>
      </c>
      <c r="AK32" s="2">
        <v>6.6437684406315602</v>
      </c>
      <c r="AL32" s="2">
        <v>6.51022301019872</v>
      </c>
      <c r="AM32" s="2">
        <v>7.0964433360010899</v>
      </c>
      <c r="AN32" s="2">
        <v>6.5917769200629799</v>
      </c>
      <c r="AO32" s="2">
        <v>5.7011477763526397</v>
      </c>
      <c r="AP32" s="2">
        <v>6.0520181697067601</v>
      </c>
      <c r="AQ32" s="2">
        <v>1.2518966899152699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</row>
    <row r="34" spans="34:36" x14ac:dyDescent="0.25">
      <c r="AH34" s="40"/>
      <c r="AI34" s="40"/>
      <c r="AJ34" s="40"/>
    </row>
  </sheetData>
  <mergeCells count="6">
    <mergeCell ref="Z2:AX2"/>
    <mergeCell ref="Z3:Z4"/>
    <mergeCell ref="AA3:AX3"/>
    <mergeCell ref="Z18:AX18"/>
    <mergeCell ref="Z19:Z20"/>
    <mergeCell ref="AA19:AX19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0"/>
  <dimension ref="A1:BT577"/>
  <sheetViews>
    <sheetView tabSelected="1" topLeftCell="M40" zoomScale="85" zoomScaleNormal="85" workbookViewId="0">
      <selection activeCell="F26" sqref="F26"/>
    </sheetView>
  </sheetViews>
  <sheetFormatPr defaultRowHeight="15.75" x14ac:dyDescent="0.25"/>
  <cols>
    <col min="1" max="1" width="6.7109375" style="1" bestFit="1" customWidth="1"/>
    <col min="2" max="2" width="6.7109375" style="1" customWidth="1"/>
    <col min="3" max="3" width="9.7109375" style="1" bestFit="1" customWidth="1"/>
    <col min="4" max="4" width="3.7109375" bestFit="1" customWidth="1"/>
    <col min="5" max="5" width="10.42578125" bestFit="1" customWidth="1"/>
    <col min="6" max="6" width="11.5703125" style="1" bestFit="1" customWidth="1"/>
    <col min="7" max="7" width="14.7109375" style="1" customWidth="1"/>
    <col min="8" max="8" width="13.5703125" style="1" bestFit="1" customWidth="1"/>
    <col min="9" max="9" width="7.7109375" bestFit="1" customWidth="1"/>
    <col min="10" max="10" width="8.28515625" bestFit="1" customWidth="1"/>
    <col min="11" max="11" width="8.7109375" style="1"/>
    <col min="12" max="12" width="13.28515625" bestFit="1" customWidth="1"/>
    <col min="13" max="13" width="10.28515625" bestFit="1" customWidth="1"/>
    <col min="14" max="14" width="5.140625" bestFit="1" customWidth="1"/>
    <col min="15" max="15" width="19.140625" bestFit="1" customWidth="1"/>
    <col min="16" max="16" width="69.85546875" bestFit="1" customWidth="1"/>
    <col min="17" max="17" width="12.28515625" bestFit="1" customWidth="1"/>
    <col min="18" max="18" width="11.7109375" bestFit="1" customWidth="1"/>
    <col min="19" max="19" width="11.42578125" bestFit="1" customWidth="1"/>
    <col min="20" max="22" width="3.5703125" bestFit="1" customWidth="1"/>
    <col min="23" max="25" width="4.42578125" bestFit="1" customWidth="1"/>
    <col min="26" max="26" width="4.7109375" bestFit="1" customWidth="1"/>
    <col min="27" max="28" width="4.42578125" bestFit="1" customWidth="1"/>
    <col min="29" max="33" width="4.7109375" bestFit="1" customWidth="1"/>
    <col min="34" max="34" width="4.42578125" bestFit="1" customWidth="1"/>
    <col min="35" max="35" width="4.7109375" bestFit="1" customWidth="1"/>
    <col min="36" max="37" width="4.42578125" bestFit="1" customWidth="1"/>
    <col min="44" max="44" width="20.7109375" customWidth="1"/>
    <col min="45" max="45" width="19.42578125" bestFit="1" customWidth="1"/>
    <col min="46" max="46" width="10.42578125" style="23" bestFit="1" customWidth="1"/>
    <col min="47" max="47" width="4.7109375" style="23" bestFit="1" customWidth="1"/>
    <col min="48" max="49" width="5.5703125" style="23" bestFit="1" customWidth="1"/>
    <col min="50" max="50" width="4.42578125" style="23" bestFit="1" customWidth="1"/>
    <col min="51" max="51" width="5.5703125" style="23" bestFit="1" customWidth="1"/>
    <col min="52" max="52" width="4.7109375" style="23" bestFit="1" customWidth="1"/>
    <col min="53" max="53" width="5.5703125" style="23" bestFit="1" customWidth="1"/>
    <col min="54" max="54" width="4.42578125" style="23" bestFit="1" customWidth="1"/>
    <col min="55" max="55" width="5.5703125" style="23" bestFit="1" customWidth="1"/>
    <col min="56" max="67" width="4.7109375" style="23" bestFit="1" customWidth="1"/>
    <col min="68" max="70" width="5.5703125" style="23" bestFit="1" customWidth="1"/>
    <col min="71" max="71" width="4.42578125" bestFit="1" customWidth="1"/>
  </cols>
  <sheetData>
    <row r="1" spans="1:70" s="9" customFormat="1" x14ac:dyDescent="0.25">
      <c r="A1" s="1" t="s">
        <v>14</v>
      </c>
      <c r="B1" s="1" t="s">
        <v>30</v>
      </c>
      <c r="C1" s="1" t="s">
        <v>10</v>
      </c>
      <c r="D1" s="1" t="s">
        <v>0</v>
      </c>
      <c r="E1" s="9" t="s">
        <v>11</v>
      </c>
      <c r="F1" s="9" t="s">
        <v>45</v>
      </c>
      <c r="G1" s="9" t="s">
        <v>49</v>
      </c>
      <c r="H1" s="9" t="s">
        <v>46</v>
      </c>
      <c r="L1" s="4" t="s">
        <v>14</v>
      </c>
      <c r="M1" s="1" t="s">
        <v>6</v>
      </c>
      <c r="AP1" s="26"/>
      <c r="AQ1" s="26"/>
      <c r="AR1" s="26"/>
      <c r="AS1" s="27"/>
      <c r="AT1" s="28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29"/>
      <c r="BP1" s="29"/>
      <c r="BQ1" s="29"/>
      <c r="BR1" s="29"/>
    </row>
    <row r="2" spans="1:70" x14ac:dyDescent="0.25">
      <c r="A2" s="1" t="str">
        <f>TEXT(C2, "mmm")</f>
        <v>Jan</v>
      </c>
      <c r="B2" s="1">
        <f>MONTH(C2)</f>
        <v>1</v>
      </c>
      <c r="C2" s="3">
        <f>DATE(2018, MONTH(DATEVALUE('[2]2022 Regulation Up'!$B$2&amp;" 1")), 1)</f>
        <v>43101</v>
      </c>
      <c r="D2" s="1">
        <v>1</v>
      </c>
      <c r="E2" t="s">
        <v>12</v>
      </c>
      <c r="F2" s="2">
        <v>241</v>
      </c>
      <c r="G2" s="25">
        <v>202.02311074346304</v>
      </c>
      <c r="H2" s="2">
        <v>202.02311074346304</v>
      </c>
      <c r="I2" s="2"/>
      <c r="J2" s="10"/>
      <c r="L2" s="4" t="s">
        <v>11</v>
      </c>
      <c r="M2" s="1" t="s">
        <v>12</v>
      </c>
      <c r="P2" t="str">
        <f>IF($M$2 = "Reg Up", "Regulation Up", IF($M$2 = "Reg Down", "Regulation Down", "")) &amp; " Requirement Comparison for " &amp; TEXT(DATEVALUE($M$1 &amp;" 1"), "Mmmm")</f>
        <v>Regulation Up Requirement Comparison for June</v>
      </c>
      <c r="AP2" s="30"/>
      <c r="AQ2" s="30"/>
      <c r="AR2" s="30"/>
      <c r="AS2" s="27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</row>
    <row r="3" spans="1:70" ht="15" x14ac:dyDescent="0.25">
      <c r="A3" s="1" t="str">
        <f t="shared" ref="A3:A66" si="0">TEXT(C3, "mmm")</f>
        <v>Jan</v>
      </c>
      <c r="B3" s="1">
        <f t="shared" ref="B3:B66" si="1">MONTH(C3)</f>
        <v>1</v>
      </c>
      <c r="C3" s="3">
        <f>DATE(2018, MONTH(DATEVALUE('[2]2022 Regulation Up'!$B$2&amp;" 1")), 1)</f>
        <v>43101</v>
      </c>
      <c r="D3" s="1">
        <v>2</v>
      </c>
      <c r="E3" s="1" t="s">
        <v>12</v>
      </c>
      <c r="F3" s="2">
        <v>197</v>
      </c>
      <c r="G3" s="25">
        <v>212.35919932127007</v>
      </c>
      <c r="H3" s="2">
        <v>212.35919932127007</v>
      </c>
      <c r="I3" s="2"/>
      <c r="J3" s="10"/>
      <c r="P3" s="1" t="str">
        <f>"Range: "&amp;R4&amp;" MW - "&amp;R5&amp;" MW;" &amp; CHAR(9) &amp; CHAR(10) &amp; "Avg: "&amp;R6&amp;" MW ("&amp;ABS(R7)&amp;" MW "&amp;IF(R7&lt;0,"decrease", "increase") &amp; " from prev year)"</f>
        <v>Range: 134 MW - 624 MW;	
Avg: 404 MW (4 MW decrease from prev year)</v>
      </c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</row>
    <row r="4" spans="1:70" ht="15" x14ac:dyDescent="0.25">
      <c r="A4" s="1" t="str">
        <f t="shared" si="0"/>
        <v>Jan</v>
      </c>
      <c r="B4" s="1">
        <f t="shared" si="1"/>
        <v>1</v>
      </c>
      <c r="C4" s="3">
        <f>DATE(2018, MONTH(DATEVALUE('[2]2022 Regulation Up'!$B$2&amp;" 1")), 1)</f>
        <v>43101</v>
      </c>
      <c r="D4" s="1">
        <v>3</v>
      </c>
      <c r="E4" s="1" t="s">
        <v>12</v>
      </c>
      <c r="F4" s="2">
        <v>255</v>
      </c>
      <c r="G4" s="25">
        <v>251.12533235751093</v>
      </c>
      <c r="H4" s="2">
        <v>251.12533235751093</v>
      </c>
      <c r="I4" s="2"/>
      <c r="J4" s="10"/>
      <c r="L4" s="4" t="s">
        <v>15</v>
      </c>
      <c r="M4" s="1" t="s">
        <v>48</v>
      </c>
      <c r="N4" s="1" t="s">
        <v>51</v>
      </c>
      <c r="O4" s="1" t="s">
        <v>50</v>
      </c>
      <c r="Q4" s="1" t="s">
        <v>36</v>
      </c>
      <c r="R4" s="2">
        <f>ROUND(MIN($N$5:$N$28), 0)</f>
        <v>134</v>
      </c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</row>
    <row r="5" spans="1:70" ht="15" x14ac:dyDescent="0.25">
      <c r="A5" s="1" t="str">
        <f t="shared" si="0"/>
        <v>Jan</v>
      </c>
      <c r="B5" s="1">
        <f t="shared" si="1"/>
        <v>1</v>
      </c>
      <c r="C5" s="3">
        <f>DATE(2018, MONTH(DATEVALUE('[2]2022 Regulation Up'!$B$2&amp;" 1")), 1)</f>
        <v>43101</v>
      </c>
      <c r="D5" s="1">
        <v>4</v>
      </c>
      <c r="E5" s="1" t="s">
        <v>12</v>
      </c>
      <c r="F5" s="2">
        <v>266</v>
      </c>
      <c r="G5" s="25">
        <v>257.0666668067376</v>
      </c>
      <c r="H5" s="2">
        <v>257.0666668067376</v>
      </c>
      <c r="I5" s="2"/>
      <c r="J5" s="10"/>
      <c r="L5" s="5">
        <v>1</v>
      </c>
      <c r="M5" s="2">
        <v>259</v>
      </c>
      <c r="N5" s="2">
        <v>461.73333320717018</v>
      </c>
      <c r="O5" s="2">
        <v>461.73333320717018</v>
      </c>
      <c r="Q5" s="1" t="s">
        <v>37</v>
      </c>
      <c r="R5" s="2">
        <f>ROUND(MAX($N$5:$N$28), 0)</f>
        <v>624</v>
      </c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</row>
    <row r="6" spans="1:70" ht="15" x14ac:dyDescent="0.25">
      <c r="A6" s="1" t="str">
        <f t="shared" si="0"/>
        <v>Jan</v>
      </c>
      <c r="B6" s="1">
        <f t="shared" si="1"/>
        <v>1</v>
      </c>
      <c r="C6" s="3">
        <f>DATE(2018, MONTH(DATEVALUE('[2]2022 Regulation Up'!$B$2&amp;" 1")), 1)</f>
        <v>43101</v>
      </c>
      <c r="D6" s="1">
        <v>5</v>
      </c>
      <c r="E6" s="1" t="s">
        <v>12</v>
      </c>
      <c r="F6" s="2">
        <v>351</v>
      </c>
      <c r="G6" s="25">
        <v>352.23566647226613</v>
      </c>
      <c r="H6" s="2">
        <v>352.23566647226613</v>
      </c>
      <c r="I6" s="2"/>
      <c r="J6" s="10"/>
      <c r="L6" s="5">
        <v>2</v>
      </c>
      <c r="M6" s="2">
        <v>180</v>
      </c>
      <c r="N6" s="2">
        <v>228.95466658274333</v>
      </c>
      <c r="O6" s="2">
        <v>228.95466658274333</v>
      </c>
      <c r="Q6" s="1" t="s">
        <v>38</v>
      </c>
      <c r="R6" s="2">
        <f>ROUND(AVERAGE($N$5:$N$28), 0)</f>
        <v>404</v>
      </c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</row>
    <row r="7" spans="1:70" ht="15" x14ac:dyDescent="0.25">
      <c r="A7" s="1" t="str">
        <f t="shared" si="0"/>
        <v>Jan</v>
      </c>
      <c r="B7" s="1">
        <f t="shared" si="1"/>
        <v>1</v>
      </c>
      <c r="C7" s="3">
        <f>DATE(2018, MONTH(DATEVALUE('[2]2022 Regulation Up'!$B$2&amp;" 1")), 1)</f>
        <v>43101</v>
      </c>
      <c r="D7" s="1">
        <v>6</v>
      </c>
      <c r="E7" s="1" t="s">
        <v>12</v>
      </c>
      <c r="F7" s="2">
        <v>535</v>
      </c>
      <c r="G7" s="25">
        <v>525.25999977588651</v>
      </c>
      <c r="H7" s="2">
        <v>525.25999977588651</v>
      </c>
      <c r="I7" s="2"/>
      <c r="J7" s="10"/>
      <c r="L7" s="5">
        <v>3</v>
      </c>
      <c r="M7" s="2">
        <v>219</v>
      </c>
      <c r="N7" s="2">
        <v>242.96200010776519</v>
      </c>
      <c r="O7" s="2">
        <v>242.96200010776519</v>
      </c>
      <c r="Q7" s="1" t="s">
        <v>39</v>
      </c>
      <c r="R7" s="2">
        <f>ROUND(R6-AVERAGE(M5:M28), 0)</f>
        <v>-4</v>
      </c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</row>
    <row r="8" spans="1:70" ht="15" x14ac:dyDescent="0.25">
      <c r="A8" s="1" t="str">
        <f t="shared" si="0"/>
        <v>Jan</v>
      </c>
      <c r="B8" s="1">
        <f t="shared" si="1"/>
        <v>1</v>
      </c>
      <c r="C8" s="3">
        <f>DATE(2018, MONTH(DATEVALUE('[2]2022 Regulation Up'!$B$2&amp;" 1")), 1)</f>
        <v>43101</v>
      </c>
      <c r="D8" s="1">
        <v>7</v>
      </c>
      <c r="E8" s="1" t="s">
        <v>12</v>
      </c>
      <c r="F8" s="2">
        <v>644</v>
      </c>
      <c r="G8" s="25">
        <v>634.8817332486808</v>
      </c>
      <c r="H8" s="2">
        <v>634.8817332486808</v>
      </c>
      <c r="I8" s="2"/>
      <c r="J8" s="10"/>
      <c r="L8" s="5">
        <v>4</v>
      </c>
      <c r="M8" s="2">
        <v>246</v>
      </c>
      <c r="N8" s="2">
        <v>239.87199993133544</v>
      </c>
      <c r="O8" s="2">
        <v>239.87199993133544</v>
      </c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</row>
    <row r="9" spans="1:70" ht="15" x14ac:dyDescent="0.25">
      <c r="A9" s="1" t="str">
        <f t="shared" si="0"/>
        <v>Jan</v>
      </c>
      <c r="B9" s="1">
        <f t="shared" si="1"/>
        <v>1</v>
      </c>
      <c r="C9" s="3">
        <f>DATE(2018, MONTH(DATEVALUE('[2]2022 Regulation Up'!$B$2&amp;" 1")), 1)</f>
        <v>43101</v>
      </c>
      <c r="D9" s="1">
        <v>8</v>
      </c>
      <c r="E9" s="1" t="s">
        <v>12</v>
      </c>
      <c r="F9" s="2">
        <v>393</v>
      </c>
      <c r="G9" s="25">
        <v>393.16331112146378</v>
      </c>
      <c r="H9" s="2">
        <v>392.55853916344438</v>
      </c>
      <c r="I9" s="2"/>
      <c r="J9" s="10"/>
      <c r="L9" s="5">
        <v>5</v>
      </c>
      <c r="M9" s="2">
        <v>292</v>
      </c>
      <c r="N9" s="2">
        <v>242.72000026702881</v>
      </c>
      <c r="O9" s="2">
        <v>242.72000026702881</v>
      </c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</row>
    <row r="10" spans="1:70" ht="15" x14ac:dyDescent="0.25">
      <c r="A10" s="1" t="str">
        <f t="shared" si="0"/>
        <v>Jan</v>
      </c>
      <c r="B10" s="1">
        <f t="shared" si="1"/>
        <v>1</v>
      </c>
      <c r="C10" s="3">
        <f>DATE(2018, MONTH(DATEVALUE('[2]2022 Regulation Up'!$B$2&amp;" 1")), 1)</f>
        <v>43101</v>
      </c>
      <c r="D10" s="1">
        <v>9</v>
      </c>
      <c r="E10" s="1" t="s">
        <v>12</v>
      </c>
      <c r="F10" s="2">
        <v>311</v>
      </c>
      <c r="G10" s="25">
        <v>298.80000019967554</v>
      </c>
      <c r="H10" s="2">
        <v>298.80000019967554</v>
      </c>
      <c r="I10" s="2"/>
      <c r="J10" s="10"/>
      <c r="L10" s="5">
        <v>6</v>
      </c>
      <c r="M10" s="2">
        <v>379</v>
      </c>
      <c r="N10" s="2">
        <v>334.96000004907449</v>
      </c>
      <c r="O10" s="2">
        <v>334.96000004907449</v>
      </c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</row>
    <row r="11" spans="1:70" ht="15" x14ac:dyDescent="0.25">
      <c r="A11" s="1" t="str">
        <f t="shared" si="0"/>
        <v>Jan</v>
      </c>
      <c r="B11" s="1">
        <f t="shared" si="1"/>
        <v>1</v>
      </c>
      <c r="C11" s="3">
        <f>DATE(2018, MONTH(DATEVALUE('[2]2022 Regulation Up'!$B$2&amp;" 1")), 1)</f>
        <v>43101</v>
      </c>
      <c r="D11" s="1">
        <v>10</v>
      </c>
      <c r="E11" s="1" t="s">
        <v>12</v>
      </c>
      <c r="F11" s="2">
        <v>399</v>
      </c>
      <c r="G11" s="25">
        <v>379.76906543131918</v>
      </c>
      <c r="H11" s="2">
        <v>394.08324231584743</v>
      </c>
      <c r="I11" s="2"/>
      <c r="J11" s="10"/>
      <c r="L11" s="5">
        <v>7</v>
      </c>
      <c r="M11" s="2">
        <v>451</v>
      </c>
      <c r="N11" s="2">
        <v>401.96000004907449</v>
      </c>
      <c r="O11" s="2">
        <v>401.96000004907449</v>
      </c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</row>
    <row r="12" spans="1:70" x14ac:dyDescent="0.25">
      <c r="A12" s="1" t="str">
        <f t="shared" si="0"/>
        <v>Jan</v>
      </c>
      <c r="B12" s="1">
        <f t="shared" si="1"/>
        <v>1</v>
      </c>
      <c r="C12" s="3">
        <f>DATE(2018, MONTH(DATEVALUE('[2]2022 Regulation Up'!$B$2&amp;" 1")), 1)</f>
        <v>43101</v>
      </c>
      <c r="D12" s="1">
        <v>11</v>
      </c>
      <c r="E12" s="1" t="s">
        <v>12</v>
      </c>
      <c r="F12" s="2">
        <v>412</v>
      </c>
      <c r="G12" s="25">
        <v>385.95611125503979</v>
      </c>
      <c r="H12" s="2">
        <v>408.96030334323189</v>
      </c>
      <c r="I12" s="2"/>
      <c r="J12" s="10"/>
      <c r="L12" s="5">
        <v>8</v>
      </c>
      <c r="M12" s="2">
        <v>387</v>
      </c>
      <c r="N12" s="2">
        <v>223.74142229874931</v>
      </c>
      <c r="O12" s="2">
        <v>223.74142229874931</v>
      </c>
    </row>
    <row r="13" spans="1:70" x14ac:dyDescent="0.25">
      <c r="A13" s="1" t="str">
        <f t="shared" si="0"/>
        <v>Jan</v>
      </c>
      <c r="B13" s="1">
        <f t="shared" si="1"/>
        <v>1</v>
      </c>
      <c r="C13" s="3">
        <f>DATE(2018, MONTH(DATEVALUE('[2]2022 Regulation Up'!$B$2&amp;" 1")), 1)</f>
        <v>43101</v>
      </c>
      <c r="D13" s="1">
        <v>12</v>
      </c>
      <c r="E13" s="1" t="s">
        <v>12</v>
      </c>
      <c r="F13" s="2">
        <v>353</v>
      </c>
      <c r="G13" s="25">
        <v>311.74133274753888</v>
      </c>
      <c r="H13" s="2">
        <v>340.43986306439257</v>
      </c>
      <c r="I13" s="2"/>
      <c r="J13" s="10"/>
      <c r="L13" s="5">
        <v>9</v>
      </c>
      <c r="M13" s="2">
        <v>429</v>
      </c>
      <c r="N13" s="2">
        <v>384.39235410350909</v>
      </c>
      <c r="O13" s="2">
        <v>386.94266657650473</v>
      </c>
    </row>
    <row r="14" spans="1:70" x14ac:dyDescent="0.25">
      <c r="A14" s="1" t="str">
        <f t="shared" si="0"/>
        <v>Jan</v>
      </c>
      <c r="B14" s="1">
        <f t="shared" si="1"/>
        <v>1</v>
      </c>
      <c r="C14" s="3">
        <f>DATE(2018, MONTH(DATEVALUE('[2]2022 Regulation Up'!$B$2&amp;" 1")), 1)</f>
        <v>43101</v>
      </c>
      <c r="D14" s="1">
        <v>13</v>
      </c>
      <c r="E14" s="1" t="s">
        <v>12</v>
      </c>
      <c r="F14" s="2">
        <v>378</v>
      </c>
      <c r="G14" s="25">
        <v>364.02986628095312</v>
      </c>
      <c r="H14" s="2">
        <v>396.18116089208291</v>
      </c>
      <c r="I14" s="2"/>
      <c r="J14" s="10"/>
      <c r="L14" s="5">
        <v>10</v>
      </c>
      <c r="M14" s="2">
        <v>591</v>
      </c>
      <c r="N14" s="2">
        <v>558.460246500062</v>
      </c>
      <c r="O14" s="2">
        <v>526.66666674117243</v>
      </c>
    </row>
    <row r="15" spans="1:70" x14ac:dyDescent="0.25">
      <c r="A15" s="1" t="str">
        <f t="shared" si="0"/>
        <v>Jan</v>
      </c>
      <c r="B15" s="1">
        <f t="shared" si="1"/>
        <v>1</v>
      </c>
      <c r="C15" s="3">
        <f>DATE(2018, MONTH(DATEVALUE('[2]2022 Regulation Up'!$B$2&amp;" 1")), 1)</f>
        <v>43101</v>
      </c>
      <c r="D15" s="1">
        <v>14</v>
      </c>
      <c r="E15" s="1" t="s">
        <v>12</v>
      </c>
      <c r="F15" s="2">
        <v>330</v>
      </c>
      <c r="G15" s="25">
        <v>441.82174979686738</v>
      </c>
      <c r="H15" s="2">
        <v>481.05658013602459</v>
      </c>
      <c r="I15" s="2"/>
      <c r="J15" s="10"/>
      <c r="L15" s="5">
        <v>11</v>
      </c>
      <c r="M15" s="2">
        <v>611</v>
      </c>
      <c r="N15" s="2">
        <v>594.80523694181602</v>
      </c>
      <c r="O15" s="2">
        <v>569.0488890250524</v>
      </c>
    </row>
    <row r="16" spans="1:70" x14ac:dyDescent="0.25">
      <c r="A16" s="1" t="str">
        <f t="shared" si="0"/>
        <v>Jan</v>
      </c>
      <c r="B16" s="1">
        <f t="shared" si="1"/>
        <v>1</v>
      </c>
      <c r="C16" s="3">
        <f>DATE(2018, MONTH(DATEVALUE('[2]2022 Regulation Up'!$B$2&amp;" 1")), 1)</f>
        <v>43101</v>
      </c>
      <c r="D16" s="1">
        <v>15</v>
      </c>
      <c r="E16" s="1" t="s">
        <v>12</v>
      </c>
      <c r="F16" s="2">
        <v>371</v>
      </c>
      <c r="G16" s="25">
        <v>332.6159999549389</v>
      </c>
      <c r="H16" s="2">
        <v>373.85895795209467</v>
      </c>
      <c r="I16" s="2"/>
      <c r="J16" s="10"/>
      <c r="L16" s="5">
        <v>12</v>
      </c>
      <c r="M16" s="2">
        <v>637</v>
      </c>
      <c r="N16" s="2">
        <v>623.85918381553518</v>
      </c>
      <c r="O16" s="2">
        <v>598.00413340558612</v>
      </c>
    </row>
    <row r="17" spans="1:17" x14ac:dyDescent="0.25">
      <c r="A17" s="1" t="str">
        <f t="shared" si="0"/>
        <v>Jan</v>
      </c>
      <c r="B17" s="1">
        <f t="shared" si="1"/>
        <v>1</v>
      </c>
      <c r="C17" s="3">
        <f>DATE(2018, MONTH(DATEVALUE('[2]2022 Regulation Up'!$B$2&amp;" 1")), 1)</f>
        <v>43101</v>
      </c>
      <c r="D17" s="1">
        <v>16</v>
      </c>
      <c r="E17" s="1" t="s">
        <v>12</v>
      </c>
      <c r="F17" s="2">
        <v>448</v>
      </c>
      <c r="G17" s="25">
        <v>440.67373394735159</v>
      </c>
      <c r="H17" s="2">
        <v>494.73986423064349</v>
      </c>
      <c r="I17" s="2"/>
      <c r="J17" s="10"/>
      <c r="L17" s="5">
        <v>13</v>
      </c>
      <c r="M17" s="2">
        <v>611</v>
      </c>
      <c r="N17" s="2">
        <v>594.89710001776598</v>
      </c>
      <c r="O17" s="2">
        <v>557.40000027418137</v>
      </c>
    </row>
    <row r="18" spans="1:17" x14ac:dyDescent="0.25">
      <c r="A18" s="1" t="str">
        <f t="shared" si="0"/>
        <v>Jan</v>
      </c>
      <c r="B18" s="1">
        <f t="shared" si="1"/>
        <v>1</v>
      </c>
      <c r="C18" s="3">
        <f>DATE(2018, MONTH(DATEVALUE('[2]2022 Regulation Up'!$B$2&amp;" 1")), 1)</f>
        <v>43101</v>
      </c>
      <c r="D18" s="1">
        <v>17</v>
      </c>
      <c r="E18" s="1" t="s">
        <v>12</v>
      </c>
      <c r="F18" s="2">
        <v>724</v>
      </c>
      <c r="G18" s="25">
        <v>731.56533318758011</v>
      </c>
      <c r="H18" s="2">
        <v>829.49316112083568</v>
      </c>
      <c r="I18" s="2"/>
      <c r="J18" s="10"/>
      <c r="L18" s="5">
        <v>14</v>
      </c>
      <c r="M18" s="2">
        <v>550</v>
      </c>
      <c r="N18" s="2">
        <v>555.22079010931986</v>
      </c>
      <c r="O18" s="2">
        <v>499.28020031988621</v>
      </c>
    </row>
    <row r="19" spans="1:17" x14ac:dyDescent="0.25">
      <c r="A19" s="1" t="str">
        <f t="shared" si="0"/>
        <v>Jan</v>
      </c>
      <c r="B19" s="1">
        <f t="shared" si="1"/>
        <v>1</v>
      </c>
      <c r="C19" s="3">
        <f>DATE(2018, MONTH(DATEVALUE('[2]2022 Regulation Up'!$B$2&amp;" 1")), 1)</f>
        <v>43101</v>
      </c>
      <c r="D19" s="1">
        <v>18</v>
      </c>
      <c r="E19" s="1" t="s">
        <v>12</v>
      </c>
      <c r="F19" s="2">
        <v>850</v>
      </c>
      <c r="G19" s="25">
        <v>799.98662153966734</v>
      </c>
      <c r="H19" s="2">
        <v>882.34259072248528</v>
      </c>
      <c r="I19" s="2"/>
      <c r="J19" s="10"/>
      <c r="L19" s="5">
        <v>15</v>
      </c>
      <c r="M19" s="2">
        <v>482</v>
      </c>
      <c r="N19" s="2">
        <v>497.48155671152654</v>
      </c>
      <c r="O19" s="2">
        <v>451.65999972820282</v>
      </c>
    </row>
    <row r="20" spans="1:17" x14ac:dyDescent="0.25">
      <c r="A20" s="1" t="str">
        <f t="shared" si="0"/>
        <v>Jan</v>
      </c>
      <c r="B20" s="1">
        <f t="shared" si="1"/>
        <v>1</v>
      </c>
      <c r="C20" s="3">
        <f>DATE(2018, MONTH(DATEVALUE('[2]2022 Regulation Up'!$B$2&amp;" 1")), 1)</f>
        <v>43101</v>
      </c>
      <c r="D20" s="1">
        <v>19</v>
      </c>
      <c r="E20" s="1" t="s">
        <v>12</v>
      </c>
      <c r="F20" s="2">
        <v>390</v>
      </c>
      <c r="G20" s="25">
        <v>375.27915569245818</v>
      </c>
      <c r="H20" s="2">
        <v>382.98624883681987</v>
      </c>
      <c r="I20" s="2"/>
      <c r="J20" s="10"/>
      <c r="L20" s="5">
        <v>16</v>
      </c>
      <c r="M20" s="2">
        <v>567</v>
      </c>
      <c r="N20" s="2">
        <v>499.39089720319492</v>
      </c>
      <c r="O20" s="2">
        <v>445.5199995830655</v>
      </c>
    </row>
    <row r="21" spans="1:17" x14ac:dyDescent="0.25">
      <c r="A21" s="1" t="str">
        <f t="shared" si="0"/>
        <v>Jan</v>
      </c>
      <c r="B21" s="1">
        <f t="shared" si="1"/>
        <v>1</v>
      </c>
      <c r="C21" s="3">
        <f>DATE(2018, MONTH(DATEVALUE('[2]2022 Regulation Up'!$B$2&amp;" 1")), 1)</f>
        <v>43101</v>
      </c>
      <c r="D21" s="1">
        <v>20</v>
      </c>
      <c r="E21" s="1" t="s">
        <v>12</v>
      </c>
      <c r="F21" s="2">
        <v>238</v>
      </c>
      <c r="G21" s="25">
        <v>231.95555564165116</v>
      </c>
      <c r="H21" s="2">
        <v>232.47633506389565</v>
      </c>
      <c r="I21" s="2"/>
      <c r="J21" s="10"/>
      <c r="L21" s="5">
        <v>17</v>
      </c>
      <c r="M21" s="2">
        <v>493</v>
      </c>
      <c r="N21" s="2">
        <v>501.10291142958357</v>
      </c>
      <c r="O21" s="2">
        <v>407.91999989748001</v>
      </c>
    </row>
    <row r="22" spans="1:17" x14ac:dyDescent="0.25">
      <c r="A22" s="1" t="str">
        <f t="shared" si="0"/>
        <v>Jan</v>
      </c>
      <c r="B22" s="1">
        <f t="shared" si="1"/>
        <v>1</v>
      </c>
      <c r="C22" s="3">
        <f>DATE(2018, MONTH(DATEVALUE('[2]2022 Regulation Up'!$B$2&amp;" 1")), 1)</f>
        <v>43101</v>
      </c>
      <c r="D22" s="1">
        <v>21</v>
      </c>
      <c r="E22" s="1" t="s">
        <v>12</v>
      </c>
      <c r="F22" s="2">
        <v>245</v>
      </c>
      <c r="G22" s="25">
        <v>202.99926635635398</v>
      </c>
      <c r="H22" s="2">
        <v>202.99926635635398</v>
      </c>
      <c r="I22" s="2"/>
      <c r="J22" s="10"/>
      <c r="L22" s="5">
        <v>18</v>
      </c>
      <c r="M22" s="2">
        <v>490</v>
      </c>
      <c r="N22" s="2">
        <v>478.71423819146293</v>
      </c>
      <c r="O22" s="2">
        <v>410.95999964115521</v>
      </c>
    </row>
    <row r="23" spans="1:17" x14ac:dyDescent="0.25">
      <c r="A23" s="1" t="str">
        <f t="shared" si="0"/>
        <v>Jan</v>
      </c>
      <c r="B23" s="1">
        <f t="shared" si="1"/>
        <v>1</v>
      </c>
      <c r="C23" s="3">
        <f>DATE(2018, MONTH(DATEVALUE('[2]2022 Regulation Up'!$B$2&amp;" 1")), 1)</f>
        <v>43101</v>
      </c>
      <c r="D23" s="1">
        <v>22</v>
      </c>
      <c r="E23" s="1" t="s">
        <v>12</v>
      </c>
      <c r="F23" s="2">
        <v>186</v>
      </c>
      <c r="G23" s="25">
        <v>208.9920000076294</v>
      </c>
      <c r="H23" s="2">
        <v>208.9920000076294</v>
      </c>
      <c r="I23" s="2"/>
      <c r="J23" s="10"/>
      <c r="L23" s="5">
        <v>19</v>
      </c>
      <c r="M23" s="2">
        <v>525</v>
      </c>
      <c r="N23" s="2">
        <v>559.06824031246242</v>
      </c>
      <c r="O23" s="2">
        <v>472.59466635068259</v>
      </c>
    </row>
    <row r="24" spans="1:17" x14ac:dyDescent="0.25">
      <c r="A24" s="1" t="str">
        <f t="shared" si="0"/>
        <v>Jan</v>
      </c>
      <c r="B24" s="1">
        <f t="shared" si="1"/>
        <v>1</v>
      </c>
      <c r="C24" s="3">
        <f>DATE(2018, MONTH(DATEVALUE('[2]2022 Regulation Up'!$B$2&amp;" 1")), 1)</f>
        <v>43101</v>
      </c>
      <c r="D24" s="1">
        <v>23</v>
      </c>
      <c r="E24" s="1" t="s">
        <v>12</v>
      </c>
      <c r="F24" s="2">
        <v>209</v>
      </c>
      <c r="G24" s="25">
        <v>199.01318863213064</v>
      </c>
      <c r="H24" s="2">
        <v>199.01318863213064</v>
      </c>
      <c r="I24" s="2"/>
      <c r="J24" s="10"/>
      <c r="L24" s="5">
        <v>20</v>
      </c>
      <c r="M24" s="2">
        <v>460</v>
      </c>
      <c r="N24" s="2">
        <v>531.99029184100027</v>
      </c>
      <c r="O24" s="2">
        <v>425.92350010842085</v>
      </c>
    </row>
    <row r="25" spans="1:17" x14ac:dyDescent="0.25">
      <c r="A25" s="1" t="str">
        <f t="shared" si="0"/>
        <v>Jan</v>
      </c>
      <c r="B25" s="1">
        <f t="shared" si="1"/>
        <v>1</v>
      </c>
      <c r="C25" s="3">
        <f>DATE(2018, MONTH(DATEVALUE('[2]2022 Regulation Up'!$B$2&amp;" 1")), 1)</f>
        <v>43101</v>
      </c>
      <c r="D25" s="1">
        <v>24</v>
      </c>
      <c r="E25" s="1" t="s">
        <v>12</v>
      </c>
      <c r="F25" s="2">
        <v>212</v>
      </c>
      <c r="G25" s="25">
        <v>191.89137798964978</v>
      </c>
      <c r="H25" s="2">
        <v>191.89137798964978</v>
      </c>
      <c r="I25" s="2"/>
      <c r="J25" s="10"/>
      <c r="L25" s="5">
        <v>21</v>
      </c>
      <c r="M25" s="2">
        <v>288</v>
      </c>
      <c r="N25" s="2">
        <v>350.68005955487752</v>
      </c>
      <c r="O25" s="2">
        <v>297.87213358263176</v>
      </c>
    </row>
    <row r="26" spans="1:17" ht="15.75" customHeight="1" x14ac:dyDescent="0.25">
      <c r="A26" s="1" t="str">
        <f t="shared" si="0"/>
        <v>Jan</v>
      </c>
      <c r="B26" s="1">
        <f t="shared" si="1"/>
        <v>1</v>
      </c>
      <c r="C26" s="3">
        <f>DATE(2018, MONTH(DATEVALUE('[2]2022 Regulation Down'!$B$2&amp;" 1")), 1)</f>
        <v>43101</v>
      </c>
      <c r="D26" s="1">
        <v>1</v>
      </c>
      <c r="E26" t="s">
        <v>13</v>
      </c>
      <c r="F26" s="2">
        <v>276</v>
      </c>
      <c r="G26" s="1">
        <v>286.43820000847182</v>
      </c>
      <c r="H26" s="2">
        <v>286.43820000847182</v>
      </c>
      <c r="I26" s="2"/>
      <c r="J26" s="10"/>
      <c r="L26" s="5">
        <v>22</v>
      </c>
      <c r="M26" s="2">
        <v>251</v>
      </c>
      <c r="N26" s="2">
        <v>238.80308890382454</v>
      </c>
      <c r="O26" s="2">
        <v>238.80308890382454</v>
      </c>
    </row>
    <row r="27" spans="1:17" ht="15.75" customHeight="1" x14ac:dyDescent="0.25">
      <c r="A27" s="1" t="str">
        <f t="shared" si="0"/>
        <v>Jan</v>
      </c>
      <c r="B27" s="1">
        <f t="shared" si="1"/>
        <v>1</v>
      </c>
      <c r="C27" s="3">
        <f>DATE(2018, MONTH(DATEVALUE('[2]2022 Regulation Down'!$B$2&amp;" 1")), 1)</f>
        <v>43101</v>
      </c>
      <c r="D27" s="1">
        <v>2</v>
      </c>
      <c r="E27" s="1" t="s">
        <v>13</v>
      </c>
      <c r="F27" s="2">
        <v>223</v>
      </c>
      <c r="G27" s="1">
        <v>252.30446661585322</v>
      </c>
      <c r="H27" s="2">
        <v>252.30446661585322</v>
      </c>
      <c r="I27" s="2"/>
      <c r="J27" s="10"/>
      <c r="L27" s="5">
        <v>23</v>
      </c>
      <c r="M27" s="2">
        <v>225</v>
      </c>
      <c r="N27" s="2">
        <v>216.64000005766749</v>
      </c>
      <c r="O27" s="2">
        <v>216.64000005766749</v>
      </c>
    </row>
    <row r="28" spans="1:17" ht="15.75" customHeight="1" x14ac:dyDescent="0.25">
      <c r="A28" s="1" t="str">
        <f t="shared" si="0"/>
        <v>Jan</v>
      </c>
      <c r="B28" s="1">
        <f t="shared" si="1"/>
        <v>1</v>
      </c>
      <c r="C28" s="3">
        <f>DATE(2018, MONTH(DATEVALUE('[2]2022 Regulation Down'!$B$2&amp;" 1")), 1)</f>
        <v>43101</v>
      </c>
      <c r="D28" s="1">
        <v>3</v>
      </c>
      <c r="E28" s="1" t="s">
        <v>13</v>
      </c>
      <c r="F28" s="2">
        <v>217</v>
      </c>
      <c r="G28" s="1">
        <v>221.904000022312</v>
      </c>
      <c r="H28" s="2">
        <v>221.904000022312</v>
      </c>
      <c r="I28" s="2"/>
      <c r="J28" s="10"/>
      <c r="L28" s="5">
        <v>24</v>
      </c>
      <c r="M28" s="2">
        <v>166</v>
      </c>
      <c r="N28" s="2">
        <v>133.92000007629395</v>
      </c>
      <c r="O28" s="2">
        <v>133.92000007629395</v>
      </c>
    </row>
    <row r="29" spans="1:17" ht="15.75" customHeight="1" x14ac:dyDescent="0.25">
      <c r="A29" s="1" t="str">
        <f t="shared" si="0"/>
        <v>Jan</v>
      </c>
      <c r="B29" s="1">
        <f t="shared" si="1"/>
        <v>1</v>
      </c>
      <c r="C29" s="3">
        <f>DATE(2018, MONTH(DATEVALUE('[2]2022 Regulation Down'!$B$2&amp;" 1")), 1)</f>
        <v>43101</v>
      </c>
      <c r="D29" s="1">
        <v>4</v>
      </c>
      <c r="E29" s="1" t="s">
        <v>13</v>
      </c>
      <c r="F29" s="2">
        <v>245</v>
      </c>
      <c r="G29" s="1">
        <v>236.32811666047823</v>
      </c>
      <c r="H29" s="2">
        <v>236.32811666047823</v>
      </c>
      <c r="I29" s="2"/>
      <c r="J29" s="10"/>
    </row>
    <row r="30" spans="1:17" ht="15.75" customHeight="1" x14ac:dyDescent="0.25">
      <c r="A30" s="1" t="str">
        <f t="shared" si="0"/>
        <v>Jan</v>
      </c>
      <c r="B30" s="1">
        <f t="shared" si="1"/>
        <v>1</v>
      </c>
      <c r="C30" s="3">
        <f>DATE(2018, MONTH(DATEVALUE('[2]2022 Regulation Down'!$B$2&amp;" 1")), 1)</f>
        <v>43101</v>
      </c>
      <c r="D30" s="1">
        <v>5</v>
      </c>
      <c r="E30" s="1" t="s">
        <v>13</v>
      </c>
      <c r="F30" s="2">
        <v>204</v>
      </c>
      <c r="G30" s="1">
        <v>238.88822214762371</v>
      </c>
      <c r="H30" s="2">
        <v>238.88822214762371</v>
      </c>
      <c r="I30" s="2"/>
      <c r="J30" s="10"/>
    </row>
    <row r="31" spans="1:17" ht="15.75" customHeight="1" x14ac:dyDescent="0.25">
      <c r="A31" s="1" t="str">
        <f t="shared" si="0"/>
        <v>Jan</v>
      </c>
      <c r="B31" s="1">
        <f t="shared" si="1"/>
        <v>1</v>
      </c>
      <c r="C31" s="3">
        <f>DATE(2018, MONTH(DATEVALUE('[2]2022 Regulation Down'!$B$2&amp;" 1")), 1)</f>
        <v>43101</v>
      </c>
      <c r="D31" s="1">
        <v>6</v>
      </c>
      <c r="E31" s="1" t="s">
        <v>13</v>
      </c>
      <c r="F31" s="2">
        <v>294</v>
      </c>
      <c r="G31" s="1">
        <v>280.38120001186928</v>
      </c>
      <c r="H31" s="2">
        <v>280.38120001186928</v>
      </c>
      <c r="I31" s="2"/>
      <c r="J31" s="10"/>
      <c r="P31" s="1"/>
    </row>
    <row r="32" spans="1:17" ht="15.75" customHeight="1" x14ac:dyDescent="0.25">
      <c r="A32" s="1" t="str">
        <f t="shared" si="0"/>
        <v>Jan</v>
      </c>
      <c r="B32" s="1">
        <f t="shared" si="1"/>
        <v>1</v>
      </c>
      <c r="C32" s="3">
        <f>DATE(2018, MONTH(DATEVALUE('[2]2022 Regulation Down'!$B$2&amp;" 1")), 1)</f>
        <v>43101</v>
      </c>
      <c r="D32" s="1">
        <v>7</v>
      </c>
      <c r="E32" s="1" t="s">
        <v>13</v>
      </c>
      <c r="F32" s="2">
        <v>247</v>
      </c>
      <c r="G32" s="1">
        <v>234.40800000826519</v>
      </c>
      <c r="H32" s="2">
        <v>234.40800000826519</v>
      </c>
      <c r="I32" s="2"/>
      <c r="J32" s="10"/>
      <c r="L32" s="4" t="s">
        <v>11</v>
      </c>
      <c r="M32" s="1" t="s">
        <v>12</v>
      </c>
      <c r="P32" s="1"/>
      <c r="Q32" s="1" t="str">
        <f>"Average " &amp; IF($M$32 = "Reg Up", "Regulation Up", IF($M$32 = "Reg Down", "Regulation Down", "")) &amp; " Requirement Comparison"</f>
        <v>Average Regulation Up Requirement Comparison</v>
      </c>
    </row>
    <row r="33" spans="1:34" ht="15.75" customHeight="1" x14ac:dyDescent="0.25">
      <c r="A33" s="1" t="str">
        <f t="shared" si="0"/>
        <v>Jan</v>
      </c>
      <c r="B33" s="1">
        <f t="shared" si="1"/>
        <v>1</v>
      </c>
      <c r="C33" s="3">
        <f>DATE(2018, MONTH(DATEVALUE('[2]2022 Regulation Down'!$B$2&amp;" 1")), 1)</f>
        <v>43101</v>
      </c>
      <c r="D33" s="1">
        <v>8</v>
      </c>
      <c r="E33" s="1" t="s">
        <v>13</v>
      </c>
      <c r="F33" s="2">
        <v>219</v>
      </c>
      <c r="G33" s="1">
        <v>296</v>
      </c>
      <c r="H33" s="2">
        <v>311.54030191221347</v>
      </c>
      <c r="I33" s="2"/>
      <c r="J33" s="10"/>
      <c r="P33" s="1"/>
      <c r="Q33" s="1" t="str">
        <f ca="1">"2024: On avg. "&amp;ROUND(ABS(T36),0)&amp;" MW "&amp;IF(T36&lt;0,"decrease","increase")&amp;" from prev year."&amp;CHAR(9)&amp;CHAR(10)&amp;"Largest increase is in "&amp;U35&amp;" by "&amp;ROUND(T35,0)&amp;" MW." &amp; IF(ISNA(U34), "", CHAR(9)&amp;CHAR(10)&amp;"Largest decrease is in "&amp;U34&amp;" by "&amp;ABS(ROUND(T34,0))&amp;" MW.")</f>
        <v>2024: On avg. 6 MW decrease from prev year.	
Largest increase is in Jan by 9 MW.	
Largest decrease is in Mar by 26 MW.</v>
      </c>
      <c r="R33" s="1"/>
    </row>
    <row r="34" spans="1:34" ht="15.75" customHeight="1" x14ac:dyDescent="0.25">
      <c r="A34" s="1" t="str">
        <f t="shared" si="0"/>
        <v>Jan</v>
      </c>
      <c r="B34" s="1">
        <f t="shared" si="1"/>
        <v>1</v>
      </c>
      <c r="C34" s="3">
        <f>DATE(2018, MONTH(DATEVALUE('[2]2022 Regulation Down'!$B$2&amp;" 1")), 1)</f>
        <v>43101</v>
      </c>
      <c r="D34" s="1">
        <v>9</v>
      </c>
      <c r="E34" s="1" t="s">
        <v>13</v>
      </c>
      <c r="F34" s="2">
        <v>747</v>
      </c>
      <c r="G34" s="1">
        <v>731.49896664739902</v>
      </c>
      <c r="H34" s="2">
        <v>825.16086498736763</v>
      </c>
      <c r="I34" s="2"/>
      <c r="J34" s="10"/>
      <c r="L34" s="4" t="s">
        <v>15</v>
      </c>
      <c r="M34" s="1" t="s">
        <v>48</v>
      </c>
      <c r="N34" s="1" t="s">
        <v>47</v>
      </c>
      <c r="O34" s="1" t="s">
        <v>52</v>
      </c>
      <c r="R34" s="1"/>
      <c r="S34" s="1" t="s">
        <v>40</v>
      </c>
      <c r="T34" s="1">
        <f>_xlfn.MINIFS($Q$35:$Q$46, $Q$35:$Q$46, "&lt;&gt;#N/A", $Q$35:$Q$46, "&lt;0")</f>
        <v>-25.681903676454681</v>
      </c>
      <c r="U34" s="1" t="str">
        <f ca="1">OFFSET($N$35,MATCH(T34,$Q$35:$Q$46, 0)-1, -2)</f>
        <v>Mar</v>
      </c>
    </row>
    <row r="35" spans="1:34" ht="15.75" customHeight="1" x14ac:dyDescent="0.25">
      <c r="A35" s="1" t="str">
        <f t="shared" si="0"/>
        <v>Jan</v>
      </c>
      <c r="B35" s="1">
        <f t="shared" si="1"/>
        <v>1</v>
      </c>
      <c r="C35" s="3">
        <f>DATE(2018, MONTH(DATEVALUE('[2]2022 Regulation Down'!$B$2&amp;" 1")), 1)</f>
        <v>43101</v>
      </c>
      <c r="D35" s="1">
        <v>10</v>
      </c>
      <c r="E35" s="1" t="s">
        <v>13</v>
      </c>
      <c r="F35" s="2">
        <v>549</v>
      </c>
      <c r="G35" s="1">
        <v>510.47642221975451</v>
      </c>
      <c r="H35" s="2">
        <v>571.16799396920408</v>
      </c>
      <c r="I35" s="2"/>
      <c r="J35" s="10"/>
      <c r="L35" s="5" t="s">
        <v>1</v>
      </c>
      <c r="M35" s="6">
        <v>372.41666666666669</v>
      </c>
      <c r="N35" s="6">
        <v>381.07601619804382</v>
      </c>
      <c r="O35" s="6">
        <v>363.55022410450351</v>
      </c>
      <c r="Q35">
        <f t="shared" ref="Q35:Q46" si="2">IF(N35=0, NA(),N35-M35)</f>
        <v>8.6593495313771314</v>
      </c>
      <c r="R35" s="1">
        <f>IF(O35=0, NA(),O35-M35)</f>
        <v>-8.8664425621631722</v>
      </c>
      <c r="S35" s="1" t="s">
        <v>41</v>
      </c>
      <c r="T35" s="1">
        <f>_xlfn.MAXIFS($Q$35:$Q$46, $Q$35:$Q$46, "&lt;&gt;#N/A", $Q$35:$Q$46, "&gt;0")</f>
        <v>8.6593495313771314</v>
      </c>
      <c r="U35" s="22" t="str">
        <f ca="1">OFFSET($N$35,MATCH(T35,$Q$35:$Q$46, 0)-1, -2)</f>
        <v>Jan</v>
      </c>
    </row>
    <row r="36" spans="1:34" ht="15.75" customHeight="1" x14ac:dyDescent="0.25">
      <c r="A36" s="1" t="str">
        <f t="shared" si="0"/>
        <v>Jan</v>
      </c>
      <c r="B36" s="1">
        <f t="shared" si="1"/>
        <v>1</v>
      </c>
      <c r="C36" s="3">
        <f>DATE(2018, MONTH(DATEVALUE('[2]2022 Regulation Down'!$B$2&amp;" 1")), 1)</f>
        <v>43101</v>
      </c>
      <c r="D36" s="1">
        <v>11</v>
      </c>
      <c r="E36" s="1" t="s">
        <v>13</v>
      </c>
      <c r="F36" s="2">
        <v>490</v>
      </c>
      <c r="G36" s="1">
        <v>411.86400001663714</v>
      </c>
      <c r="H36" s="2">
        <v>446.61316948107259</v>
      </c>
      <c r="I36" s="2"/>
      <c r="J36" s="10"/>
      <c r="L36" s="5" t="s">
        <v>2</v>
      </c>
      <c r="M36" s="6">
        <v>399.91666666666669</v>
      </c>
      <c r="N36" s="6">
        <v>404.11644308105718</v>
      </c>
      <c r="O36" s="6">
        <v>376.34041118904952</v>
      </c>
      <c r="Q36" s="1">
        <f t="shared" si="2"/>
        <v>4.1997764143904988</v>
      </c>
      <c r="R36" s="1">
        <f t="shared" ref="R36:R46" si="3">IF(O36=0, NA(),O36-M36)</f>
        <v>-23.576255477617167</v>
      </c>
      <c r="S36" s="1" t="s">
        <v>42</v>
      </c>
      <c r="T36" s="1">
        <f>AVERAGEIF($Q$35:$Q$46, "&lt;&gt;#N/A")</f>
        <v>-5.8922935156484515</v>
      </c>
      <c r="U36" s="1"/>
    </row>
    <row r="37" spans="1:34" ht="15.75" customHeight="1" x14ac:dyDescent="0.25">
      <c r="A37" s="1" t="str">
        <f t="shared" si="0"/>
        <v>Jan</v>
      </c>
      <c r="B37" s="1">
        <f t="shared" si="1"/>
        <v>1</v>
      </c>
      <c r="C37" s="3">
        <f>DATE(2018, MONTH(DATEVALUE('[2]2022 Regulation Down'!$B$2&amp;" 1")), 1)</f>
        <v>43101</v>
      </c>
      <c r="D37" s="1">
        <v>12</v>
      </c>
      <c r="E37" s="1" t="s">
        <v>13</v>
      </c>
      <c r="F37" s="2">
        <v>454</v>
      </c>
      <c r="G37" s="1">
        <v>366.38119997251778</v>
      </c>
      <c r="H37" s="2">
        <v>395.13158694058529</v>
      </c>
      <c r="I37" s="2"/>
      <c r="J37" s="10"/>
      <c r="L37" s="5" t="s">
        <v>3</v>
      </c>
      <c r="M37" s="6">
        <v>453.83333333333331</v>
      </c>
      <c r="N37" s="6">
        <v>428.15142965687863</v>
      </c>
      <c r="O37" s="6">
        <v>387.72398568252305</v>
      </c>
      <c r="Q37" s="1">
        <f t="shared" si="2"/>
        <v>-25.681903676454681</v>
      </c>
      <c r="R37" s="1">
        <f t="shared" si="3"/>
        <v>-66.109347650810264</v>
      </c>
      <c r="S37" s="1"/>
      <c r="T37" s="1"/>
      <c r="U37" s="1"/>
    </row>
    <row r="38" spans="1:34" ht="15.75" customHeight="1" x14ac:dyDescent="0.25">
      <c r="A38" s="1" t="str">
        <f t="shared" si="0"/>
        <v>Jan</v>
      </c>
      <c r="B38" s="1">
        <f t="shared" si="1"/>
        <v>1</v>
      </c>
      <c r="C38" s="3">
        <f>DATE(2018, MONTH(DATEVALUE('[2]2022 Regulation Down'!$B$2&amp;" 1")), 1)</f>
        <v>43101</v>
      </c>
      <c r="D38" s="1">
        <v>13</v>
      </c>
      <c r="E38" s="1" t="s">
        <v>13</v>
      </c>
      <c r="F38" s="2">
        <v>414</v>
      </c>
      <c r="G38" s="1">
        <v>342.58228889162342</v>
      </c>
      <c r="H38" s="2">
        <v>369.01722702083907</v>
      </c>
      <c r="I38" s="2"/>
      <c r="J38" s="10"/>
      <c r="L38" s="5" t="s">
        <v>4</v>
      </c>
      <c r="M38" s="6">
        <v>399.625</v>
      </c>
      <c r="N38" s="6">
        <v>401.61471746701568</v>
      </c>
      <c r="O38" s="6">
        <v>366.50426632286775</v>
      </c>
      <c r="Q38" s="1">
        <f t="shared" si="2"/>
        <v>1.9897174670156801</v>
      </c>
      <c r="R38" s="1">
        <f t="shared" si="3"/>
        <v>-33.12073367713225</v>
      </c>
      <c r="S38" s="1"/>
      <c r="T38" s="1"/>
      <c r="U38" s="1"/>
    </row>
    <row r="39" spans="1:34" ht="15.75" customHeight="1" x14ac:dyDescent="0.25">
      <c r="A39" s="1" t="str">
        <f t="shared" si="0"/>
        <v>Jan</v>
      </c>
      <c r="B39" s="1">
        <f t="shared" si="1"/>
        <v>1</v>
      </c>
      <c r="C39" s="3">
        <f>DATE(2018, MONTH(DATEVALUE('[2]2022 Regulation Down'!$B$2&amp;" 1")), 1)</f>
        <v>43101</v>
      </c>
      <c r="D39" s="1">
        <v>14</v>
      </c>
      <c r="E39" s="1" t="s">
        <v>13</v>
      </c>
      <c r="F39" s="2">
        <v>386</v>
      </c>
      <c r="G39" s="1">
        <v>328.3692444027588</v>
      </c>
      <c r="H39" s="2">
        <v>366.56446066917226</v>
      </c>
      <c r="I39" s="2"/>
      <c r="J39" s="10"/>
      <c r="L39" s="5" t="s">
        <v>5</v>
      </c>
      <c r="M39" s="6">
        <v>427.70833333333331</v>
      </c>
      <c r="N39" s="6">
        <v>408.85809577279161</v>
      </c>
      <c r="O39" s="6">
        <v>379.60507269639521</v>
      </c>
      <c r="Q39" s="1">
        <f t="shared" si="2"/>
        <v>-18.8502375605417</v>
      </c>
      <c r="R39" s="1">
        <f t="shared" si="3"/>
        <v>-48.103260636938103</v>
      </c>
      <c r="S39" s="1"/>
      <c r="T39" s="1"/>
      <c r="U39" s="1"/>
    </row>
    <row r="40" spans="1:34" ht="15.75" customHeight="1" x14ac:dyDescent="0.25">
      <c r="A40" s="1" t="str">
        <f t="shared" si="0"/>
        <v>Jan</v>
      </c>
      <c r="B40" s="1">
        <f t="shared" si="1"/>
        <v>1</v>
      </c>
      <c r="C40" s="3">
        <f>DATE(2018, MONTH(DATEVALUE('[2]2022 Regulation Down'!$B$2&amp;" 1")), 1)</f>
        <v>43101</v>
      </c>
      <c r="D40" s="1">
        <v>15</v>
      </c>
      <c r="E40" s="1" t="s">
        <v>13</v>
      </c>
      <c r="F40" s="2">
        <v>442</v>
      </c>
      <c r="G40" s="1">
        <v>359.01853334585826</v>
      </c>
      <c r="H40" s="2">
        <v>393.48741740986583</v>
      </c>
      <c r="I40" s="2"/>
      <c r="J40" s="10"/>
      <c r="L40" s="5" t="s">
        <v>6</v>
      </c>
      <c r="M40" s="6">
        <v>407.875</v>
      </c>
      <c r="N40" s="6">
        <v>404.0137340942851</v>
      </c>
      <c r="O40" s="6">
        <v>375.66914028186443</v>
      </c>
      <c r="Q40" s="1">
        <f t="shared" si="2"/>
        <v>-3.8612659057149017</v>
      </c>
      <c r="R40" s="1">
        <f t="shared" si="3"/>
        <v>-32.205859718135571</v>
      </c>
      <c r="S40" s="1"/>
      <c r="T40" s="1"/>
      <c r="U40" s="1"/>
    </row>
    <row r="41" spans="1:34" ht="15.75" customHeight="1" x14ac:dyDescent="0.25">
      <c r="A41" s="1" t="str">
        <f t="shared" si="0"/>
        <v>Jan</v>
      </c>
      <c r="B41" s="1">
        <f t="shared" si="1"/>
        <v>1</v>
      </c>
      <c r="C41" s="3">
        <f>DATE(2018, MONTH(DATEVALUE('[2]2022 Regulation Down'!$B$2&amp;" 1")), 1)</f>
        <v>43101</v>
      </c>
      <c r="D41" s="1">
        <v>16</v>
      </c>
      <c r="E41" s="1" t="s">
        <v>13</v>
      </c>
      <c r="F41" s="2">
        <v>388</v>
      </c>
      <c r="G41" s="1">
        <v>357.60199990632634</v>
      </c>
      <c r="H41" s="2">
        <v>385.57494408566737</v>
      </c>
      <c r="I41" s="2"/>
      <c r="J41" s="10"/>
      <c r="L41" s="5" t="s">
        <v>7</v>
      </c>
      <c r="M41" s="6">
        <v>379.45833333333331</v>
      </c>
      <c r="N41" s="6">
        <v>371.75684245372213</v>
      </c>
      <c r="O41" s="6">
        <v>344.05264371920589</v>
      </c>
      <c r="Q41" s="1">
        <f t="shared" si="2"/>
        <v>-7.7014908796111854</v>
      </c>
      <c r="R41" s="1">
        <f t="shared" si="3"/>
        <v>-35.405689614127425</v>
      </c>
      <c r="S41" s="1"/>
      <c r="T41" s="1"/>
      <c r="U41" s="1"/>
    </row>
    <row r="42" spans="1:34" ht="15.75" customHeight="1" x14ac:dyDescent="0.25">
      <c r="A42" s="1" t="str">
        <f t="shared" si="0"/>
        <v>Jan</v>
      </c>
      <c r="B42" s="1">
        <f t="shared" si="1"/>
        <v>1</v>
      </c>
      <c r="C42" s="3">
        <f>DATE(2018, MONTH(DATEVALUE('[2]2022 Regulation Down'!$B$2&amp;" 1")), 1)</f>
        <v>43101</v>
      </c>
      <c r="D42" s="1">
        <v>17</v>
      </c>
      <c r="E42" s="1" t="s">
        <v>13</v>
      </c>
      <c r="F42" s="2">
        <v>299</v>
      </c>
      <c r="G42" s="1">
        <v>314.56413322225217</v>
      </c>
      <c r="H42" s="2">
        <v>329.55993261172364</v>
      </c>
      <c r="I42" s="2"/>
      <c r="J42" s="10"/>
      <c r="L42" s="5" t="s">
        <v>8</v>
      </c>
      <c r="M42" s="6">
        <v>388.625</v>
      </c>
      <c r="N42" s="6"/>
      <c r="O42" s="6"/>
      <c r="Q42" s="1" t="e">
        <f t="shared" si="2"/>
        <v>#N/A</v>
      </c>
      <c r="R42" s="1" t="e">
        <f t="shared" si="3"/>
        <v>#N/A</v>
      </c>
      <c r="S42" s="1"/>
      <c r="T42" s="1"/>
      <c r="U42" s="1"/>
      <c r="AH42" s="1"/>
    </row>
    <row r="43" spans="1:34" ht="15.75" customHeight="1" x14ac:dyDescent="0.25">
      <c r="A43" s="1" t="str">
        <f t="shared" si="0"/>
        <v>Jan</v>
      </c>
      <c r="B43" s="1">
        <f t="shared" si="1"/>
        <v>1</v>
      </c>
      <c r="C43" s="3">
        <f>DATE(2018, MONTH(DATEVALUE('[2]2022 Regulation Down'!$B$2&amp;" 1")), 1)</f>
        <v>43101</v>
      </c>
      <c r="D43" s="1">
        <v>18</v>
      </c>
      <c r="E43" s="1" t="s">
        <v>13</v>
      </c>
      <c r="F43" s="2">
        <v>224</v>
      </c>
      <c r="G43" s="1">
        <v>224.73333329981813</v>
      </c>
      <c r="H43" s="2">
        <v>224.73333329981813</v>
      </c>
      <c r="I43" s="2"/>
      <c r="J43" s="10"/>
      <c r="L43" s="5" t="s">
        <v>9</v>
      </c>
      <c r="M43" s="6">
        <v>380.5</v>
      </c>
      <c r="N43" s="6"/>
      <c r="O43" s="6"/>
      <c r="Q43" s="1" t="e">
        <f t="shared" si="2"/>
        <v>#N/A</v>
      </c>
      <c r="R43" s="1" t="e">
        <f t="shared" si="3"/>
        <v>#N/A</v>
      </c>
      <c r="S43" s="1"/>
      <c r="T43" s="1"/>
      <c r="U43" s="1"/>
      <c r="AH43" s="1"/>
    </row>
    <row r="44" spans="1:34" ht="15.75" customHeight="1" x14ac:dyDescent="0.25">
      <c r="A44" s="1" t="str">
        <f t="shared" si="0"/>
        <v>Jan</v>
      </c>
      <c r="B44" s="1">
        <f t="shared" si="1"/>
        <v>1</v>
      </c>
      <c r="C44" s="3">
        <f>DATE(2018, MONTH(DATEVALUE('[2]2022 Regulation Down'!$B$2&amp;" 1")), 1)</f>
        <v>43101</v>
      </c>
      <c r="D44" s="1">
        <v>19</v>
      </c>
      <c r="E44" s="1" t="s">
        <v>13</v>
      </c>
      <c r="F44" s="2">
        <v>303</v>
      </c>
      <c r="G44" s="1">
        <v>270.84799997195603</v>
      </c>
      <c r="H44" s="2">
        <v>270.84799997195603</v>
      </c>
      <c r="I44" s="2"/>
      <c r="J44" s="10"/>
      <c r="L44" s="5" t="s">
        <v>16</v>
      </c>
      <c r="M44" s="6">
        <v>408.5</v>
      </c>
      <c r="N44" s="6"/>
      <c r="O44" s="6"/>
      <c r="Q44" s="1" t="e">
        <f t="shared" si="2"/>
        <v>#N/A</v>
      </c>
      <c r="R44" s="1" t="e">
        <f t="shared" si="3"/>
        <v>#N/A</v>
      </c>
      <c r="S44" s="1"/>
      <c r="T44" s="1"/>
      <c r="U44" s="1"/>
      <c r="AH44" s="1"/>
    </row>
    <row r="45" spans="1:34" ht="15.75" customHeight="1" x14ac:dyDescent="0.25">
      <c r="A45" s="1" t="str">
        <f t="shared" si="0"/>
        <v>Jan</v>
      </c>
      <c r="B45" s="1">
        <f t="shared" si="1"/>
        <v>1</v>
      </c>
      <c r="C45" s="3">
        <f>DATE(2018, MONTH(DATEVALUE('[2]2022 Regulation Down'!$B$2&amp;" 1")), 1)</f>
        <v>43101</v>
      </c>
      <c r="D45" s="1">
        <v>20</v>
      </c>
      <c r="E45" s="1" t="s">
        <v>13</v>
      </c>
      <c r="F45" s="2">
        <v>267</v>
      </c>
      <c r="G45" s="1">
        <v>262.20742221832279</v>
      </c>
      <c r="H45" s="2">
        <v>262.00953036175036</v>
      </c>
      <c r="I45" s="2"/>
      <c r="J45" s="10"/>
      <c r="L45" s="5" t="s">
        <v>17</v>
      </c>
      <c r="M45" s="6">
        <v>343.95833333333331</v>
      </c>
      <c r="N45" s="6"/>
      <c r="O45" s="6"/>
      <c r="Q45" s="1" t="e">
        <f t="shared" si="2"/>
        <v>#N/A</v>
      </c>
      <c r="R45" s="1" t="e">
        <f t="shared" si="3"/>
        <v>#N/A</v>
      </c>
      <c r="S45" s="1"/>
      <c r="T45" s="1"/>
      <c r="U45" s="1"/>
      <c r="AH45" s="1"/>
    </row>
    <row r="46" spans="1:34" ht="15.75" customHeight="1" x14ac:dyDescent="0.25">
      <c r="A46" s="1" t="str">
        <f t="shared" si="0"/>
        <v>Jan</v>
      </c>
      <c r="B46" s="1">
        <f t="shared" si="1"/>
        <v>1</v>
      </c>
      <c r="C46" s="3">
        <f>DATE(2018, MONTH(DATEVALUE('[2]2022 Regulation Down'!$B$2&amp;" 1")), 1)</f>
        <v>43101</v>
      </c>
      <c r="D46" s="1">
        <v>21</v>
      </c>
      <c r="E46" s="1" t="s">
        <v>13</v>
      </c>
      <c r="F46" s="2">
        <v>284</v>
      </c>
      <c r="G46" s="1">
        <v>282.37333333492279</v>
      </c>
      <c r="H46" s="2">
        <v>282.37333333492279</v>
      </c>
      <c r="I46" s="2"/>
      <c r="J46" s="10"/>
      <c r="L46" s="5" t="s">
        <v>18</v>
      </c>
      <c r="M46" s="6">
        <v>365.79166666666669</v>
      </c>
      <c r="N46" s="6"/>
      <c r="O46" s="6"/>
      <c r="Q46" s="1" t="e">
        <f t="shared" si="2"/>
        <v>#N/A</v>
      </c>
      <c r="R46" s="1" t="e">
        <f t="shared" si="3"/>
        <v>#N/A</v>
      </c>
      <c r="S46" s="1"/>
      <c r="T46" s="1"/>
      <c r="U46" s="1"/>
      <c r="AH46" s="1"/>
    </row>
    <row r="47" spans="1:34" ht="15.75" customHeight="1" x14ac:dyDescent="0.25">
      <c r="A47" s="1" t="str">
        <f t="shared" si="0"/>
        <v>Jan</v>
      </c>
      <c r="B47" s="1">
        <f t="shared" si="1"/>
        <v>1</v>
      </c>
      <c r="C47" s="3">
        <f>DATE(2018, MONTH(DATEVALUE('[2]2022 Regulation Down'!$B$2&amp;" 1")), 1)</f>
        <v>43101</v>
      </c>
      <c r="D47" s="1">
        <v>22</v>
      </c>
      <c r="E47" s="1" t="s">
        <v>13</v>
      </c>
      <c r="F47" s="2">
        <v>305</v>
      </c>
      <c r="G47" s="1">
        <v>311.94679999309284</v>
      </c>
      <c r="H47" s="2">
        <v>311.94679999309284</v>
      </c>
      <c r="I47" s="2"/>
      <c r="J47" s="10"/>
      <c r="P47" s="1"/>
      <c r="AG47" s="1"/>
    </row>
    <row r="48" spans="1:34" ht="15.75" customHeight="1" x14ac:dyDescent="0.25">
      <c r="A48" s="1" t="str">
        <f t="shared" si="0"/>
        <v>Jan</v>
      </c>
      <c r="B48" s="1">
        <f t="shared" si="1"/>
        <v>1</v>
      </c>
      <c r="C48" s="3">
        <f>DATE(2018, MONTH(DATEVALUE('[2]2022 Regulation Down'!$B$2&amp;" 1")), 1)</f>
        <v>43101</v>
      </c>
      <c r="D48" s="1">
        <v>23</v>
      </c>
      <c r="E48" s="1" t="s">
        <v>13</v>
      </c>
      <c r="F48" s="2">
        <v>389</v>
      </c>
      <c r="G48" s="1">
        <v>381.39158328908189</v>
      </c>
      <c r="H48" s="2">
        <v>381.39158328908189</v>
      </c>
      <c r="I48" s="2"/>
      <c r="J48" s="10"/>
      <c r="P48" s="1"/>
      <c r="AG48" s="1"/>
    </row>
    <row r="49" spans="1:72" ht="15.75" customHeight="1" x14ac:dyDescent="0.25">
      <c r="A49" s="1" t="str">
        <f t="shared" si="0"/>
        <v>Jan</v>
      </c>
      <c r="B49" s="1">
        <f t="shared" si="1"/>
        <v>1</v>
      </c>
      <c r="C49" s="3">
        <f>DATE(2018, MONTH(DATEVALUE('[2]2022 Regulation Down'!$B$2&amp;" 1")), 1)</f>
        <v>43101</v>
      </c>
      <c r="D49" s="1">
        <v>24</v>
      </c>
      <c r="E49" s="1" t="s">
        <v>13</v>
      </c>
      <c r="F49" s="2">
        <v>337</v>
      </c>
      <c r="G49" s="1">
        <v>329.93719996144375</v>
      </c>
      <c r="H49" s="2">
        <v>329.93719996144375</v>
      </c>
      <c r="I49" s="2"/>
      <c r="J49" s="10"/>
      <c r="P49" s="1"/>
      <c r="AG49" s="1"/>
    </row>
    <row r="50" spans="1:72" x14ac:dyDescent="0.25">
      <c r="A50" s="1" t="str">
        <f t="shared" si="0"/>
        <v>Feb</v>
      </c>
      <c r="B50" s="1">
        <f t="shared" si="1"/>
        <v>2</v>
      </c>
      <c r="C50" s="3">
        <f>DATE(2018, MONTH(DATEVALUE('[2]2022 Regulation Up'!$C$2&amp;" 1")), 1)</f>
        <v>43132</v>
      </c>
      <c r="D50" s="1">
        <v>1</v>
      </c>
      <c r="E50" s="1" t="s">
        <v>12</v>
      </c>
      <c r="F50" s="2">
        <v>238</v>
      </c>
      <c r="G50" s="1">
        <v>265.30133327161275</v>
      </c>
      <c r="H50" s="2">
        <v>265.30133327161275</v>
      </c>
      <c r="I50" s="2"/>
      <c r="J50" s="10"/>
      <c r="P50" s="6"/>
    </row>
    <row r="51" spans="1:72" x14ac:dyDescent="0.25">
      <c r="A51" s="1" t="str">
        <f t="shared" si="0"/>
        <v>Feb</v>
      </c>
      <c r="B51" s="1">
        <f t="shared" si="1"/>
        <v>2</v>
      </c>
      <c r="C51" s="3">
        <f>DATE(2018, MONTH(DATEVALUE('[2]2022 Regulation Up'!$C$2&amp;" 1")), 1)</f>
        <v>43132</v>
      </c>
      <c r="D51" s="1">
        <v>2</v>
      </c>
      <c r="E51" s="1" t="s">
        <v>12</v>
      </c>
      <c r="F51" s="2">
        <v>209</v>
      </c>
      <c r="G51" s="1">
        <v>287.36799999475477</v>
      </c>
      <c r="H51" s="2">
        <v>287.36799999475477</v>
      </c>
      <c r="I51" s="2"/>
      <c r="J51" s="10"/>
      <c r="P51" s="6"/>
      <c r="Q51" s="1"/>
      <c r="R51" s="1"/>
    </row>
    <row r="52" spans="1:72" x14ac:dyDescent="0.25">
      <c r="A52" s="1" t="str">
        <f t="shared" si="0"/>
        <v>Feb</v>
      </c>
      <c r="B52" s="1">
        <f t="shared" si="1"/>
        <v>2</v>
      </c>
      <c r="C52" s="3">
        <f>DATE(2018, MONTH(DATEVALUE('[2]2022 Regulation Up'!$C$2&amp;" 1")), 1)</f>
        <v>43132</v>
      </c>
      <c r="D52" s="1">
        <v>3</v>
      </c>
      <c r="E52" s="1" t="s">
        <v>12</v>
      </c>
      <c r="F52" s="2">
        <v>212</v>
      </c>
      <c r="G52" s="1">
        <v>244.1160000628233</v>
      </c>
      <c r="H52" s="2">
        <v>244.1160000628233</v>
      </c>
      <c r="I52" s="2"/>
      <c r="J52" s="10"/>
      <c r="P52" s="6"/>
      <c r="Q52" s="1"/>
      <c r="R52" s="1"/>
    </row>
    <row r="53" spans="1:72" x14ac:dyDescent="0.25">
      <c r="A53" s="1" t="str">
        <f t="shared" si="0"/>
        <v>Feb</v>
      </c>
      <c r="B53" s="1">
        <f t="shared" si="1"/>
        <v>2</v>
      </c>
      <c r="C53" s="3">
        <f>DATE(2018, MONTH(DATEVALUE('[2]2022 Regulation Up'!$C$2&amp;" 1")), 1)</f>
        <v>43132</v>
      </c>
      <c r="D53" s="1">
        <v>4</v>
      </c>
      <c r="E53" s="1" t="s">
        <v>12</v>
      </c>
      <c r="F53" s="2">
        <v>274</v>
      </c>
      <c r="G53" s="1">
        <v>266.68031121067702</v>
      </c>
      <c r="H53" s="2">
        <v>266.68031121067702</v>
      </c>
      <c r="I53" s="2"/>
      <c r="J53" s="10"/>
      <c r="P53" s="6"/>
      <c r="Q53" s="1"/>
      <c r="R53" s="1"/>
    </row>
    <row r="54" spans="1:72" x14ac:dyDescent="0.25">
      <c r="A54" s="1" t="str">
        <f t="shared" si="0"/>
        <v>Feb</v>
      </c>
      <c r="B54" s="1">
        <f t="shared" si="1"/>
        <v>2</v>
      </c>
      <c r="C54" s="3">
        <f>DATE(2018, MONTH(DATEVALUE('[2]2022 Regulation Up'!$C$2&amp;" 1")), 1)</f>
        <v>43132</v>
      </c>
      <c r="D54" s="1">
        <v>5</v>
      </c>
      <c r="E54" s="1" t="s">
        <v>12</v>
      </c>
      <c r="F54" s="2">
        <v>388</v>
      </c>
      <c r="G54" s="1">
        <v>384.96399964379771</v>
      </c>
      <c r="H54" s="2">
        <v>384.96399964379771</v>
      </c>
      <c r="I54" s="2"/>
      <c r="J54" s="10"/>
      <c r="P54" s="6"/>
      <c r="Q54" s="1"/>
      <c r="R54" s="1"/>
    </row>
    <row r="55" spans="1:72" x14ac:dyDescent="0.25">
      <c r="A55" s="1" t="str">
        <f t="shared" si="0"/>
        <v>Feb</v>
      </c>
      <c r="B55" s="1">
        <f t="shared" si="1"/>
        <v>2</v>
      </c>
      <c r="C55" s="3">
        <f>DATE(2018, MONTH(DATEVALUE('[2]2022 Regulation Up'!$C$2&amp;" 1")), 1)</f>
        <v>43132</v>
      </c>
      <c r="D55" s="1">
        <v>6</v>
      </c>
      <c r="E55" s="1" t="s">
        <v>12</v>
      </c>
      <c r="F55" s="2">
        <v>507</v>
      </c>
      <c r="G55" s="1">
        <v>499.44355440810324</v>
      </c>
      <c r="H55" s="2">
        <v>499.44355440810324</v>
      </c>
      <c r="I55" s="2"/>
      <c r="J55" s="10"/>
      <c r="P55" s="6"/>
      <c r="Q55" s="1"/>
      <c r="R55" s="1"/>
    </row>
    <row r="56" spans="1:72" x14ac:dyDescent="0.25">
      <c r="A56" s="1" t="str">
        <f t="shared" si="0"/>
        <v>Feb</v>
      </c>
      <c r="B56" s="1">
        <f t="shared" si="1"/>
        <v>2</v>
      </c>
      <c r="C56" s="3">
        <f>DATE(2018, MONTH(DATEVALUE('[2]2022 Regulation Up'!$C$2&amp;" 1")), 1)</f>
        <v>43132</v>
      </c>
      <c r="D56" s="1">
        <v>7</v>
      </c>
      <c r="E56" s="1" t="s">
        <v>12</v>
      </c>
      <c r="F56" s="2">
        <v>607</v>
      </c>
      <c r="G56" s="1">
        <v>597.70839824184782</v>
      </c>
      <c r="H56" s="2">
        <v>597.70839824184782</v>
      </c>
      <c r="I56" s="2"/>
      <c r="J56" s="10"/>
      <c r="P56" s="6"/>
      <c r="Q56" s="1"/>
      <c r="R56" s="1"/>
    </row>
    <row r="57" spans="1:72" x14ac:dyDescent="0.25">
      <c r="A57" s="1" t="str">
        <f t="shared" si="0"/>
        <v>Feb</v>
      </c>
      <c r="B57" s="1">
        <f t="shared" si="1"/>
        <v>2</v>
      </c>
      <c r="C57" s="3">
        <f>DATE(2018, MONTH(DATEVALUE('[2]2022 Regulation Up'!$C$2&amp;" 1")), 1)</f>
        <v>43132</v>
      </c>
      <c r="D57" s="1">
        <v>8</v>
      </c>
      <c r="E57" s="1" t="s">
        <v>12</v>
      </c>
      <c r="F57" s="2">
        <v>399</v>
      </c>
      <c r="G57" s="1">
        <v>395.74099879066154</v>
      </c>
      <c r="H57" s="2">
        <v>394.26697273370962</v>
      </c>
      <c r="I57" s="2"/>
      <c r="J57" s="10"/>
      <c r="P57" s="6"/>
      <c r="Q57" s="1"/>
      <c r="R57" s="1"/>
    </row>
    <row r="58" spans="1:72" x14ac:dyDescent="0.25">
      <c r="A58" s="1" t="str">
        <f t="shared" si="0"/>
        <v>Feb</v>
      </c>
      <c r="B58" s="1">
        <f t="shared" si="1"/>
        <v>2</v>
      </c>
      <c r="C58" s="3">
        <f>DATE(2018, MONTH(DATEVALUE('[2]2022 Regulation Up'!$C$2&amp;" 1")), 1)</f>
        <v>43132</v>
      </c>
      <c r="D58" s="1">
        <v>9</v>
      </c>
      <c r="E58" s="1" t="s">
        <v>12</v>
      </c>
      <c r="F58" s="2">
        <v>308</v>
      </c>
      <c r="G58" s="1">
        <v>300.21620021661124</v>
      </c>
      <c r="H58" s="2">
        <v>306.56316139084896</v>
      </c>
      <c r="I58" s="2"/>
      <c r="J58" s="10"/>
      <c r="P58" s="6"/>
      <c r="Q58" s="1"/>
      <c r="R58" s="1"/>
    </row>
    <row r="59" spans="1:72" x14ac:dyDescent="0.25">
      <c r="A59" s="1" t="str">
        <f t="shared" si="0"/>
        <v>Feb</v>
      </c>
      <c r="B59" s="1">
        <f t="shared" si="1"/>
        <v>2</v>
      </c>
      <c r="C59" s="3">
        <f>DATE(2018, MONTH(DATEVALUE('[2]2022 Regulation Up'!$C$2&amp;" 1")), 1)</f>
        <v>43132</v>
      </c>
      <c r="D59" s="1">
        <v>10</v>
      </c>
      <c r="E59" s="1" t="s">
        <v>12</v>
      </c>
      <c r="F59" s="2">
        <v>438</v>
      </c>
      <c r="G59" s="1">
        <v>387.01476652488111</v>
      </c>
      <c r="H59" s="2">
        <v>440.26900515362433</v>
      </c>
      <c r="I59" s="2"/>
      <c r="J59" s="10"/>
      <c r="P59" s="6"/>
      <c r="Q59" s="1"/>
      <c r="R59" s="1"/>
    </row>
    <row r="60" spans="1:72" x14ac:dyDescent="0.25">
      <c r="A60" s="1" t="str">
        <f t="shared" si="0"/>
        <v>Feb</v>
      </c>
      <c r="B60" s="1">
        <f t="shared" si="1"/>
        <v>2</v>
      </c>
      <c r="C60" s="3">
        <f>DATE(2018, MONTH(DATEVALUE('[2]2022 Regulation Up'!$C$2&amp;" 1")), 1)</f>
        <v>43132</v>
      </c>
      <c r="D60" s="1">
        <v>11</v>
      </c>
      <c r="E60" s="1" t="s">
        <v>12</v>
      </c>
      <c r="F60" s="2">
        <v>433</v>
      </c>
      <c r="G60" s="1">
        <v>374.8383332472543</v>
      </c>
      <c r="H60" s="2">
        <v>418.70764595933474</v>
      </c>
      <c r="I60" s="2"/>
      <c r="J60" s="10"/>
      <c r="P60" s="6"/>
      <c r="Q60" s="1"/>
      <c r="R60" s="1"/>
      <c r="AT60"/>
      <c r="BS60" s="23"/>
    </row>
    <row r="61" spans="1:72" x14ac:dyDescent="0.25">
      <c r="A61" s="1" t="str">
        <f t="shared" si="0"/>
        <v>Feb</v>
      </c>
      <c r="B61" s="1">
        <f t="shared" si="1"/>
        <v>2</v>
      </c>
      <c r="C61" s="3">
        <f>DATE(2018, MONTH(DATEVALUE('[2]2022 Regulation Up'!$C$2&amp;" 1")), 1)</f>
        <v>43132</v>
      </c>
      <c r="D61" s="1">
        <v>12</v>
      </c>
      <c r="E61" s="1" t="s">
        <v>12</v>
      </c>
      <c r="F61" s="2">
        <v>399</v>
      </c>
      <c r="G61" s="1">
        <v>341.2142998099327</v>
      </c>
      <c r="H61" s="2">
        <v>398.81003859382116</v>
      </c>
      <c r="I61" s="2"/>
      <c r="J61" s="10"/>
      <c r="P61" s="6"/>
      <c r="Q61" s="1"/>
      <c r="R61" s="1"/>
      <c r="AT61"/>
      <c r="BS61" s="23"/>
    </row>
    <row r="62" spans="1:72" x14ac:dyDescent="0.25">
      <c r="A62" s="1" t="str">
        <f t="shared" si="0"/>
        <v>Feb</v>
      </c>
      <c r="B62" s="1">
        <f t="shared" si="1"/>
        <v>2</v>
      </c>
      <c r="C62" s="3">
        <f>DATE(2018, MONTH(DATEVALUE('[2]2022 Regulation Up'!$C$2&amp;" 1")), 1)</f>
        <v>43132</v>
      </c>
      <c r="D62" s="1">
        <v>13</v>
      </c>
      <c r="E62" s="1" t="s">
        <v>12</v>
      </c>
      <c r="F62" s="2">
        <v>419</v>
      </c>
      <c r="G62" s="1">
        <v>356.43779862552884</v>
      </c>
      <c r="H62" s="2">
        <v>404.2420172711789</v>
      </c>
      <c r="I62" s="2"/>
      <c r="J62" s="10"/>
      <c r="P62" s="6"/>
      <c r="Q62" s="1"/>
      <c r="R62" s="1"/>
      <c r="AT62"/>
      <c r="AU62"/>
      <c r="BS62" s="23"/>
      <c r="BT62" s="23"/>
    </row>
    <row r="63" spans="1:72" x14ac:dyDescent="0.25">
      <c r="A63" s="1" t="str">
        <f t="shared" si="0"/>
        <v>Feb</v>
      </c>
      <c r="B63" s="1">
        <f t="shared" si="1"/>
        <v>2</v>
      </c>
      <c r="C63" s="3">
        <f>DATE(2018, MONTH(DATEVALUE('[2]2022 Regulation Up'!$C$2&amp;" 1")), 1)</f>
        <v>43132</v>
      </c>
      <c r="D63" s="1">
        <v>14</v>
      </c>
      <c r="E63" s="1" t="s">
        <v>12</v>
      </c>
      <c r="F63" s="2">
        <v>463</v>
      </c>
      <c r="G63" s="1">
        <v>453.74133354822794</v>
      </c>
      <c r="H63" s="2">
        <v>503.45783348553766</v>
      </c>
      <c r="I63" s="2"/>
      <c r="J63" s="10"/>
      <c r="P63" s="6"/>
      <c r="Q63" s="1"/>
      <c r="R63" s="1"/>
      <c r="AT63"/>
      <c r="AU63"/>
      <c r="BS63" s="23"/>
      <c r="BT63" s="23"/>
    </row>
    <row r="64" spans="1:72" x14ac:dyDescent="0.25">
      <c r="A64" s="1" t="str">
        <f t="shared" si="0"/>
        <v>Feb</v>
      </c>
      <c r="B64" s="1">
        <f t="shared" si="1"/>
        <v>2</v>
      </c>
      <c r="C64" s="3">
        <f>DATE(2018, MONTH(DATEVALUE('[2]2022 Regulation Up'!$C$2&amp;" 1")), 1)</f>
        <v>43132</v>
      </c>
      <c r="D64" s="1">
        <v>15</v>
      </c>
      <c r="E64" s="1" t="s">
        <v>12</v>
      </c>
      <c r="F64" s="2">
        <v>462</v>
      </c>
      <c r="G64" s="1">
        <v>376.99499993920324</v>
      </c>
      <c r="H64" s="2">
        <v>451.94767249895961</v>
      </c>
      <c r="I64" s="2"/>
      <c r="J64" s="10"/>
      <c r="P64" s="6"/>
      <c r="Q64" s="1"/>
      <c r="R64" s="1"/>
      <c r="AT64"/>
      <c r="AU64"/>
      <c r="BS64" s="23"/>
      <c r="BT64" s="23"/>
    </row>
    <row r="65" spans="1:72" x14ac:dyDescent="0.25">
      <c r="A65" s="1" t="str">
        <f t="shared" si="0"/>
        <v>Feb</v>
      </c>
      <c r="B65" s="1">
        <f t="shared" si="1"/>
        <v>2</v>
      </c>
      <c r="C65" s="3">
        <f>DATE(2018, MONTH(DATEVALUE('[2]2022 Regulation Up'!$C$2&amp;" 1")), 1)</f>
        <v>43132</v>
      </c>
      <c r="D65" s="1">
        <v>16</v>
      </c>
      <c r="E65" s="1" t="s">
        <v>12</v>
      </c>
      <c r="F65" s="2">
        <v>527</v>
      </c>
      <c r="G65" s="1">
        <v>454.47199864387511</v>
      </c>
      <c r="H65" s="2">
        <v>537.65142346588675</v>
      </c>
      <c r="I65" s="2"/>
      <c r="J65" s="10"/>
      <c r="P65" s="6"/>
      <c r="Q65" s="1"/>
      <c r="R65" s="1"/>
      <c r="AT65"/>
      <c r="AU65"/>
      <c r="BS65" s="23"/>
      <c r="BT65" s="23"/>
    </row>
    <row r="66" spans="1:72" x14ac:dyDescent="0.25">
      <c r="A66" s="1" t="str">
        <f t="shared" si="0"/>
        <v>Feb</v>
      </c>
      <c r="B66" s="1">
        <f t="shared" si="1"/>
        <v>2</v>
      </c>
      <c r="C66" s="3">
        <f>DATE(2018, MONTH(DATEVALUE('[2]2022 Regulation Up'!$C$2&amp;" 1")), 1)</f>
        <v>43132</v>
      </c>
      <c r="D66" s="1">
        <v>17</v>
      </c>
      <c r="E66" s="1" t="s">
        <v>12</v>
      </c>
      <c r="F66" s="2">
        <v>615</v>
      </c>
      <c r="G66" s="1">
        <v>519.30773353616394</v>
      </c>
      <c r="H66" s="2">
        <v>600.93593479863068</v>
      </c>
      <c r="I66" s="2"/>
      <c r="J66" s="10"/>
      <c r="P66" s="6"/>
      <c r="Q66" s="1"/>
      <c r="R66" s="1"/>
      <c r="AT66"/>
      <c r="AU66"/>
      <c r="BS66" s="23"/>
      <c r="BT66" s="23"/>
    </row>
    <row r="67" spans="1:72" x14ac:dyDescent="0.25">
      <c r="A67" s="1" t="str">
        <f t="shared" ref="A67:A130" si="4">TEXT(C67, "mmm")</f>
        <v>Feb</v>
      </c>
      <c r="B67" s="1">
        <f t="shared" ref="B67:B130" si="5">MONTH(C67)</f>
        <v>2</v>
      </c>
      <c r="C67" s="3">
        <f>DATE(2018, MONTH(DATEVALUE('[2]2022 Regulation Up'!$C$2&amp;" 1")), 1)</f>
        <v>43132</v>
      </c>
      <c r="D67" s="1">
        <v>18</v>
      </c>
      <c r="E67" s="1" t="s">
        <v>12</v>
      </c>
      <c r="F67" s="2">
        <v>921</v>
      </c>
      <c r="G67" s="1">
        <v>827.21066521170235</v>
      </c>
      <c r="H67" s="2">
        <v>941.97591306454126</v>
      </c>
      <c r="I67" s="2"/>
      <c r="J67" s="10"/>
      <c r="P67" s="6"/>
      <c r="Q67" s="1"/>
      <c r="R67" s="1"/>
      <c r="AT67"/>
      <c r="AU67"/>
      <c r="BS67" s="23"/>
      <c r="BT67" s="23"/>
    </row>
    <row r="68" spans="1:72" x14ac:dyDescent="0.25">
      <c r="A68" s="1" t="str">
        <f t="shared" si="4"/>
        <v>Feb</v>
      </c>
      <c r="B68" s="1">
        <f t="shared" si="5"/>
        <v>2</v>
      </c>
      <c r="C68" s="3">
        <f>DATE(2018, MONTH(DATEVALUE('[2]2022 Regulation Up'!$C$2&amp;" 1")), 1)</f>
        <v>43132</v>
      </c>
      <c r="D68" s="1">
        <v>19</v>
      </c>
      <c r="E68" s="1" t="s">
        <v>12</v>
      </c>
      <c r="F68" s="2">
        <v>655</v>
      </c>
      <c r="G68" s="1">
        <v>629.26264460260666</v>
      </c>
      <c r="H68" s="2">
        <v>684.24891968875681</v>
      </c>
      <c r="I68" s="2"/>
      <c r="J68" s="10"/>
      <c r="P68" s="6"/>
      <c r="Q68" s="1"/>
      <c r="R68" s="1"/>
      <c r="AT68"/>
      <c r="AU68"/>
      <c r="BS68" s="23"/>
      <c r="BT68" s="23"/>
    </row>
    <row r="69" spans="1:72" x14ac:dyDescent="0.25">
      <c r="A69" s="1" t="str">
        <f t="shared" si="4"/>
        <v>Feb</v>
      </c>
      <c r="B69" s="1">
        <f t="shared" si="5"/>
        <v>2</v>
      </c>
      <c r="C69" s="3">
        <f>DATE(2018, MONTH(DATEVALUE('[2]2022 Regulation Up'!$C$2&amp;" 1")), 1)</f>
        <v>43132</v>
      </c>
      <c r="D69" s="1">
        <v>20</v>
      </c>
      <c r="E69" s="1" t="s">
        <v>12</v>
      </c>
      <c r="F69" s="2">
        <v>238</v>
      </c>
      <c r="G69" s="1">
        <v>241.01093343287707</v>
      </c>
      <c r="H69" s="2">
        <v>241.01093343287707</v>
      </c>
      <c r="I69" s="2"/>
      <c r="J69" s="10"/>
      <c r="P69" s="6"/>
      <c r="Q69" s="1"/>
      <c r="R69" s="1"/>
      <c r="AT69"/>
      <c r="AU69"/>
      <c r="BS69" s="23"/>
      <c r="BT69" s="23"/>
    </row>
    <row r="70" spans="1:72" x14ac:dyDescent="0.25">
      <c r="A70" s="1" t="str">
        <f t="shared" si="4"/>
        <v>Feb</v>
      </c>
      <c r="B70" s="1">
        <f t="shared" si="5"/>
        <v>2</v>
      </c>
      <c r="C70" s="3">
        <f>DATE(2018, MONTH(DATEVALUE('[2]2022 Regulation Up'!$C$2&amp;" 1")), 1)</f>
        <v>43132</v>
      </c>
      <c r="D70" s="1">
        <v>21</v>
      </c>
      <c r="E70" s="1" t="s">
        <v>12</v>
      </c>
      <c r="F70" s="2">
        <v>258</v>
      </c>
      <c r="G70" s="1">
        <v>222.99663231673341</v>
      </c>
      <c r="H70" s="2">
        <v>222.99663231673412</v>
      </c>
      <c r="I70" s="2"/>
      <c r="J70" s="10"/>
      <c r="P70" s="6"/>
      <c r="Q70" s="1"/>
      <c r="R70" s="1"/>
      <c r="AT70"/>
      <c r="AU70"/>
      <c r="BS70" s="23"/>
      <c r="BT70" s="23"/>
    </row>
    <row r="71" spans="1:72" x14ac:dyDescent="0.25">
      <c r="A71" s="1" t="str">
        <f t="shared" si="4"/>
        <v>Feb</v>
      </c>
      <c r="B71" s="1">
        <f t="shared" si="5"/>
        <v>2</v>
      </c>
      <c r="C71" s="3">
        <f>DATE(2018, MONTH(DATEVALUE('[2]2022 Regulation Up'!$C$2&amp;" 1")), 1)</f>
        <v>43132</v>
      </c>
      <c r="D71" s="1">
        <v>22</v>
      </c>
      <c r="E71" s="1" t="s">
        <v>12</v>
      </c>
      <c r="F71" s="2">
        <v>188</v>
      </c>
      <c r="G71" s="1">
        <v>213.11733333667121</v>
      </c>
      <c r="H71" s="2">
        <v>213.11733333667121</v>
      </c>
      <c r="I71" s="2"/>
      <c r="J71" s="10"/>
      <c r="P71" s="6"/>
      <c r="Q71" s="1"/>
      <c r="R71" s="1"/>
      <c r="AT71"/>
      <c r="AU71"/>
      <c r="BS71" s="23"/>
      <c r="BT71" s="23"/>
    </row>
    <row r="72" spans="1:72" x14ac:dyDescent="0.25">
      <c r="A72" s="1" t="str">
        <f t="shared" si="4"/>
        <v>Feb</v>
      </c>
      <c r="B72" s="1">
        <f t="shared" si="5"/>
        <v>2</v>
      </c>
      <c r="C72" s="3">
        <f>DATE(2018, MONTH(DATEVALUE('[2]2022 Regulation Up'!$C$2&amp;" 1")), 1)</f>
        <v>43132</v>
      </c>
      <c r="D72" s="1">
        <v>23</v>
      </c>
      <c r="E72" s="1" t="s">
        <v>12</v>
      </c>
      <c r="F72" s="2">
        <v>257</v>
      </c>
      <c r="G72" s="1">
        <v>203.0696001514296</v>
      </c>
      <c r="H72" s="2">
        <v>203.0696001514296</v>
      </c>
      <c r="I72" s="2"/>
      <c r="J72" s="10"/>
      <c r="P72" s="6"/>
      <c r="Q72" s="1"/>
      <c r="R72" s="1"/>
      <c r="AT72"/>
      <c r="AU72"/>
      <c r="BS72" s="23"/>
      <c r="BT72" s="23"/>
    </row>
    <row r="73" spans="1:72" x14ac:dyDescent="0.25">
      <c r="A73" s="1" t="str">
        <f t="shared" si="4"/>
        <v>Feb</v>
      </c>
      <c r="B73" s="1">
        <f t="shared" si="5"/>
        <v>2</v>
      </c>
      <c r="C73" s="3">
        <f>DATE(2018, MONTH(DATEVALUE('[2]2022 Regulation Up'!$C$2&amp;" 1")), 1)</f>
        <v>43132</v>
      </c>
      <c r="D73" s="1">
        <v>24</v>
      </c>
      <c r="E73" s="1" t="s">
        <v>12</v>
      </c>
      <c r="F73" s="2">
        <v>183</v>
      </c>
      <c r="G73" s="1">
        <v>189.94199976921081</v>
      </c>
      <c r="H73" s="2">
        <v>189.94199976921081</v>
      </c>
      <c r="I73" s="2"/>
      <c r="J73" s="10"/>
      <c r="P73" s="6"/>
      <c r="Q73" s="1"/>
      <c r="R73" s="1"/>
      <c r="AT73"/>
      <c r="AU73"/>
      <c r="BS73" s="23"/>
      <c r="BT73" s="23"/>
    </row>
    <row r="74" spans="1:72" ht="15.75" customHeight="1" x14ac:dyDescent="0.25">
      <c r="A74" s="1" t="str">
        <f t="shared" si="4"/>
        <v>Feb</v>
      </c>
      <c r="B74" s="1">
        <f t="shared" si="5"/>
        <v>2</v>
      </c>
      <c r="C74" s="3">
        <f>DATE(2018, MONTH(DATEVALUE('[2]2022 Regulation Up'!$C$2&amp;" 1")), 1)</f>
        <v>43132</v>
      </c>
      <c r="D74" s="1">
        <v>1</v>
      </c>
      <c r="E74" s="1" t="s">
        <v>13</v>
      </c>
      <c r="F74" s="2">
        <v>289</v>
      </c>
      <c r="G74" s="1">
        <v>311.37111107720062</v>
      </c>
      <c r="H74" s="2">
        <v>311.37111107720062</v>
      </c>
      <c r="I74" s="2"/>
      <c r="J74" s="10"/>
      <c r="L74" s="27"/>
      <c r="P74" s="6"/>
      <c r="Q74" s="1"/>
      <c r="R74" s="1"/>
      <c r="AT74"/>
      <c r="AU74"/>
      <c r="BS74" s="23"/>
      <c r="BT74" s="23"/>
    </row>
    <row r="75" spans="1:72" ht="15.75" customHeight="1" x14ac:dyDescent="0.25">
      <c r="A75" s="1" t="str">
        <f t="shared" si="4"/>
        <v>Feb</v>
      </c>
      <c r="B75" s="1">
        <f t="shared" si="5"/>
        <v>2</v>
      </c>
      <c r="C75" s="3">
        <f>DATE(2018, MONTH(DATEVALUE('[2]2022 Regulation Up'!$C$2&amp;" 1")), 1)</f>
        <v>43132</v>
      </c>
      <c r="D75" s="1">
        <v>2</v>
      </c>
      <c r="E75" s="1" t="s">
        <v>13</v>
      </c>
      <c r="F75" s="2">
        <v>240</v>
      </c>
      <c r="G75" s="1">
        <v>256.72373334527015</v>
      </c>
      <c r="H75" s="2">
        <v>256.72373334527015</v>
      </c>
      <c r="I75" s="2"/>
      <c r="J75" s="10"/>
      <c r="L75" s="31"/>
      <c r="P75" s="1"/>
      <c r="AT75"/>
      <c r="AU75"/>
      <c r="BS75" s="23"/>
      <c r="BT75" s="23"/>
    </row>
    <row r="76" spans="1:72" ht="15.75" customHeight="1" x14ac:dyDescent="0.25">
      <c r="A76" s="1" t="str">
        <f t="shared" si="4"/>
        <v>Feb</v>
      </c>
      <c r="B76" s="1">
        <f t="shared" si="5"/>
        <v>2</v>
      </c>
      <c r="C76" s="3">
        <f>DATE(2018, MONTH(DATEVALUE('[2]2022 Regulation Up'!$C$2&amp;" 1")), 1)</f>
        <v>43132</v>
      </c>
      <c r="D76" s="1">
        <v>3</v>
      </c>
      <c r="E76" s="1" t="s">
        <v>13</v>
      </c>
      <c r="F76" s="2">
        <v>230</v>
      </c>
      <c r="G76" s="1">
        <v>250.23940001409503</v>
      </c>
      <c r="H76" s="2">
        <v>250.23940001409503</v>
      </c>
      <c r="I76" s="2"/>
      <c r="J76" s="10"/>
      <c r="L76" s="31"/>
      <c r="P76" s="1"/>
      <c r="AT76"/>
      <c r="BS76" s="23"/>
    </row>
    <row r="77" spans="1:72" ht="15.75" customHeight="1" x14ac:dyDescent="0.25">
      <c r="A77" s="1" t="str">
        <f t="shared" si="4"/>
        <v>Feb</v>
      </c>
      <c r="B77" s="1">
        <f t="shared" si="5"/>
        <v>2</v>
      </c>
      <c r="C77" s="3">
        <f>DATE(2018, MONTH(DATEVALUE('[2]2022 Regulation Up'!$C$2&amp;" 1")), 1)</f>
        <v>43132</v>
      </c>
      <c r="D77" s="1">
        <v>4</v>
      </c>
      <c r="E77" s="1" t="s">
        <v>13</v>
      </c>
      <c r="F77" s="2">
        <v>191</v>
      </c>
      <c r="G77" s="1">
        <v>241.4640000133713</v>
      </c>
      <c r="H77" s="2">
        <v>241.4640000133713</v>
      </c>
      <c r="I77" s="2"/>
      <c r="J77" s="10"/>
      <c r="L77" s="27"/>
      <c r="P77" s="1"/>
      <c r="AT77"/>
      <c r="BS77" s="23"/>
    </row>
    <row r="78" spans="1:72" ht="15.75" customHeight="1" x14ac:dyDescent="0.25">
      <c r="A78" s="1" t="str">
        <f t="shared" si="4"/>
        <v>Feb</v>
      </c>
      <c r="B78" s="1">
        <f t="shared" si="5"/>
        <v>2</v>
      </c>
      <c r="C78" s="3">
        <f>DATE(2018, MONTH(DATEVALUE('[2]2022 Regulation Up'!$C$2&amp;" 1")), 1)</f>
        <v>43132</v>
      </c>
      <c r="D78" s="1">
        <v>5</v>
      </c>
      <c r="E78" s="1" t="s">
        <v>13</v>
      </c>
      <c r="F78" s="2">
        <v>309</v>
      </c>
      <c r="G78" s="1">
        <v>271.47606666908291</v>
      </c>
      <c r="H78" s="2">
        <v>271.47606666908291</v>
      </c>
      <c r="I78" s="2"/>
      <c r="J78" s="10"/>
      <c r="P78" s="1"/>
      <c r="AT78"/>
      <c r="BS78" s="23"/>
    </row>
    <row r="79" spans="1:72" ht="15.75" customHeight="1" x14ac:dyDescent="0.25">
      <c r="A79" s="1" t="str">
        <f t="shared" si="4"/>
        <v>Feb</v>
      </c>
      <c r="B79" s="1">
        <f t="shared" si="5"/>
        <v>2</v>
      </c>
      <c r="C79" s="3">
        <f>DATE(2018, MONTH(DATEVALUE('[2]2022 Regulation Up'!$C$2&amp;" 1")), 1)</f>
        <v>43132</v>
      </c>
      <c r="D79" s="1">
        <v>6</v>
      </c>
      <c r="E79" s="1" t="s">
        <v>13</v>
      </c>
      <c r="F79" s="2">
        <v>526</v>
      </c>
      <c r="G79" s="1">
        <v>319.13280006696783</v>
      </c>
      <c r="H79" s="2">
        <v>319.13280006696783</v>
      </c>
      <c r="I79" s="2"/>
      <c r="J79" s="10"/>
      <c r="P79" s="1"/>
      <c r="AT79"/>
      <c r="BS79" s="23"/>
    </row>
    <row r="80" spans="1:72" ht="15.75" customHeight="1" x14ac:dyDescent="0.25">
      <c r="A80" s="1" t="str">
        <f t="shared" si="4"/>
        <v>Feb</v>
      </c>
      <c r="B80" s="1">
        <f t="shared" si="5"/>
        <v>2</v>
      </c>
      <c r="C80" s="3">
        <f>DATE(2018, MONTH(DATEVALUE('[2]2022 Regulation Up'!$C$2&amp;" 1")), 1)</f>
        <v>43132</v>
      </c>
      <c r="D80" s="1">
        <v>7</v>
      </c>
      <c r="E80" s="1" t="s">
        <v>13</v>
      </c>
      <c r="F80" s="2">
        <v>310</v>
      </c>
      <c r="G80" s="1">
        <v>268.94960000115134</v>
      </c>
      <c r="H80" s="2">
        <v>268.94960000115134</v>
      </c>
      <c r="I80" s="2"/>
      <c r="J80" s="10"/>
      <c r="P80" s="1"/>
      <c r="AT80"/>
      <c r="BS80" s="23"/>
    </row>
    <row r="81" spans="1:71" ht="15.75" customHeight="1" x14ac:dyDescent="0.25">
      <c r="A81" s="1" t="str">
        <f t="shared" si="4"/>
        <v>Feb</v>
      </c>
      <c r="B81" s="1">
        <f t="shared" si="5"/>
        <v>2</v>
      </c>
      <c r="C81" s="3">
        <f>DATE(2018, MONTH(DATEVALUE('[2]2022 Regulation Up'!$C$2&amp;" 1")), 1)</f>
        <v>43132</v>
      </c>
      <c r="D81" s="1">
        <v>8</v>
      </c>
      <c r="E81" s="1" t="s">
        <v>13</v>
      </c>
      <c r="F81" s="2">
        <v>573</v>
      </c>
      <c r="G81" s="1">
        <v>534</v>
      </c>
      <c r="H81" s="2">
        <v>603.43947450765427</v>
      </c>
      <c r="I81" s="2"/>
      <c r="J81" s="10"/>
      <c r="P81" s="1"/>
      <c r="AT81"/>
      <c r="BS81" s="23"/>
    </row>
    <row r="82" spans="1:71" ht="15.75" customHeight="1" x14ac:dyDescent="0.25">
      <c r="A82" s="1" t="str">
        <f t="shared" si="4"/>
        <v>Feb</v>
      </c>
      <c r="B82" s="1">
        <f t="shared" si="5"/>
        <v>2</v>
      </c>
      <c r="C82" s="3">
        <f>DATE(2018, MONTH(DATEVALUE('[2]2022 Regulation Up'!$C$2&amp;" 1")), 1)</f>
        <v>43132</v>
      </c>
      <c r="D82" s="1">
        <v>9</v>
      </c>
      <c r="E82" s="1" t="s">
        <v>13</v>
      </c>
      <c r="F82" s="2">
        <v>880</v>
      </c>
      <c r="G82" s="1">
        <v>794.95213333524759</v>
      </c>
      <c r="H82" s="2">
        <v>918.15278503992943</v>
      </c>
      <c r="I82" s="2"/>
      <c r="J82" s="10"/>
      <c r="P82" s="1"/>
      <c r="AT82"/>
      <c r="BS82" s="23"/>
    </row>
    <row r="83" spans="1:71" ht="15.75" customHeight="1" x14ac:dyDescent="0.25">
      <c r="A83" s="1" t="str">
        <f t="shared" si="4"/>
        <v>Feb</v>
      </c>
      <c r="B83" s="1">
        <f t="shared" si="5"/>
        <v>2</v>
      </c>
      <c r="C83" s="3">
        <f>DATE(2018, MONTH(DATEVALUE('[2]2022 Regulation Up'!$C$2&amp;" 1")), 1)</f>
        <v>43132</v>
      </c>
      <c r="D83" s="1">
        <v>10</v>
      </c>
      <c r="E83" s="1" t="s">
        <v>13</v>
      </c>
      <c r="F83" s="2">
        <v>597</v>
      </c>
      <c r="G83" s="1">
        <v>492.47199997682122</v>
      </c>
      <c r="H83" s="2">
        <v>593.23155822309991</v>
      </c>
      <c r="I83" s="2"/>
      <c r="J83" s="10"/>
      <c r="P83" s="1"/>
      <c r="AT83"/>
      <c r="BS83" s="23"/>
    </row>
    <row r="84" spans="1:71" ht="15.75" customHeight="1" x14ac:dyDescent="0.25">
      <c r="A84" s="1" t="str">
        <f t="shared" si="4"/>
        <v>Feb</v>
      </c>
      <c r="B84" s="1">
        <f t="shared" si="5"/>
        <v>2</v>
      </c>
      <c r="C84" s="3">
        <f>DATE(2018, MONTH(DATEVALUE('[2]2022 Regulation Up'!$C$2&amp;" 1")), 1)</f>
        <v>43132</v>
      </c>
      <c r="D84" s="1">
        <v>11</v>
      </c>
      <c r="E84" s="1" t="s">
        <v>13</v>
      </c>
      <c r="F84" s="2">
        <v>527</v>
      </c>
      <c r="G84" s="1">
        <v>437.69342207064233</v>
      </c>
      <c r="H84" s="2">
        <v>491.50587431725</v>
      </c>
      <c r="I84" s="2"/>
      <c r="J84" s="10"/>
      <c r="P84" s="1"/>
      <c r="AT84"/>
      <c r="BS84" s="23"/>
    </row>
    <row r="85" spans="1:71" ht="15.75" customHeight="1" x14ac:dyDescent="0.25">
      <c r="A85" s="1" t="str">
        <f t="shared" si="4"/>
        <v>Feb</v>
      </c>
      <c r="B85" s="1">
        <f t="shared" si="5"/>
        <v>2</v>
      </c>
      <c r="C85" s="3">
        <f>DATE(2018, MONTH(DATEVALUE('[2]2022 Regulation Up'!$C$2&amp;" 1")), 1)</f>
        <v>43132</v>
      </c>
      <c r="D85" s="1">
        <v>12</v>
      </c>
      <c r="E85" s="1" t="s">
        <v>13</v>
      </c>
      <c r="F85" s="2">
        <v>503</v>
      </c>
      <c r="G85" s="1">
        <v>412.13888880051672</v>
      </c>
      <c r="H85" s="2">
        <v>466.1199595631449</v>
      </c>
      <c r="I85" s="2"/>
      <c r="J85" s="10"/>
      <c r="P85" s="1"/>
      <c r="AT85"/>
      <c r="BS85" s="23"/>
    </row>
    <row r="86" spans="1:71" ht="15.75" customHeight="1" x14ac:dyDescent="0.25">
      <c r="A86" s="1" t="str">
        <f t="shared" si="4"/>
        <v>Feb</v>
      </c>
      <c r="B86" s="1">
        <f t="shared" si="5"/>
        <v>2</v>
      </c>
      <c r="C86" s="3">
        <f>DATE(2018, MONTH(DATEVALUE('[2]2022 Regulation Up'!$C$2&amp;" 1")), 1)</f>
        <v>43132</v>
      </c>
      <c r="D86" s="1">
        <v>13</v>
      </c>
      <c r="E86" s="1" t="s">
        <v>13</v>
      </c>
      <c r="F86" s="2">
        <v>511</v>
      </c>
      <c r="G86" s="1">
        <v>462.86746671549975</v>
      </c>
      <c r="H86" s="2">
        <v>515.25154500262977</v>
      </c>
      <c r="I86" s="2"/>
      <c r="J86" s="10"/>
      <c r="P86" s="1"/>
      <c r="AT86"/>
      <c r="BS86" s="23"/>
    </row>
    <row r="87" spans="1:71" ht="15.75" customHeight="1" x14ac:dyDescent="0.25">
      <c r="A87" s="1" t="str">
        <f t="shared" si="4"/>
        <v>Feb</v>
      </c>
      <c r="B87" s="1">
        <f t="shared" si="5"/>
        <v>2</v>
      </c>
      <c r="C87" s="3">
        <f>DATE(2018, MONTH(DATEVALUE('[2]2022 Regulation Up'!$C$2&amp;" 1")), 1)</f>
        <v>43132</v>
      </c>
      <c r="D87" s="1">
        <v>14</v>
      </c>
      <c r="E87" s="1" t="s">
        <v>13</v>
      </c>
      <c r="F87" s="2">
        <v>505</v>
      </c>
      <c r="G87" s="1">
        <v>427.00799997676165</v>
      </c>
      <c r="H87" s="2">
        <v>476.23061561703537</v>
      </c>
      <c r="I87" s="2"/>
      <c r="J87" s="10"/>
      <c r="P87" s="1"/>
      <c r="AT87"/>
      <c r="BS87" s="23"/>
    </row>
    <row r="88" spans="1:71" ht="15.75" customHeight="1" x14ac:dyDescent="0.25">
      <c r="A88" s="1" t="str">
        <f t="shared" si="4"/>
        <v>Feb</v>
      </c>
      <c r="B88" s="1">
        <f t="shared" si="5"/>
        <v>2</v>
      </c>
      <c r="C88" s="3">
        <f>DATE(2018, MONTH(DATEVALUE('[2]2022 Regulation Up'!$C$2&amp;" 1")), 1)</f>
        <v>43132</v>
      </c>
      <c r="D88" s="1">
        <v>15</v>
      </c>
      <c r="E88" s="1" t="s">
        <v>13</v>
      </c>
      <c r="F88" s="2">
        <v>463</v>
      </c>
      <c r="G88" s="1">
        <v>380.88960002993548</v>
      </c>
      <c r="H88" s="2">
        <v>440.39245872753287</v>
      </c>
      <c r="I88" s="2"/>
      <c r="J88" s="10"/>
      <c r="P88" s="1"/>
      <c r="AT88"/>
      <c r="BS88" s="23"/>
    </row>
    <row r="89" spans="1:71" ht="15.75" customHeight="1" x14ac:dyDescent="0.25">
      <c r="A89" s="1" t="str">
        <f t="shared" si="4"/>
        <v>Feb</v>
      </c>
      <c r="B89" s="1">
        <f t="shared" si="5"/>
        <v>2</v>
      </c>
      <c r="C89" s="3">
        <f>DATE(2018, MONTH(DATEVALUE('[2]2022 Regulation Up'!$C$2&amp;" 1")), 1)</f>
        <v>43132</v>
      </c>
      <c r="D89" s="1">
        <v>16</v>
      </c>
      <c r="E89" s="1" t="s">
        <v>13</v>
      </c>
      <c r="F89" s="2">
        <v>506</v>
      </c>
      <c r="G89" s="1">
        <v>402.59133330701542</v>
      </c>
      <c r="H89" s="2">
        <v>460.23129596001456</v>
      </c>
      <c r="I89" s="2"/>
      <c r="J89" s="10"/>
      <c r="P89" s="1"/>
      <c r="AT89"/>
      <c r="BS89" s="23"/>
    </row>
    <row r="90" spans="1:71" ht="15.75" customHeight="1" x14ac:dyDescent="0.25">
      <c r="A90" s="1" t="str">
        <f t="shared" si="4"/>
        <v>Feb</v>
      </c>
      <c r="B90" s="1">
        <f t="shared" si="5"/>
        <v>2</v>
      </c>
      <c r="C90" s="3">
        <f>DATE(2018, MONTH(DATEVALUE('[2]2022 Regulation Up'!$C$2&amp;" 1")), 1)</f>
        <v>43132</v>
      </c>
      <c r="D90" s="1">
        <v>17</v>
      </c>
      <c r="E90" s="1" t="s">
        <v>13</v>
      </c>
      <c r="F90" s="2">
        <v>502</v>
      </c>
      <c r="G90" s="1">
        <v>395.8639999244362</v>
      </c>
      <c r="H90" s="2">
        <v>449.13388665708987</v>
      </c>
      <c r="I90" s="2"/>
      <c r="J90" s="10"/>
      <c r="P90" s="1"/>
      <c r="AT90"/>
      <c r="BS90" s="23"/>
    </row>
    <row r="91" spans="1:71" ht="15.75" customHeight="1" x14ac:dyDescent="0.25">
      <c r="A91" s="1" t="str">
        <f t="shared" si="4"/>
        <v>Feb</v>
      </c>
      <c r="B91" s="1">
        <f t="shared" si="5"/>
        <v>2</v>
      </c>
      <c r="C91" s="3">
        <f>DATE(2018, MONTH(DATEVALUE('[2]2022 Regulation Up'!$C$2&amp;" 1")), 1)</f>
        <v>43132</v>
      </c>
      <c r="D91" s="1">
        <v>18</v>
      </c>
      <c r="E91" s="1" t="s">
        <v>13</v>
      </c>
      <c r="F91" s="2">
        <v>372</v>
      </c>
      <c r="G91" s="1">
        <v>326.74675562873483</v>
      </c>
      <c r="H91" s="2">
        <v>338.78654059854165</v>
      </c>
      <c r="I91" s="2"/>
      <c r="J91" s="10"/>
      <c r="P91" s="1"/>
      <c r="AT91"/>
      <c r="BS91" s="23"/>
    </row>
    <row r="92" spans="1:71" ht="15.75" customHeight="1" x14ac:dyDescent="0.25">
      <c r="A92" s="1" t="str">
        <f t="shared" si="4"/>
        <v>Feb</v>
      </c>
      <c r="B92" s="1">
        <f t="shared" si="5"/>
        <v>2</v>
      </c>
      <c r="C92" s="3">
        <f>DATE(2018, MONTH(DATEVALUE('[2]2022 Regulation Up'!$C$2&amp;" 1")), 1)</f>
        <v>43132</v>
      </c>
      <c r="D92" s="1">
        <v>19</v>
      </c>
      <c r="E92" s="1" t="s">
        <v>13</v>
      </c>
      <c r="F92" s="2">
        <v>327</v>
      </c>
      <c r="G92" s="1">
        <v>295.17240002542735</v>
      </c>
      <c r="H92" s="2">
        <v>294.09127958981611</v>
      </c>
      <c r="I92" s="2"/>
      <c r="J92" s="10"/>
      <c r="P92" s="1"/>
      <c r="AT92"/>
      <c r="BS92" s="23"/>
    </row>
    <row r="93" spans="1:71" ht="15.75" customHeight="1" x14ac:dyDescent="0.25">
      <c r="A93" s="1" t="str">
        <f t="shared" si="4"/>
        <v>Feb</v>
      </c>
      <c r="B93" s="1">
        <f t="shared" si="5"/>
        <v>2</v>
      </c>
      <c r="C93" s="3">
        <f>DATE(2018, MONTH(DATEVALUE('[2]2022 Regulation Up'!$C$2&amp;" 1")), 1)</f>
        <v>43132</v>
      </c>
      <c r="D93" s="1">
        <v>20</v>
      </c>
      <c r="E93" s="1" t="s">
        <v>13</v>
      </c>
      <c r="F93" s="2">
        <v>346</v>
      </c>
      <c r="G93" s="1">
        <v>319</v>
      </c>
      <c r="H93" s="2">
        <v>319</v>
      </c>
      <c r="I93" s="2"/>
      <c r="J93" s="10"/>
      <c r="P93" s="1"/>
      <c r="AT93"/>
      <c r="BS93" s="23"/>
    </row>
    <row r="94" spans="1:71" ht="15.75" customHeight="1" x14ac:dyDescent="0.25">
      <c r="A94" s="1" t="str">
        <f t="shared" si="4"/>
        <v>Feb</v>
      </c>
      <c r="B94" s="1">
        <f t="shared" si="5"/>
        <v>2</v>
      </c>
      <c r="C94" s="3">
        <f>DATE(2018, MONTH(DATEVALUE('[2]2022 Regulation Up'!$C$2&amp;" 1")), 1)</f>
        <v>43132</v>
      </c>
      <c r="D94" s="1">
        <v>21</v>
      </c>
      <c r="E94" s="1" t="s">
        <v>13</v>
      </c>
      <c r="F94" s="2">
        <v>335</v>
      </c>
      <c r="G94" s="1">
        <v>312</v>
      </c>
      <c r="H94" s="2">
        <v>312</v>
      </c>
      <c r="I94" s="2"/>
      <c r="J94" s="10"/>
      <c r="P94" s="1"/>
      <c r="AT94"/>
      <c r="BS94" s="23"/>
    </row>
    <row r="95" spans="1:71" ht="15.75" customHeight="1" x14ac:dyDescent="0.25">
      <c r="A95" s="1" t="str">
        <f t="shared" si="4"/>
        <v>Feb</v>
      </c>
      <c r="B95" s="1">
        <f t="shared" si="5"/>
        <v>2</v>
      </c>
      <c r="C95" s="3">
        <f>DATE(2018, MONTH(DATEVALUE('[2]2022 Regulation Up'!$C$2&amp;" 1")), 1)</f>
        <v>43132</v>
      </c>
      <c r="D95" s="1">
        <v>22</v>
      </c>
      <c r="E95" s="1" t="s">
        <v>13</v>
      </c>
      <c r="F95" s="2">
        <v>323</v>
      </c>
      <c r="G95" s="1">
        <v>315</v>
      </c>
      <c r="H95" s="2">
        <v>315</v>
      </c>
      <c r="I95" s="2"/>
      <c r="J95" s="10"/>
      <c r="P95" s="1"/>
      <c r="AT95"/>
      <c r="BS95" s="23"/>
    </row>
    <row r="96" spans="1:71" ht="15.75" customHeight="1" x14ac:dyDescent="0.25">
      <c r="A96" s="1" t="str">
        <f t="shared" si="4"/>
        <v>Feb</v>
      </c>
      <c r="B96" s="1">
        <f t="shared" si="5"/>
        <v>2</v>
      </c>
      <c r="C96" s="3">
        <f>DATE(2018, MONTH(DATEVALUE('[2]2022 Regulation Up'!$C$2&amp;" 1")), 1)</f>
        <v>43132</v>
      </c>
      <c r="D96" s="1">
        <v>23</v>
      </c>
      <c r="E96" s="1" t="s">
        <v>13</v>
      </c>
      <c r="F96" s="2">
        <v>385</v>
      </c>
      <c r="G96" s="1">
        <v>380.89333329640328</v>
      </c>
      <c r="H96" s="2">
        <v>380.89333329640328</v>
      </c>
      <c r="I96" s="2"/>
      <c r="J96" s="10"/>
      <c r="P96" s="1"/>
      <c r="AT96"/>
      <c r="BS96" s="23"/>
    </row>
    <row r="97" spans="1:71" ht="15.75" customHeight="1" x14ac:dyDescent="0.25">
      <c r="A97" s="1" t="str">
        <f t="shared" si="4"/>
        <v>Feb</v>
      </c>
      <c r="B97" s="1">
        <f t="shared" si="5"/>
        <v>2</v>
      </c>
      <c r="C97" s="3">
        <f>DATE(2018, MONTH(DATEVALUE('[2]2022 Regulation Up'!$C$2&amp;" 1")), 1)</f>
        <v>43132</v>
      </c>
      <c r="D97" s="1">
        <v>24</v>
      </c>
      <c r="E97" s="1" t="s">
        <v>13</v>
      </c>
      <c r="F97" s="2">
        <v>326</v>
      </c>
      <c r="G97" s="1">
        <v>390.31333330969017</v>
      </c>
      <c r="H97" s="2">
        <v>390.31333330969017</v>
      </c>
      <c r="I97" s="2"/>
      <c r="J97" s="10"/>
      <c r="P97" s="1"/>
      <c r="AT97"/>
      <c r="BS97" s="23"/>
    </row>
    <row r="98" spans="1:71" x14ac:dyDescent="0.25">
      <c r="A98" s="1" t="str">
        <f t="shared" si="4"/>
        <v>Mar</v>
      </c>
      <c r="B98" s="1">
        <f t="shared" si="5"/>
        <v>3</v>
      </c>
      <c r="C98" s="3">
        <f>DATE(2018, MONTH(DATEVALUE('[2]2022 Regulation Up'!$D$2&amp;" 1")), 1)</f>
        <v>43160</v>
      </c>
      <c r="D98" s="1">
        <v>1</v>
      </c>
      <c r="E98" s="1" t="s">
        <v>12</v>
      </c>
      <c r="F98" s="2">
        <v>320</v>
      </c>
      <c r="G98" s="1">
        <v>275.0000002682209</v>
      </c>
      <c r="H98" s="2">
        <v>275.0000002682209</v>
      </c>
      <c r="I98" s="2"/>
      <c r="J98" s="10"/>
      <c r="P98" s="1"/>
      <c r="AT98"/>
      <c r="BS98" s="23"/>
    </row>
    <row r="99" spans="1:71" x14ac:dyDescent="0.25">
      <c r="A99" s="1" t="str">
        <f t="shared" si="4"/>
        <v>Mar</v>
      </c>
      <c r="B99" s="1">
        <f t="shared" si="5"/>
        <v>3</v>
      </c>
      <c r="C99" s="3">
        <f>DATE(2018, MONTH(DATEVALUE('[2]2022 Regulation Up'!$D$2&amp;" 1")), 1)</f>
        <v>43160</v>
      </c>
      <c r="D99" s="1">
        <v>2</v>
      </c>
      <c r="E99" s="1" t="s">
        <v>12</v>
      </c>
      <c r="F99" s="2">
        <v>270</v>
      </c>
      <c r="G99" s="1">
        <v>255.56277800654374</v>
      </c>
      <c r="H99" s="2">
        <v>255.56277800654374</v>
      </c>
      <c r="I99" s="2"/>
      <c r="J99" s="10"/>
      <c r="P99" s="1"/>
      <c r="AT99"/>
      <c r="BS99" s="23"/>
    </row>
    <row r="100" spans="1:71" x14ac:dyDescent="0.25">
      <c r="A100" s="1" t="str">
        <f t="shared" si="4"/>
        <v>Mar</v>
      </c>
      <c r="B100" s="1">
        <f t="shared" si="5"/>
        <v>3</v>
      </c>
      <c r="C100" s="3">
        <f>DATE(2018, MONTH(DATEVALUE('[2]2022 Regulation Up'!$D$2&amp;" 1")), 1)</f>
        <v>43160</v>
      </c>
      <c r="D100" s="1">
        <v>3</v>
      </c>
      <c r="E100" s="1" t="s">
        <v>12</v>
      </c>
      <c r="F100" s="2">
        <v>250</v>
      </c>
      <c r="G100" s="1">
        <v>229.55555582046509</v>
      </c>
      <c r="H100" s="2">
        <v>229.55555582046509</v>
      </c>
      <c r="I100" s="2"/>
      <c r="J100" s="10"/>
      <c r="P100" s="1"/>
      <c r="AT100"/>
      <c r="BS100" s="23"/>
    </row>
    <row r="101" spans="1:71" x14ac:dyDescent="0.25">
      <c r="A101" s="1" t="str">
        <f t="shared" si="4"/>
        <v>Mar</v>
      </c>
      <c r="B101" s="1">
        <f t="shared" si="5"/>
        <v>3</v>
      </c>
      <c r="C101" s="3">
        <f>DATE(2018, MONTH(DATEVALUE('[2]2022 Regulation Up'!$D$2&amp;" 1")), 1)</f>
        <v>43160</v>
      </c>
      <c r="D101" s="1">
        <v>4</v>
      </c>
      <c r="E101" s="1" t="s">
        <v>12</v>
      </c>
      <c r="F101" s="2">
        <v>284</v>
      </c>
      <c r="G101" s="1">
        <v>286.65960009997093</v>
      </c>
      <c r="H101" s="2">
        <v>286.65960009997093</v>
      </c>
      <c r="I101" s="2"/>
      <c r="J101" s="10"/>
      <c r="P101" s="1"/>
      <c r="AT101"/>
      <c r="BS101" s="23"/>
    </row>
    <row r="102" spans="1:71" x14ac:dyDescent="0.25">
      <c r="A102" s="1" t="str">
        <f t="shared" si="4"/>
        <v>Mar</v>
      </c>
      <c r="B102" s="1">
        <f t="shared" si="5"/>
        <v>3</v>
      </c>
      <c r="C102" s="3">
        <f>DATE(2018, MONTH(DATEVALUE('[2]2022 Regulation Up'!$D$2&amp;" 1")), 1)</f>
        <v>43160</v>
      </c>
      <c r="D102" s="1">
        <v>5</v>
      </c>
      <c r="E102" s="1" t="s">
        <v>12</v>
      </c>
      <c r="F102" s="2">
        <v>330</v>
      </c>
      <c r="G102" s="1">
        <v>319.84444462259609</v>
      </c>
      <c r="H102" s="2">
        <v>319.84444462259609</v>
      </c>
      <c r="I102" s="2"/>
      <c r="J102" s="10"/>
      <c r="P102" s="1"/>
      <c r="AT102"/>
      <c r="BS102" s="23"/>
    </row>
    <row r="103" spans="1:71" x14ac:dyDescent="0.25">
      <c r="A103" s="1" t="str">
        <f t="shared" si="4"/>
        <v>Mar</v>
      </c>
      <c r="B103" s="1">
        <f t="shared" si="5"/>
        <v>3</v>
      </c>
      <c r="C103" s="3">
        <f>DATE(2018, MONTH(DATEVALUE('[2]2022 Regulation Up'!$D$2&amp;" 1")), 1)</f>
        <v>43160</v>
      </c>
      <c r="D103" s="1">
        <v>6</v>
      </c>
      <c r="E103" s="1" t="s">
        <v>12</v>
      </c>
      <c r="F103" s="2">
        <v>491</v>
      </c>
      <c r="G103" s="1">
        <v>470.08000040054321</v>
      </c>
      <c r="H103" s="2">
        <v>470.08000040054321</v>
      </c>
      <c r="I103" s="2"/>
      <c r="J103" s="10"/>
      <c r="P103" s="1"/>
      <c r="AT103"/>
      <c r="BS103" s="23"/>
    </row>
    <row r="104" spans="1:71" x14ac:dyDescent="0.25">
      <c r="A104" s="1" t="str">
        <f t="shared" si="4"/>
        <v>Mar</v>
      </c>
      <c r="B104" s="1">
        <f t="shared" si="5"/>
        <v>3</v>
      </c>
      <c r="C104" s="3">
        <f>DATE(2018, MONTH(DATEVALUE('[2]2022 Regulation Up'!$D$2&amp;" 1")), 1)</f>
        <v>43160</v>
      </c>
      <c r="D104" s="1">
        <v>7</v>
      </c>
      <c r="E104" s="1" t="s">
        <v>12</v>
      </c>
      <c r="F104" s="2">
        <v>609</v>
      </c>
      <c r="G104" s="1">
        <v>595.00000014901161</v>
      </c>
      <c r="H104" s="2">
        <v>595.00000014901161</v>
      </c>
      <c r="I104" s="2"/>
      <c r="J104" s="10"/>
      <c r="P104" s="1"/>
      <c r="AT104"/>
      <c r="BS104" s="23"/>
    </row>
    <row r="105" spans="1:71" x14ac:dyDescent="0.25">
      <c r="A105" s="1" t="str">
        <f t="shared" si="4"/>
        <v>Mar</v>
      </c>
      <c r="B105" s="1">
        <f t="shared" si="5"/>
        <v>3</v>
      </c>
      <c r="C105" s="3">
        <f>DATE(2018, MONTH(DATEVALUE('[2]2022 Regulation Up'!$D$2&amp;" 1")), 1)</f>
        <v>43160</v>
      </c>
      <c r="D105" s="1">
        <v>8</v>
      </c>
      <c r="E105" s="1" t="s">
        <v>12</v>
      </c>
      <c r="F105" s="2">
        <v>422</v>
      </c>
      <c r="G105" s="1">
        <v>389.96102146695057</v>
      </c>
      <c r="H105" s="2">
        <v>389.96102146695057</v>
      </c>
      <c r="I105" s="2"/>
      <c r="J105" s="10"/>
      <c r="P105" s="1"/>
      <c r="AT105"/>
      <c r="BS105" s="23"/>
    </row>
    <row r="106" spans="1:71" x14ac:dyDescent="0.25">
      <c r="A106" s="1" t="str">
        <f t="shared" si="4"/>
        <v>Mar</v>
      </c>
      <c r="B106" s="1">
        <f t="shared" si="5"/>
        <v>3</v>
      </c>
      <c r="C106" s="3">
        <f>DATE(2018, MONTH(DATEVALUE('[2]2022 Regulation Up'!$D$2&amp;" 1")), 1)</f>
        <v>43160</v>
      </c>
      <c r="D106" s="1">
        <v>9</v>
      </c>
      <c r="E106" s="1" t="s">
        <v>12</v>
      </c>
      <c r="F106" s="2">
        <v>371</v>
      </c>
      <c r="G106" s="1">
        <v>351.60266586999097</v>
      </c>
      <c r="H106" s="2">
        <v>351.60266586999097</v>
      </c>
      <c r="I106" s="2"/>
      <c r="J106" s="10"/>
      <c r="P106" s="1"/>
      <c r="AT106"/>
      <c r="BS106" s="23"/>
    </row>
    <row r="107" spans="1:71" x14ac:dyDescent="0.25">
      <c r="A107" s="1" t="str">
        <f t="shared" si="4"/>
        <v>Mar</v>
      </c>
      <c r="B107" s="1">
        <f t="shared" si="5"/>
        <v>3</v>
      </c>
      <c r="C107" s="3">
        <f>DATE(2018, MONTH(DATEVALUE('[2]2022 Regulation Up'!$D$2&amp;" 1")), 1)</f>
        <v>43160</v>
      </c>
      <c r="D107" s="1">
        <v>10</v>
      </c>
      <c r="E107" s="1" t="s">
        <v>12</v>
      </c>
      <c r="F107" s="2">
        <v>414</v>
      </c>
      <c r="G107" s="1">
        <v>339.08000040054321</v>
      </c>
      <c r="H107" s="2">
        <v>397.31436962238547</v>
      </c>
      <c r="I107" s="2"/>
      <c r="J107" s="10"/>
      <c r="P107" s="1"/>
      <c r="AT107"/>
      <c r="BS107" s="23"/>
    </row>
    <row r="108" spans="1:71" x14ac:dyDescent="0.25">
      <c r="A108" s="1" t="str">
        <f t="shared" si="4"/>
        <v>Mar</v>
      </c>
      <c r="B108" s="1">
        <f t="shared" si="5"/>
        <v>3</v>
      </c>
      <c r="C108" s="3">
        <f>DATE(2018, MONTH(DATEVALUE('[2]2022 Regulation Up'!$D$2&amp;" 1")), 1)</f>
        <v>43160</v>
      </c>
      <c r="D108" s="1">
        <v>11</v>
      </c>
      <c r="E108" s="1" t="s">
        <v>12</v>
      </c>
      <c r="F108" s="2">
        <v>507</v>
      </c>
      <c r="G108" s="1">
        <v>401.00000008940697</v>
      </c>
      <c r="H108" s="2">
        <v>459.2261269446555</v>
      </c>
      <c r="I108" s="2"/>
      <c r="J108" s="10"/>
      <c r="P108" s="1"/>
      <c r="AT108"/>
      <c r="BS108" s="23"/>
    </row>
    <row r="109" spans="1:71" x14ac:dyDescent="0.25">
      <c r="A109" s="1" t="str">
        <f t="shared" si="4"/>
        <v>Mar</v>
      </c>
      <c r="B109" s="1">
        <f t="shared" si="5"/>
        <v>3</v>
      </c>
      <c r="C109" s="3">
        <f>DATE(2018, MONTH(DATEVALUE('[2]2022 Regulation Up'!$D$2&amp;" 1")), 1)</f>
        <v>43160</v>
      </c>
      <c r="D109" s="1">
        <v>12</v>
      </c>
      <c r="E109" s="1" t="s">
        <v>12</v>
      </c>
      <c r="F109" s="2">
        <v>504</v>
      </c>
      <c r="G109" s="1">
        <v>403.03999960422516</v>
      </c>
      <c r="H109" s="2">
        <v>474.71763617095849</v>
      </c>
      <c r="I109" s="2"/>
      <c r="J109" s="10"/>
      <c r="P109" s="1"/>
      <c r="AT109"/>
      <c r="BS109" s="23"/>
    </row>
    <row r="110" spans="1:71" x14ac:dyDescent="0.25">
      <c r="A110" s="1" t="str">
        <f t="shared" si="4"/>
        <v>Mar</v>
      </c>
      <c r="B110" s="1">
        <f t="shared" si="5"/>
        <v>3</v>
      </c>
      <c r="C110" s="3">
        <f>DATE(2018, MONTH(DATEVALUE('[2]2022 Regulation Up'!$D$2&amp;" 1")), 1)</f>
        <v>43160</v>
      </c>
      <c r="D110" s="1">
        <v>13</v>
      </c>
      <c r="E110" s="1" t="s">
        <v>12</v>
      </c>
      <c r="F110" s="2">
        <v>503</v>
      </c>
      <c r="G110" s="1">
        <v>370.99999994039536</v>
      </c>
      <c r="H110" s="2">
        <v>454.10334743132262</v>
      </c>
      <c r="I110" s="2"/>
      <c r="J110" s="10"/>
      <c r="P110" s="1"/>
      <c r="AT110"/>
      <c r="BS110" s="23"/>
    </row>
    <row r="111" spans="1:71" x14ac:dyDescent="0.25">
      <c r="A111" s="1" t="str">
        <f t="shared" si="4"/>
        <v>Mar</v>
      </c>
      <c r="B111" s="1">
        <f t="shared" si="5"/>
        <v>3</v>
      </c>
      <c r="C111" s="3">
        <f>DATE(2018, MONTH(DATEVALUE('[2]2022 Regulation Up'!$D$2&amp;" 1")), 1)</f>
        <v>43160</v>
      </c>
      <c r="D111" s="1">
        <v>14</v>
      </c>
      <c r="E111" s="1" t="s">
        <v>12</v>
      </c>
      <c r="F111" s="2">
        <v>515</v>
      </c>
      <c r="G111" s="1">
        <v>379.23999977111816</v>
      </c>
      <c r="H111" s="2">
        <v>469.58724638357978</v>
      </c>
      <c r="I111" s="2"/>
      <c r="J111" s="10"/>
      <c r="AT111"/>
      <c r="BS111" s="23"/>
    </row>
    <row r="112" spans="1:71" x14ac:dyDescent="0.25">
      <c r="A112" s="1" t="str">
        <f t="shared" si="4"/>
        <v>Mar</v>
      </c>
      <c r="B112" s="1">
        <f t="shared" si="5"/>
        <v>3</v>
      </c>
      <c r="C112" s="3">
        <f>DATE(2018, MONTH(DATEVALUE('[2]2022 Regulation Up'!$D$2&amp;" 1")), 1)</f>
        <v>43160</v>
      </c>
      <c r="D112" s="1">
        <v>15</v>
      </c>
      <c r="E112" s="1" t="s">
        <v>12</v>
      </c>
      <c r="F112" s="2">
        <v>515</v>
      </c>
      <c r="G112" s="1">
        <v>417.28000062704086</v>
      </c>
      <c r="H112" s="2">
        <v>506.3789267326602</v>
      </c>
      <c r="I112" s="2"/>
      <c r="J112" s="10"/>
      <c r="AT112"/>
      <c r="BS112" s="23"/>
    </row>
    <row r="113" spans="1:71" x14ac:dyDescent="0.25">
      <c r="A113" s="1" t="str">
        <f t="shared" si="4"/>
        <v>Mar</v>
      </c>
      <c r="B113" s="1">
        <f t="shared" si="5"/>
        <v>3</v>
      </c>
      <c r="C113" s="3">
        <f>DATE(2018, MONTH(DATEVALUE('[2]2022 Regulation Up'!$D$2&amp;" 1")), 1)</f>
        <v>43160</v>
      </c>
      <c r="D113" s="1">
        <v>16</v>
      </c>
      <c r="E113" s="1" t="s">
        <v>12</v>
      </c>
      <c r="F113" s="2">
        <v>541</v>
      </c>
      <c r="G113" s="1">
        <v>414.08200002461672</v>
      </c>
      <c r="H113" s="2">
        <v>521.58212370979641</v>
      </c>
      <c r="I113" s="2"/>
      <c r="J113" s="10"/>
      <c r="AT113"/>
      <c r="BS113" s="23"/>
    </row>
    <row r="114" spans="1:71" x14ac:dyDescent="0.25">
      <c r="A114" s="1" t="str">
        <f t="shared" si="4"/>
        <v>Mar</v>
      </c>
      <c r="B114" s="1">
        <f t="shared" si="5"/>
        <v>3</v>
      </c>
      <c r="C114" s="3">
        <f>DATE(2018, MONTH(DATEVALUE('[2]2022 Regulation Up'!$D$2&amp;" 1")), 1)</f>
        <v>43160</v>
      </c>
      <c r="D114" s="1">
        <v>17</v>
      </c>
      <c r="E114" s="1" t="s">
        <v>12</v>
      </c>
      <c r="F114" s="2">
        <v>596</v>
      </c>
      <c r="G114" s="1">
        <v>448.56961102768781</v>
      </c>
      <c r="H114" s="2">
        <v>553.20117693773068</v>
      </c>
      <c r="I114" s="2"/>
      <c r="J114" s="10"/>
      <c r="AT114"/>
      <c r="BS114" s="23"/>
    </row>
    <row r="115" spans="1:71" x14ac:dyDescent="0.25">
      <c r="A115" s="1" t="str">
        <f t="shared" si="4"/>
        <v>Mar</v>
      </c>
      <c r="B115" s="1">
        <f t="shared" si="5"/>
        <v>3</v>
      </c>
      <c r="C115" s="3">
        <f>DATE(2018, MONTH(DATEVALUE('[2]2022 Regulation Up'!$D$2&amp;" 1")), 1)</f>
        <v>43160</v>
      </c>
      <c r="D115" s="1">
        <v>18</v>
      </c>
      <c r="E115" s="1" t="s">
        <v>12</v>
      </c>
      <c r="F115" s="2">
        <v>779</v>
      </c>
      <c r="G115" s="1">
        <v>619.36000003814695</v>
      </c>
      <c r="H115" s="2">
        <v>735.69889139239331</v>
      </c>
      <c r="I115" s="2"/>
      <c r="J115" s="10"/>
      <c r="AT115"/>
      <c r="BS115" s="23"/>
    </row>
    <row r="116" spans="1:71" x14ac:dyDescent="0.25">
      <c r="A116" s="1" t="str">
        <f t="shared" si="4"/>
        <v>Mar</v>
      </c>
      <c r="B116" s="1">
        <f t="shared" si="5"/>
        <v>3</v>
      </c>
      <c r="C116" s="3">
        <f>DATE(2018, MONTH(DATEVALUE('[2]2022 Regulation Up'!$D$2&amp;" 1")), 1)</f>
        <v>43160</v>
      </c>
      <c r="D116" s="1">
        <v>19</v>
      </c>
      <c r="E116" s="1" t="s">
        <v>12</v>
      </c>
      <c r="F116" s="2">
        <v>851</v>
      </c>
      <c r="G116" s="1">
        <v>694.16000002622604</v>
      </c>
      <c r="H116" s="2">
        <v>806.21131400825561</v>
      </c>
      <c r="I116" s="2"/>
      <c r="J116" s="10"/>
      <c r="AT116"/>
      <c r="BS116" s="23"/>
    </row>
    <row r="117" spans="1:71" x14ac:dyDescent="0.25">
      <c r="A117" s="1" t="str">
        <f t="shared" si="4"/>
        <v>Mar</v>
      </c>
      <c r="B117" s="1">
        <f t="shared" si="5"/>
        <v>3</v>
      </c>
      <c r="C117" s="3">
        <f>DATE(2018, MONTH(DATEVALUE('[2]2022 Regulation Up'!$D$2&amp;" 1")), 1)</f>
        <v>43160</v>
      </c>
      <c r="D117" s="1">
        <v>20</v>
      </c>
      <c r="E117" s="1" t="s">
        <v>12</v>
      </c>
      <c r="F117" s="2">
        <v>733</v>
      </c>
      <c r="G117" s="1">
        <v>640.69675564974546</v>
      </c>
      <c r="H117" s="2">
        <v>719.31600649102586</v>
      </c>
      <c r="I117" s="2"/>
      <c r="J117" s="10"/>
      <c r="AT117"/>
      <c r="BS117" s="23"/>
    </row>
    <row r="118" spans="1:71" x14ac:dyDescent="0.25">
      <c r="A118" s="1" t="str">
        <f t="shared" si="4"/>
        <v>Mar</v>
      </c>
      <c r="B118" s="1">
        <f t="shared" si="5"/>
        <v>3</v>
      </c>
      <c r="C118" s="3">
        <f>DATE(2018, MONTH(DATEVALUE('[2]2022 Regulation Up'!$D$2&amp;" 1")), 1)</f>
        <v>43160</v>
      </c>
      <c r="D118" s="1">
        <v>21</v>
      </c>
      <c r="E118" s="1" t="s">
        <v>12</v>
      </c>
      <c r="F118" s="2">
        <v>319</v>
      </c>
      <c r="G118" s="1">
        <v>304.92088896830876</v>
      </c>
      <c r="H118" s="2">
        <v>305.35074572723096</v>
      </c>
      <c r="I118" s="2"/>
      <c r="J118" s="10"/>
      <c r="AT118"/>
      <c r="BS118" s="23"/>
    </row>
    <row r="119" spans="1:71" x14ac:dyDescent="0.25">
      <c r="A119" s="1" t="str">
        <f t="shared" si="4"/>
        <v>Mar</v>
      </c>
      <c r="B119" s="1">
        <f t="shared" si="5"/>
        <v>3</v>
      </c>
      <c r="C119" s="3">
        <f>DATE(2018, MONTH(DATEVALUE('[2]2022 Regulation Up'!$D$2&amp;" 1")), 1)</f>
        <v>43160</v>
      </c>
      <c r="D119" s="1">
        <v>22</v>
      </c>
      <c r="E119" s="1" t="s">
        <v>12</v>
      </c>
      <c r="F119" s="2">
        <v>262</v>
      </c>
      <c r="G119" s="1">
        <v>250.84444471001626</v>
      </c>
      <c r="H119" s="2">
        <v>250.84444471001626</v>
      </c>
      <c r="I119" s="2"/>
      <c r="J119" s="10"/>
      <c r="AT119"/>
      <c r="BS119" s="23"/>
    </row>
    <row r="120" spans="1:71" x14ac:dyDescent="0.25">
      <c r="A120" s="1" t="str">
        <f t="shared" si="4"/>
        <v>Mar</v>
      </c>
      <c r="B120" s="1">
        <f t="shared" si="5"/>
        <v>3</v>
      </c>
      <c r="C120" s="3">
        <f>DATE(2018, MONTH(DATEVALUE('[2]2022 Regulation Up'!$D$2&amp;" 1")), 1)</f>
        <v>43160</v>
      </c>
      <c r="D120" s="1">
        <v>23</v>
      </c>
      <c r="E120" s="1" t="s">
        <v>12</v>
      </c>
      <c r="F120" s="2">
        <v>275</v>
      </c>
      <c r="G120" s="1">
        <v>257.26666691700615</v>
      </c>
      <c r="H120" s="2">
        <v>257.26666691700615</v>
      </c>
      <c r="I120" s="2"/>
      <c r="J120" s="10"/>
      <c r="AT120"/>
      <c r="BS120" s="23"/>
    </row>
    <row r="121" spans="1:71" x14ac:dyDescent="0.25">
      <c r="A121" s="1" t="str">
        <f t="shared" si="4"/>
        <v>Mar</v>
      </c>
      <c r="B121" s="1">
        <f t="shared" si="5"/>
        <v>3</v>
      </c>
      <c r="C121" s="3">
        <f>DATE(2018, MONTH(DATEVALUE('[2]2022 Regulation Up'!$D$2&amp;" 1")), 1)</f>
        <v>43160</v>
      </c>
      <c r="D121" s="1">
        <v>24</v>
      </c>
      <c r="E121" s="1" t="s">
        <v>12</v>
      </c>
      <c r="F121" s="2">
        <v>231</v>
      </c>
      <c r="G121" s="1">
        <v>191.56922188177705</v>
      </c>
      <c r="H121" s="2">
        <v>191.56922188177705</v>
      </c>
      <c r="I121" s="2"/>
      <c r="J121" s="10"/>
      <c r="AT121"/>
      <c r="BS121" s="23"/>
    </row>
    <row r="122" spans="1:71" ht="15.75" customHeight="1" x14ac:dyDescent="0.25">
      <c r="A122" s="1" t="str">
        <f t="shared" si="4"/>
        <v>Mar</v>
      </c>
      <c r="B122" s="1">
        <f t="shared" si="5"/>
        <v>3</v>
      </c>
      <c r="C122" s="3">
        <f>DATE(2018, MONTH(DATEVALUE('[2]2022 Regulation Up'!$D$2&amp;" 1")), 1)</f>
        <v>43160</v>
      </c>
      <c r="D122" s="1">
        <v>1</v>
      </c>
      <c r="E122" s="1" t="s">
        <v>13</v>
      </c>
      <c r="F122" s="2">
        <v>356</v>
      </c>
      <c r="G122" s="1">
        <v>369.41333304777743</v>
      </c>
      <c r="H122" s="2">
        <v>369.41333304777743</v>
      </c>
      <c r="I122" s="2"/>
      <c r="J122" s="10"/>
      <c r="AT122"/>
      <c r="BS122" s="23"/>
    </row>
    <row r="123" spans="1:71" ht="15.75" customHeight="1" x14ac:dyDescent="0.25">
      <c r="A123" s="1" t="str">
        <f t="shared" si="4"/>
        <v>Mar</v>
      </c>
      <c r="B123" s="1">
        <f t="shared" si="5"/>
        <v>3</v>
      </c>
      <c r="C123" s="3">
        <f>DATE(2018, MONTH(DATEVALUE('[2]2022 Regulation Up'!$D$2&amp;" 1")), 1)</f>
        <v>43160</v>
      </c>
      <c r="D123" s="1">
        <v>2</v>
      </c>
      <c r="E123" s="1" t="s">
        <v>13</v>
      </c>
      <c r="F123" s="2">
        <v>257</v>
      </c>
      <c r="G123" s="1">
        <v>326.41333325902622</v>
      </c>
      <c r="H123" s="2">
        <v>326.41333325902622</v>
      </c>
      <c r="I123" s="2"/>
      <c r="J123" s="10"/>
      <c r="AT123"/>
      <c r="BS123" s="23"/>
    </row>
    <row r="124" spans="1:71" ht="15.75" customHeight="1" x14ac:dyDescent="0.25">
      <c r="A124" s="1" t="str">
        <f t="shared" si="4"/>
        <v>Mar</v>
      </c>
      <c r="B124" s="1">
        <f t="shared" si="5"/>
        <v>3</v>
      </c>
      <c r="C124" s="3">
        <f>DATE(2018, MONTH(DATEVALUE('[2]2022 Regulation Up'!$D$2&amp;" 1")), 1)</f>
        <v>43160</v>
      </c>
      <c r="D124" s="1">
        <v>3</v>
      </c>
      <c r="E124" s="1" t="s">
        <v>13</v>
      </c>
      <c r="F124" s="2">
        <v>261</v>
      </c>
      <c r="G124" s="1">
        <v>253.24000000953674</v>
      </c>
      <c r="H124" s="2">
        <v>253.24000000953674</v>
      </c>
      <c r="I124" s="2"/>
      <c r="J124" s="10"/>
      <c r="AT124"/>
      <c r="BS124" s="23"/>
    </row>
    <row r="125" spans="1:71" ht="15.75" customHeight="1" x14ac:dyDescent="0.25">
      <c r="A125" s="1" t="str">
        <f t="shared" si="4"/>
        <v>Mar</v>
      </c>
      <c r="B125" s="1">
        <f t="shared" si="5"/>
        <v>3</v>
      </c>
      <c r="C125" s="3">
        <f>DATE(2018, MONTH(DATEVALUE('[2]2022 Regulation Up'!$D$2&amp;" 1")), 1)</f>
        <v>43160</v>
      </c>
      <c r="D125" s="1">
        <v>4</v>
      </c>
      <c r="E125" s="1" t="s">
        <v>13</v>
      </c>
      <c r="F125" s="2">
        <v>223</v>
      </c>
      <c r="G125" s="1">
        <v>255.78666639829675</v>
      </c>
      <c r="H125" s="2">
        <v>255.78666639829675</v>
      </c>
      <c r="I125" s="2"/>
      <c r="J125" s="10"/>
      <c r="AT125"/>
      <c r="BS125" s="23"/>
    </row>
    <row r="126" spans="1:71" ht="15.75" customHeight="1" x14ac:dyDescent="0.25">
      <c r="A126" s="1" t="str">
        <f t="shared" si="4"/>
        <v>Mar</v>
      </c>
      <c r="B126" s="1">
        <f t="shared" si="5"/>
        <v>3</v>
      </c>
      <c r="C126" s="3">
        <f>DATE(2018, MONTH(DATEVALUE('[2]2022 Regulation Up'!$D$2&amp;" 1")), 1)</f>
        <v>43160</v>
      </c>
      <c r="D126" s="1">
        <v>5</v>
      </c>
      <c r="E126" s="1" t="s">
        <v>13</v>
      </c>
      <c r="F126" s="2">
        <v>233</v>
      </c>
      <c r="G126" s="1">
        <v>237.24000000953674</v>
      </c>
      <c r="H126" s="2">
        <v>237.24000000953674</v>
      </c>
      <c r="I126" s="2"/>
      <c r="J126" s="10"/>
      <c r="AT126"/>
      <c r="BS126" s="23"/>
    </row>
    <row r="127" spans="1:71" ht="15.75" customHeight="1" x14ac:dyDescent="0.25">
      <c r="A127" s="1" t="str">
        <f t="shared" si="4"/>
        <v>Mar</v>
      </c>
      <c r="B127" s="1">
        <f t="shared" si="5"/>
        <v>3</v>
      </c>
      <c r="C127" s="3">
        <f>DATE(2018, MONTH(DATEVALUE('[2]2022 Regulation Up'!$D$2&amp;" 1")), 1)</f>
        <v>43160</v>
      </c>
      <c r="D127" s="1">
        <v>6</v>
      </c>
      <c r="E127" s="1" t="s">
        <v>13</v>
      </c>
      <c r="F127" s="2">
        <v>299</v>
      </c>
      <c r="G127" s="1">
        <v>276.93380000031243</v>
      </c>
      <c r="H127" s="2">
        <v>276.93380000031243</v>
      </c>
      <c r="I127" s="2"/>
      <c r="J127" s="10"/>
      <c r="AT127"/>
      <c r="BS127" s="23"/>
    </row>
    <row r="128" spans="1:71" ht="15.75" customHeight="1" x14ac:dyDescent="0.25">
      <c r="A128" s="1" t="str">
        <f t="shared" si="4"/>
        <v>Mar</v>
      </c>
      <c r="B128" s="1">
        <f t="shared" si="5"/>
        <v>3</v>
      </c>
      <c r="C128" s="3">
        <f>DATE(2018, MONTH(DATEVALUE('[2]2022 Regulation Up'!$D$2&amp;" 1")), 1)</f>
        <v>43160</v>
      </c>
      <c r="D128" s="1">
        <v>7</v>
      </c>
      <c r="E128" s="1" t="s">
        <v>13</v>
      </c>
      <c r="F128" s="2">
        <v>263</v>
      </c>
      <c r="G128" s="1">
        <v>235.77353330274423</v>
      </c>
      <c r="H128" s="2">
        <v>235.77353330274423</v>
      </c>
      <c r="I128" s="2"/>
      <c r="J128" s="10"/>
      <c r="AT128"/>
      <c r="BS128" s="23"/>
    </row>
    <row r="129" spans="1:71" ht="15.75" customHeight="1" x14ac:dyDescent="0.25">
      <c r="A129" s="1" t="str">
        <f t="shared" si="4"/>
        <v>Mar</v>
      </c>
      <c r="B129" s="1">
        <f t="shared" si="5"/>
        <v>3</v>
      </c>
      <c r="C129" s="3">
        <f>DATE(2018, MONTH(DATEVALUE('[2]2022 Regulation Up'!$D$2&amp;" 1")), 1)</f>
        <v>43160</v>
      </c>
      <c r="D129" s="1">
        <v>8</v>
      </c>
      <c r="E129" s="1" t="s">
        <v>13</v>
      </c>
      <c r="F129" s="2">
        <v>606</v>
      </c>
      <c r="G129" s="1">
        <v>573.01775566817571</v>
      </c>
      <c r="H129" s="2">
        <v>662.46994937452757</v>
      </c>
      <c r="I129" s="2"/>
      <c r="J129" s="10"/>
      <c r="AT129"/>
      <c r="BS129" s="23"/>
    </row>
    <row r="130" spans="1:71" ht="15.75" customHeight="1" x14ac:dyDescent="0.25">
      <c r="A130" s="1" t="str">
        <f t="shared" si="4"/>
        <v>Mar</v>
      </c>
      <c r="B130" s="1">
        <f t="shared" si="5"/>
        <v>3</v>
      </c>
      <c r="C130" s="3">
        <f>DATE(2018, MONTH(DATEVALUE('[2]2022 Regulation Up'!$D$2&amp;" 1")), 1)</f>
        <v>43160</v>
      </c>
      <c r="D130" s="1">
        <v>9</v>
      </c>
      <c r="E130" s="1" t="s">
        <v>13</v>
      </c>
      <c r="F130" s="2">
        <v>742</v>
      </c>
      <c r="G130" s="1">
        <v>640.08400001327198</v>
      </c>
      <c r="H130" s="2">
        <v>767.68961387379034</v>
      </c>
      <c r="I130" s="2"/>
      <c r="J130" s="10"/>
      <c r="AT130"/>
      <c r="BS130" s="23"/>
    </row>
    <row r="131" spans="1:71" ht="15.75" customHeight="1" x14ac:dyDescent="0.25">
      <c r="A131" s="1" t="str">
        <f t="shared" ref="A131:A194" si="6">TEXT(C131, "mmm")</f>
        <v>Mar</v>
      </c>
      <c r="B131" s="1">
        <f t="shared" ref="B131:B194" si="7">MONTH(C131)</f>
        <v>3</v>
      </c>
      <c r="C131" s="3">
        <f>DATE(2018, MONTH(DATEVALUE('[2]2022 Regulation Up'!$D$2&amp;" 1")), 1)</f>
        <v>43160</v>
      </c>
      <c r="D131" s="1">
        <v>10</v>
      </c>
      <c r="E131" s="1" t="s">
        <v>13</v>
      </c>
      <c r="F131" s="2">
        <v>647</v>
      </c>
      <c r="G131" s="1">
        <v>471.6241334186991</v>
      </c>
      <c r="H131" s="2">
        <v>560.29858689161563</v>
      </c>
      <c r="I131" s="2"/>
      <c r="J131" s="10"/>
      <c r="AT131"/>
      <c r="BS131" s="23"/>
    </row>
    <row r="132" spans="1:71" ht="15.75" customHeight="1" x14ac:dyDescent="0.25">
      <c r="A132" s="1" t="str">
        <f t="shared" si="6"/>
        <v>Mar</v>
      </c>
      <c r="B132" s="1">
        <f t="shared" si="7"/>
        <v>3</v>
      </c>
      <c r="C132" s="3">
        <f>DATE(2018, MONTH(DATEVALUE('[2]2022 Regulation Up'!$D$2&amp;" 1")), 1)</f>
        <v>43160</v>
      </c>
      <c r="D132" s="1">
        <v>11</v>
      </c>
      <c r="E132" s="1" t="s">
        <v>13</v>
      </c>
      <c r="F132" s="2">
        <v>535</v>
      </c>
      <c r="G132" s="1">
        <v>431.48800010085108</v>
      </c>
      <c r="H132" s="2">
        <v>499.96697221332022</v>
      </c>
      <c r="I132" s="2"/>
      <c r="J132" s="10"/>
      <c r="AT132"/>
      <c r="BS132" s="23"/>
    </row>
    <row r="133" spans="1:71" ht="15.75" customHeight="1" x14ac:dyDescent="0.25">
      <c r="A133" s="1" t="str">
        <f t="shared" si="6"/>
        <v>Mar</v>
      </c>
      <c r="B133" s="1">
        <f t="shared" si="7"/>
        <v>3</v>
      </c>
      <c r="C133" s="3">
        <f>DATE(2018, MONTH(DATEVALUE('[2]2022 Regulation Up'!$D$2&amp;" 1")), 1)</f>
        <v>43160</v>
      </c>
      <c r="D133" s="1">
        <v>12</v>
      </c>
      <c r="E133" s="1" t="s">
        <v>13</v>
      </c>
      <c r="F133" s="2">
        <v>508</v>
      </c>
      <c r="G133" s="1">
        <v>404.61706676999728</v>
      </c>
      <c r="H133" s="2">
        <v>481.2974511463043</v>
      </c>
      <c r="I133" s="2"/>
      <c r="J133" s="10"/>
      <c r="AT133"/>
      <c r="BS133" s="23"/>
    </row>
    <row r="134" spans="1:71" ht="15.75" customHeight="1" x14ac:dyDescent="0.25">
      <c r="A134" s="1" t="str">
        <f t="shared" si="6"/>
        <v>Mar</v>
      </c>
      <c r="B134" s="1">
        <f t="shared" si="7"/>
        <v>3</v>
      </c>
      <c r="C134" s="3">
        <f>DATE(2018, MONTH(DATEVALUE('[2]2022 Regulation Up'!$D$2&amp;" 1")), 1)</f>
        <v>43160</v>
      </c>
      <c r="D134" s="1">
        <v>13</v>
      </c>
      <c r="E134" s="1" t="s">
        <v>13</v>
      </c>
      <c r="F134" s="2">
        <v>568</v>
      </c>
      <c r="G134" s="1">
        <v>426.66133317068221</v>
      </c>
      <c r="H134" s="2">
        <v>507.56232188252517</v>
      </c>
      <c r="I134" s="2"/>
      <c r="J134" s="10"/>
      <c r="AT134"/>
      <c r="BS134" s="23"/>
    </row>
    <row r="135" spans="1:71" ht="15.75" customHeight="1" x14ac:dyDescent="0.25">
      <c r="A135" s="1" t="str">
        <f t="shared" si="6"/>
        <v>Mar</v>
      </c>
      <c r="B135" s="1">
        <f t="shared" si="7"/>
        <v>3</v>
      </c>
      <c r="C135" s="3">
        <f>DATE(2018, MONTH(DATEVALUE('[2]2022 Regulation Up'!$D$2&amp;" 1")), 1)</f>
        <v>43160</v>
      </c>
      <c r="D135" s="1">
        <v>14</v>
      </c>
      <c r="E135" s="1" t="s">
        <v>13</v>
      </c>
      <c r="F135" s="2">
        <v>461</v>
      </c>
      <c r="G135" s="1">
        <v>429.03999978553503</v>
      </c>
      <c r="H135" s="2">
        <v>515.79061006695906</v>
      </c>
      <c r="I135" s="2"/>
      <c r="J135" s="10"/>
      <c r="AT135"/>
      <c r="BS135" s="23"/>
    </row>
    <row r="136" spans="1:71" ht="15.75" customHeight="1" x14ac:dyDescent="0.25">
      <c r="A136" s="1" t="str">
        <f t="shared" si="6"/>
        <v>Mar</v>
      </c>
      <c r="B136" s="1">
        <f t="shared" si="7"/>
        <v>3</v>
      </c>
      <c r="C136" s="3">
        <f>DATE(2018, MONTH(DATEVALUE('[2]2022 Regulation Up'!$D$2&amp;" 1")), 1)</f>
        <v>43160</v>
      </c>
      <c r="D136" s="1">
        <v>15</v>
      </c>
      <c r="E136" s="1" t="s">
        <v>13</v>
      </c>
      <c r="F136" s="2">
        <v>486</v>
      </c>
      <c r="G136" s="1">
        <v>384.72800003662707</v>
      </c>
      <c r="H136" s="2">
        <v>470.65226776398202</v>
      </c>
      <c r="I136" s="2"/>
      <c r="J136" s="10"/>
      <c r="AT136"/>
      <c r="BS136" s="23"/>
    </row>
    <row r="137" spans="1:71" ht="15.75" customHeight="1" x14ac:dyDescent="0.25">
      <c r="A137" s="1" t="str">
        <f t="shared" si="6"/>
        <v>Mar</v>
      </c>
      <c r="B137" s="1">
        <f t="shared" si="7"/>
        <v>3</v>
      </c>
      <c r="C137" s="3">
        <f>DATE(2018, MONTH(DATEVALUE('[2]2022 Regulation Up'!$D$2&amp;" 1")), 1)</f>
        <v>43160</v>
      </c>
      <c r="D137" s="1">
        <v>16</v>
      </c>
      <c r="E137" s="1" t="s">
        <v>13</v>
      </c>
      <c r="F137" s="2">
        <v>509</v>
      </c>
      <c r="G137" s="1">
        <v>398.60799994104855</v>
      </c>
      <c r="H137" s="2">
        <v>476.40882472582291</v>
      </c>
      <c r="I137" s="2"/>
      <c r="J137" s="10"/>
      <c r="AT137"/>
      <c r="BS137" s="23"/>
    </row>
    <row r="138" spans="1:71" ht="15.75" customHeight="1" x14ac:dyDescent="0.25">
      <c r="A138" s="1" t="str">
        <f t="shared" si="6"/>
        <v>Mar</v>
      </c>
      <c r="B138" s="1">
        <f t="shared" si="7"/>
        <v>3</v>
      </c>
      <c r="C138" s="3">
        <f>DATE(2018, MONTH(DATEVALUE('[2]2022 Regulation Up'!$D$2&amp;" 1")), 1)</f>
        <v>43160</v>
      </c>
      <c r="D138" s="1">
        <v>17</v>
      </c>
      <c r="E138" s="1" t="s">
        <v>13</v>
      </c>
      <c r="F138" s="2">
        <v>564</v>
      </c>
      <c r="G138" s="1">
        <v>410.63840004824101</v>
      </c>
      <c r="H138" s="2">
        <v>497.17659425722968</v>
      </c>
      <c r="I138" s="2"/>
      <c r="J138" s="10"/>
      <c r="AT138"/>
      <c r="BS138" s="23"/>
    </row>
    <row r="139" spans="1:71" ht="15.75" customHeight="1" x14ac:dyDescent="0.25">
      <c r="A139" s="1" t="str">
        <f t="shared" si="6"/>
        <v>Mar</v>
      </c>
      <c r="B139" s="1">
        <f t="shared" si="7"/>
        <v>3</v>
      </c>
      <c r="C139" s="3">
        <f>DATE(2018, MONTH(DATEVALUE('[2]2022 Regulation Up'!$D$2&amp;" 1")), 1)</f>
        <v>43160</v>
      </c>
      <c r="D139" s="1">
        <v>18</v>
      </c>
      <c r="E139" s="1" t="s">
        <v>13</v>
      </c>
      <c r="F139" s="2">
        <v>500</v>
      </c>
      <c r="G139" s="1">
        <v>448.80982230336718</v>
      </c>
      <c r="H139" s="2">
        <v>513.79099193729269</v>
      </c>
      <c r="I139" s="2"/>
      <c r="J139" s="10"/>
      <c r="AT139"/>
      <c r="BS139" s="23"/>
    </row>
    <row r="140" spans="1:71" ht="15.75" customHeight="1" x14ac:dyDescent="0.25">
      <c r="A140" s="1" t="str">
        <f t="shared" si="6"/>
        <v>Mar</v>
      </c>
      <c r="B140" s="1">
        <f t="shared" si="7"/>
        <v>3</v>
      </c>
      <c r="C140" s="3">
        <f>DATE(2018, MONTH(DATEVALUE('[2]2022 Regulation Up'!$D$2&amp;" 1")), 1)</f>
        <v>43160</v>
      </c>
      <c r="D140" s="1">
        <v>19</v>
      </c>
      <c r="E140" s="1" t="s">
        <v>13</v>
      </c>
      <c r="F140" s="2">
        <v>415</v>
      </c>
      <c r="G140" s="1">
        <v>380.94748891310149</v>
      </c>
      <c r="H140" s="2">
        <v>399.69476562053336</v>
      </c>
      <c r="I140" s="2"/>
      <c r="J140" s="10"/>
    </row>
    <row r="141" spans="1:71" ht="15.75" customHeight="1" x14ac:dyDescent="0.25">
      <c r="A141" s="1" t="str">
        <f t="shared" si="6"/>
        <v>Mar</v>
      </c>
      <c r="B141" s="1">
        <f t="shared" si="7"/>
        <v>3</v>
      </c>
      <c r="C141" s="3">
        <f>DATE(2018, MONTH(DATEVALUE('[2]2022 Regulation Up'!$D$2&amp;" 1")), 1)</f>
        <v>43160</v>
      </c>
      <c r="D141" s="1">
        <v>20</v>
      </c>
      <c r="E141" s="1" t="s">
        <v>13</v>
      </c>
      <c r="F141" s="2">
        <v>336</v>
      </c>
      <c r="G141" s="1">
        <v>404.10233328644807</v>
      </c>
      <c r="H141" s="2">
        <v>402.0453313444574</v>
      </c>
      <c r="I141" s="2"/>
      <c r="J141" s="10"/>
    </row>
    <row r="142" spans="1:71" ht="15.75" customHeight="1" x14ac:dyDescent="0.25">
      <c r="A142" s="1" t="str">
        <f t="shared" si="6"/>
        <v>Mar</v>
      </c>
      <c r="B142" s="1">
        <f t="shared" si="7"/>
        <v>3</v>
      </c>
      <c r="C142" s="3">
        <f>DATE(2018, MONTH(DATEVALUE('[2]2022 Regulation Up'!$D$2&amp;" 1")), 1)</f>
        <v>43160</v>
      </c>
      <c r="D142" s="1">
        <v>21</v>
      </c>
      <c r="E142" s="1" t="s">
        <v>13</v>
      </c>
      <c r="F142" s="2">
        <v>369</v>
      </c>
      <c r="G142" s="1">
        <v>374.08653327493619</v>
      </c>
      <c r="H142" s="2">
        <v>374.08653327493619</v>
      </c>
      <c r="I142" s="2"/>
      <c r="J142" s="10"/>
    </row>
    <row r="143" spans="1:71" ht="15.75" customHeight="1" x14ac:dyDescent="0.25">
      <c r="A143" s="1" t="str">
        <f t="shared" si="6"/>
        <v>Mar</v>
      </c>
      <c r="B143" s="1">
        <f t="shared" si="7"/>
        <v>3</v>
      </c>
      <c r="C143" s="3">
        <f>DATE(2018, MONTH(DATEVALUE('[2]2022 Regulation Up'!$D$2&amp;" 1")), 1)</f>
        <v>43160</v>
      </c>
      <c r="D143" s="1">
        <v>22</v>
      </c>
      <c r="E143" s="1" t="s">
        <v>13</v>
      </c>
      <c r="F143" s="2">
        <v>416</v>
      </c>
      <c r="G143" s="1">
        <v>381.88519985118262</v>
      </c>
      <c r="H143" s="2">
        <v>381.88519985118262</v>
      </c>
      <c r="I143" s="2"/>
      <c r="J143" s="10"/>
    </row>
    <row r="144" spans="1:71" ht="15.75" customHeight="1" x14ac:dyDescent="0.25">
      <c r="A144" s="1" t="str">
        <f t="shared" si="6"/>
        <v>Mar</v>
      </c>
      <c r="B144" s="1">
        <f t="shared" si="7"/>
        <v>3</v>
      </c>
      <c r="C144" s="3">
        <f>DATE(2018, MONTH(DATEVALUE('[2]2022 Regulation Up'!$D$2&amp;" 1")), 1)</f>
        <v>43160</v>
      </c>
      <c r="D144" s="1">
        <v>23</v>
      </c>
      <c r="E144" s="1" t="s">
        <v>13</v>
      </c>
      <c r="F144" s="2">
        <v>414</v>
      </c>
      <c r="G144" s="1">
        <v>425.19855562239889</v>
      </c>
      <c r="H144" s="2">
        <v>425.19855562239889</v>
      </c>
      <c r="I144" s="2"/>
      <c r="J144" s="10"/>
    </row>
    <row r="145" spans="1:10" ht="15.75" customHeight="1" x14ac:dyDescent="0.25">
      <c r="A145" s="1" t="str">
        <f t="shared" si="6"/>
        <v>Mar</v>
      </c>
      <c r="B145" s="1">
        <f t="shared" si="7"/>
        <v>3</v>
      </c>
      <c r="C145" s="3">
        <f>DATE(2018, MONTH(DATEVALUE('[2]2022 Regulation Up'!$D$2&amp;" 1")), 1)</f>
        <v>43160</v>
      </c>
      <c r="D145" s="1">
        <v>24</v>
      </c>
      <c r="E145" s="1" t="s">
        <v>13</v>
      </c>
      <c r="F145" s="2">
        <v>418</v>
      </c>
      <c r="G145" s="1">
        <v>420.55353336436053</v>
      </c>
      <c r="H145" s="2">
        <v>420.55353336436053</v>
      </c>
      <c r="I145" s="2"/>
      <c r="J145" s="10"/>
    </row>
    <row r="146" spans="1:10" x14ac:dyDescent="0.25">
      <c r="A146" s="1" t="str">
        <f t="shared" si="6"/>
        <v>Apr</v>
      </c>
      <c r="B146" s="1">
        <f t="shared" si="7"/>
        <v>4</v>
      </c>
      <c r="C146" s="3">
        <f>DATE(2018, MONTH(DATEVALUE('[2]2022 Regulation Up'!$E$2&amp;" 1")), 1)</f>
        <v>43191</v>
      </c>
      <c r="D146" s="1">
        <v>1</v>
      </c>
      <c r="E146" s="1" t="s">
        <v>12</v>
      </c>
      <c r="F146" s="2">
        <v>230</v>
      </c>
      <c r="G146" s="1">
        <v>212.54400013089179</v>
      </c>
      <c r="H146" s="2">
        <v>212.54400013089179</v>
      </c>
      <c r="I146" s="2"/>
      <c r="J146" s="10"/>
    </row>
    <row r="147" spans="1:10" x14ac:dyDescent="0.25">
      <c r="A147" s="1" t="str">
        <f t="shared" si="6"/>
        <v>Apr</v>
      </c>
      <c r="B147" s="1">
        <f t="shared" si="7"/>
        <v>4</v>
      </c>
      <c r="C147" s="3">
        <f>DATE(2018, MONTH(DATEVALUE('[2]2022 Regulation Up'!$E$2&amp;" 1")), 1)</f>
        <v>43191</v>
      </c>
      <c r="D147" s="1">
        <v>2</v>
      </c>
      <c r="E147" s="1" t="s">
        <v>12</v>
      </c>
      <c r="F147" s="2">
        <v>202</v>
      </c>
      <c r="G147" s="1">
        <v>239.4674667565028</v>
      </c>
      <c r="H147" s="2">
        <v>239.4674667565028</v>
      </c>
      <c r="I147" s="2"/>
      <c r="J147" s="10"/>
    </row>
    <row r="148" spans="1:10" x14ac:dyDescent="0.25">
      <c r="A148" s="1" t="str">
        <f t="shared" si="6"/>
        <v>Apr</v>
      </c>
      <c r="B148" s="1">
        <f t="shared" si="7"/>
        <v>4</v>
      </c>
      <c r="C148" s="3">
        <f>DATE(2018, MONTH(DATEVALUE('[2]2022 Regulation Up'!$E$2&amp;" 1")), 1)</f>
        <v>43191</v>
      </c>
      <c r="D148" s="1">
        <v>3</v>
      </c>
      <c r="E148" s="1" t="s">
        <v>12</v>
      </c>
      <c r="F148" s="2">
        <v>212</v>
      </c>
      <c r="G148" s="1">
        <v>189.01180005788805</v>
      </c>
      <c r="H148" s="2">
        <v>189.01180005788805</v>
      </c>
      <c r="I148" s="2"/>
      <c r="J148" s="10"/>
    </row>
    <row r="149" spans="1:10" x14ac:dyDescent="0.25">
      <c r="A149" s="1" t="str">
        <f t="shared" si="6"/>
        <v>Apr</v>
      </c>
      <c r="B149" s="1">
        <f t="shared" si="7"/>
        <v>4</v>
      </c>
      <c r="C149" s="3">
        <f>DATE(2018, MONTH(DATEVALUE('[2]2022 Regulation Up'!$E$2&amp;" 1")), 1)</f>
        <v>43191</v>
      </c>
      <c r="D149" s="1">
        <v>4</v>
      </c>
      <c r="E149" s="1" t="s">
        <v>12</v>
      </c>
      <c r="F149" s="2">
        <v>271</v>
      </c>
      <c r="G149" s="1">
        <v>283.26699976940949</v>
      </c>
      <c r="H149" s="2">
        <v>283.26699976940949</v>
      </c>
      <c r="I149" s="2"/>
      <c r="J149" s="10"/>
    </row>
    <row r="150" spans="1:10" x14ac:dyDescent="0.25">
      <c r="A150" s="1" t="str">
        <f t="shared" si="6"/>
        <v>Apr</v>
      </c>
      <c r="B150" s="1">
        <f t="shared" si="7"/>
        <v>4</v>
      </c>
      <c r="C150" s="3">
        <f>DATE(2018, MONTH(DATEVALUE('[2]2022 Regulation Up'!$E$2&amp;" 1")), 1)</f>
        <v>43191</v>
      </c>
      <c r="D150" s="1">
        <v>5</v>
      </c>
      <c r="E150" s="1" t="s">
        <v>12</v>
      </c>
      <c r="F150" s="2">
        <v>287</v>
      </c>
      <c r="G150" s="1">
        <v>290.67240012794736</v>
      </c>
      <c r="H150" s="2">
        <v>290.67240012794736</v>
      </c>
      <c r="I150" s="2"/>
      <c r="J150" s="10"/>
    </row>
    <row r="151" spans="1:10" x14ac:dyDescent="0.25">
      <c r="A151" s="1" t="str">
        <f t="shared" si="6"/>
        <v>Apr</v>
      </c>
      <c r="B151" s="1">
        <f t="shared" si="7"/>
        <v>4</v>
      </c>
      <c r="C151" s="3">
        <f>DATE(2018, MONTH(DATEVALUE('[2]2022 Regulation Up'!$E$2&amp;" 1")), 1)</f>
        <v>43191</v>
      </c>
      <c r="D151" s="1">
        <v>6</v>
      </c>
      <c r="E151" s="1" t="s">
        <v>12</v>
      </c>
      <c r="F151" s="2">
        <v>412</v>
      </c>
      <c r="G151" s="1">
        <v>415.47380014419559</v>
      </c>
      <c r="H151" s="2">
        <v>415.47380014419559</v>
      </c>
      <c r="I151" s="2"/>
      <c r="J151" s="10"/>
    </row>
    <row r="152" spans="1:10" x14ac:dyDescent="0.25">
      <c r="A152" s="1" t="str">
        <f t="shared" si="6"/>
        <v>Apr</v>
      </c>
      <c r="B152" s="1">
        <f t="shared" si="7"/>
        <v>4</v>
      </c>
      <c r="C152" s="3">
        <f>DATE(2018, MONTH(DATEVALUE('[2]2022 Regulation Up'!$E$2&amp;" 1")), 1)</f>
        <v>43191</v>
      </c>
      <c r="D152" s="1">
        <v>7</v>
      </c>
      <c r="E152" s="1" t="s">
        <v>12</v>
      </c>
      <c r="F152" s="2">
        <v>540</v>
      </c>
      <c r="G152" s="1">
        <v>507.42222238580388</v>
      </c>
      <c r="H152" s="2">
        <v>507.42222238580388</v>
      </c>
      <c r="I152" s="2"/>
      <c r="J152" s="10"/>
    </row>
    <row r="153" spans="1:10" x14ac:dyDescent="0.25">
      <c r="A153" s="1" t="str">
        <f t="shared" si="6"/>
        <v>Apr</v>
      </c>
      <c r="B153" s="1">
        <f t="shared" si="7"/>
        <v>4</v>
      </c>
      <c r="C153" s="3">
        <f>DATE(2018, MONTH(DATEVALUE('[2]2022 Regulation Up'!$E$2&amp;" 1")), 1)</f>
        <v>43191</v>
      </c>
      <c r="D153" s="1">
        <v>8</v>
      </c>
      <c r="E153" s="1" t="s">
        <v>12</v>
      </c>
      <c r="F153" s="2">
        <v>334</v>
      </c>
      <c r="G153" s="1">
        <v>306.53333346515893</v>
      </c>
      <c r="H153" s="2">
        <v>303.30078850709799</v>
      </c>
      <c r="I153" s="2"/>
      <c r="J153" s="10"/>
    </row>
    <row r="154" spans="1:10" x14ac:dyDescent="0.25">
      <c r="A154" s="1" t="str">
        <f t="shared" si="6"/>
        <v>Apr</v>
      </c>
      <c r="B154" s="1">
        <f t="shared" si="7"/>
        <v>4</v>
      </c>
      <c r="C154" s="3">
        <f>DATE(2018, MONTH(DATEVALUE('[2]2022 Regulation Up'!$E$2&amp;" 1")), 1)</f>
        <v>43191</v>
      </c>
      <c r="D154" s="1">
        <v>9</v>
      </c>
      <c r="E154" s="1" t="s">
        <v>12</v>
      </c>
      <c r="F154" s="2">
        <v>313</v>
      </c>
      <c r="G154" s="1">
        <v>314.53333346247672</v>
      </c>
      <c r="H154" s="2">
        <v>321.79999855579479</v>
      </c>
      <c r="I154" s="2"/>
      <c r="J154" s="10"/>
    </row>
    <row r="155" spans="1:10" x14ac:dyDescent="0.25">
      <c r="A155" s="1" t="str">
        <f t="shared" si="6"/>
        <v>Apr</v>
      </c>
      <c r="B155" s="1">
        <f t="shared" si="7"/>
        <v>4</v>
      </c>
      <c r="C155" s="3">
        <f>DATE(2018, MONTH(DATEVALUE('[2]2022 Regulation Up'!$E$2&amp;" 1")), 1)</f>
        <v>43191</v>
      </c>
      <c r="D155" s="1">
        <v>10</v>
      </c>
      <c r="E155" s="1" t="s">
        <v>12</v>
      </c>
      <c r="F155" s="2">
        <v>498</v>
      </c>
      <c r="G155" s="1">
        <v>413.88600032091142</v>
      </c>
      <c r="H155" s="2">
        <v>460.72424526566664</v>
      </c>
      <c r="I155" s="2"/>
      <c r="J155" s="10"/>
    </row>
    <row r="156" spans="1:10" x14ac:dyDescent="0.25">
      <c r="A156" s="1" t="str">
        <f t="shared" si="6"/>
        <v>Apr</v>
      </c>
      <c r="B156" s="1">
        <f t="shared" si="7"/>
        <v>4</v>
      </c>
      <c r="C156" s="3">
        <f>DATE(2018, MONTH(DATEVALUE('[2]2022 Regulation Up'!$E$2&amp;" 1")), 1)</f>
        <v>43191</v>
      </c>
      <c r="D156" s="1">
        <v>11</v>
      </c>
      <c r="E156" s="1" t="s">
        <v>12</v>
      </c>
      <c r="F156" s="2">
        <v>393</v>
      </c>
      <c r="G156" s="1">
        <v>347.00000008940697</v>
      </c>
      <c r="H156" s="2">
        <v>408.42523388006629</v>
      </c>
      <c r="I156" s="2"/>
      <c r="J156" s="10"/>
    </row>
    <row r="157" spans="1:10" x14ac:dyDescent="0.25">
      <c r="A157" s="1" t="str">
        <f t="shared" si="6"/>
        <v>Apr</v>
      </c>
      <c r="B157" s="1">
        <f t="shared" si="7"/>
        <v>4</v>
      </c>
      <c r="C157" s="3">
        <f>DATE(2018, MONTH(DATEVALUE('[2]2022 Regulation Up'!$E$2&amp;" 1")), 1)</f>
        <v>43191</v>
      </c>
      <c r="D157" s="1">
        <v>12</v>
      </c>
      <c r="E157" s="1" t="s">
        <v>12</v>
      </c>
      <c r="F157" s="2">
        <v>451</v>
      </c>
      <c r="G157" s="1">
        <v>370.37866678237913</v>
      </c>
      <c r="H157" s="2">
        <v>436.37069268160087</v>
      </c>
      <c r="I157" s="2"/>
      <c r="J157" s="10"/>
    </row>
    <row r="158" spans="1:10" x14ac:dyDescent="0.25">
      <c r="A158" s="1" t="str">
        <f t="shared" si="6"/>
        <v>Apr</v>
      </c>
      <c r="B158" s="1">
        <f t="shared" si="7"/>
        <v>4</v>
      </c>
      <c r="C158" s="3">
        <f>DATE(2018, MONTH(DATEVALUE('[2]2022 Regulation Up'!$E$2&amp;" 1")), 1)</f>
        <v>43191</v>
      </c>
      <c r="D158" s="1">
        <v>13</v>
      </c>
      <c r="E158" s="1" t="s">
        <v>12</v>
      </c>
      <c r="F158" s="2">
        <v>486</v>
      </c>
      <c r="G158" s="1">
        <v>390.24000024795532</v>
      </c>
      <c r="H158" s="2">
        <v>454.40506718838168</v>
      </c>
      <c r="I158" s="2"/>
      <c r="J158" s="10"/>
    </row>
    <row r="159" spans="1:10" x14ac:dyDescent="0.25">
      <c r="A159" s="1" t="str">
        <f t="shared" si="6"/>
        <v>Apr</v>
      </c>
      <c r="B159" s="1">
        <f t="shared" si="7"/>
        <v>4</v>
      </c>
      <c r="C159" s="3">
        <f>DATE(2018, MONTH(DATEVALUE('[2]2022 Regulation Up'!$E$2&amp;" 1")), 1)</f>
        <v>43191</v>
      </c>
      <c r="D159" s="1">
        <v>14</v>
      </c>
      <c r="E159" s="1" t="s">
        <v>12</v>
      </c>
      <c r="F159" s="2">
        <v>519</v>
      </c>
      <c r="G159" s="1">
        <v>441.12000012397766</v>
      </c>
      <c r="H159" s="2">
        <v>508.05550897109475</v>
      </c>
      <c r="I159" s="2"/>
      <c r="J159" s="10"/>
    </row>
    <row r="160" spans="1:10" x14ac:dyDescent="0.25">
      <c r="A160" s="1" t="str">
        <f t="shared" si="6"/>
        <v>Apr</v>
      </c>
      <c r="B160" s="1">
        <f t="shared" si="7"/>
        <v>4</v>
      </c>
      <c r="C160" s="3">
        <f>DATE(2018, MONTH(DATEVALUE('[2]2022 Regulation Up'!$E$2&amp;" 1")), 1)</f>
        <v>43191</v>
      </c>
      <c r="D160" s="1">
        <v>15</v>
      </c>
      <c r="E160" s="1" t="s">
        <v>12</v>
      </c>
      <c r="F160" s="2">
        <v>469</v>
      </c>
      <c r="G160" s="1">
        <v>427.00000008940697</v>
      </c>
      <c r="H160" s="2">
        <v>483.67906097210937</v>
      </c>
      <c r="I160" s="2"/>
      <c r="J160" s="10"/>
    </row>
    <row r="161" spans="1:10" x14ac:dyDescent="0.25">
      <c r="A161" s="1" t="str">
        <f t="shared" si="6"/>
        <v>Apr</v>
      </c>
      <c r="B161" s="1">
        <f t="shared" si="7"/>
        <v>4</v>
      </c>
      <c r="C161" s="3">
        <f>DATE(2018, MONTH(DATEVALUE('[2]2022 Regulation Up'!$E$2&amp;" 1")), 1)</f>
        <v>43191</v>
      </c>
      <c r="D161" s="1">
        <v>16</v>
      </c>
      <c r="E161" s="1" t="s">
        <v>12</v>
      </c>
      <c r="F161" s="2">
        <v>506</v>
      </c>
      <c r="G161" s="1">
        <v>464.08000016212463</v>
      </c>
      <c r="H161" s="2">
        <v>538.47834466381596</v>
      </c>
      <c r="I161" s="2"/>
      <c r="J161" s="10"/>
    </row>
    <row r="162" spans="1:10" x14ac:dyDescent="0.25">
      <c r="A162" s="1" t="str">
        <f t="shared" si="6"/>
        <v>Apr</v>
      </c>
      <c r="B162" s="1">
        <f t="shared" si="7"/>
        <v>4</v>
      </c>
      <c r="C162" s="3">
        <f>DATE(2018, MONTH(DATEVALUE('[2]2022 Regulation Up'!$E$2&amp;" 1")), 1)</f>
        <v>43191</v>
      </c>
      <c r="D162" s="1">
        <v>17</v>
      </c>
      <c r="E162" s="1" t="s">
        <v>12</v>
      </c>
      <c r="F162" s="2">
        <v>538</v>
      </c>
      <c r="G162" s="1">
        <v>480.16000014543533</v>
      </c>
      <c r="H162" s="2">
        <v>570.32666726784521</v>
      </c>
      <c r="I162" s="2"/>
      <c r="J162" s="10"/>
    </row>
    <row r="163" spans="1:10" x14ac:dyDescent="0.25">
      <c r="A163" s="1" t="str">
        <f t="shared" si="6"/>
        <v>Apr</v>
      </c>
      <c r="B163" s="1">
        <f t="shared" si="7"/>
        <v>4</v>
      </c>
      <c r="C163" s="3">
        <f>DATE(2018, MONTH(DATEVALUE('[2]2022 Regulation Up'!$E$2&amp;" 1")), 1)</f>
        <v>43191</v>
      </c>
      <c r="D163" s="1">
        <v>18</v>
      </c>
      <c r="E163" s="1" t="s">
        <v>12</v>
      </c>
      <c r="F163" s="2">
        <v>536</v>
      </c>
      <c r="G163" s="1">
        <v>400.00000008940697</v>
      </c>
      <c r="H163" s="2">
        <v>503.38150005525063</v>
      </c>
      <c r="I163" s="2"/>
      <c r="J163" s="10"/>
    </row>
    <row r="164" spans="1:10" x14ac:dyDescent="0.25">
      <c r="A164" s="1" t="str">
        <f t="shared" si="6"/>
        <v>Apr</v>
      </c>
      <c r="B164" s="1">
        <f t="shared" si="7"/>
        <v>4</v>
      </c>
      <c r="C164" s="3">
        <f>DATE(2018, MONTH(DATEVALUE('[2]2022 Regulation Up'!$E$2&amp;" 1")), 1)</f>
        <v>43191</v>
      </c>
      <c r="D164" s="1">
        <v>19</v>
      </c>
      <c r="E164" s="1" t="s">
        <v>12</v>
      </c>
      <c r="F164" s="2">
        <v>708</v>
      </c>
      <c r="G164" s="1">
        <v>626.28200024366379</v>
      </c>
      <c r="H164" s="2">
        <v>728.23196496069932</v>
      </c>
      <c r="I164" s="2"/>
      <c r="J164" s="10"/>
    </row>
    <row r="165" spans="1:10" x14ac:dyDescent="0.25">
      <c r="A165" s="1" t="str">
        <f t="shared" si="6"/>
        <v>Apr</v>
      </c>
      <c r="B165" s="1">
        <f t="shared" si="7"/>
        <v>4</v>
      </c>
      <c r="C165" s="3">
        <f>DATE(2018, MONTH(DATEVALUE('[2]2022 Regulation Up'!$E$2&amp;" 1")), 1)</f>
        <v>43191</v>
      </c>
      <c r="D165" s="1">
        <v>20</v>
      </c>
      <c r="E165" s="1" t="s">
        <v>12</v>
      </c>
      <c r="F165" s="2">
        <v>648</v>
      </c>
      <c r="G165" s="1">
        <v>644.92000007629395</v>
      </c>
      <c r="H165" s="2">
        <v>739.85830307121819</v>
      </c>
      <c r="I165" s="2"/>
      <c r="J165" s="10"/>
    </row>
    <row r="166" spans="1:10" x14ac:dyDescent="0.25">
      <c r="A166" s="1" t="str">
        <f t="shared" si="6"/>
        <v>Apr</v>
      </c>
      <c r="B166" s="1">
        <f t="shared" si="7"/>
        <v>4</v>
      </c>
      <c r="C166" s="3">
        <f>DATE(2018, MONTH(DATEVALUE('[2]2022 Regulation Up'!$E$2&amp;" 1")), 1)</f>
        <v>43191</v>
      </c>
      <c r="D166" s="1">
        <v>21</v>
      </c>
      <c r="E166" s="1" t="s">
        <v>12</v>
      </c>
      <c r="F166" s="2">
        <v>342</v>
      </c>
      <c r="G166" s="1">
        <v>376.51296677733461</v>
      </c>
      <c r="H166" s="2">
        <v>388.25975349484116</v>
      </c>
      <c r="I166" s="2"/>
      <c r="J166" s="10"/>
    </row>
    <row r="167" spans="1:10" x14ac:dyDescent="0.25">
      <c r="A167" s="1" t="str">
        <f t="shared" si="6"/>
        <v>Apr</v>
      </c>
      <c r="B167" s="1">
        <f t="shared" si="7"/>
        <v>4</v>
      </c>
      <c r="C167" s="3">
        <f>DATE(2018, MONTH(DATEVALUE('[2]2022 Regulation Up'!$E$2&amp;" 1")), 1)</f>
        <v>43191</v>
      </c>
      <c r="D167" s="1">
        <v>22</v>
      </c>
      <c r="E167" s="1" t="s">
        <v>12</v>
      </c>
      <c r="F167" s="2">
        <v>292</v>
      </c>
      <c r="G167" s="1">
        <v>275.20540014997124</v>
      </c>
      <c r="H167" s="2">
        <v>275.20540014997124</v>
      </c>
      <c r="I167" s="2"/>
      <c r="J167" s="10"/>
    </row>
    <row r="168" spans="1:10" x14ac:dyDescent="0.25">
      <c r="A168" s="1" t="str">
        <f t="shared" si="6"/>
        <v>Apr</v>
      </c>
      <c r="B168" s="1">
        <f t="shared" si="7"/>
        <v>4</v>
      </c>
      <c r="C168" s="3">
        <f>DATE(2018, MONTH(DATEVALUE('[2]2022 Regulation Up'!$E$2&amp;" 1")), 1)</f>
        <v>43191</v>
      </c>
      <c r="D168" s="1">
        <v>23</v>
      </c>
      <c r="E168" s="1" t="s">
        <v>12</v>
      </c>
      <c r="F168" s="2">
        <v>187</v>
      </c>
      <c r="G168" s="1">
        <v>196.20000007748604</v>
      </c>
      <c r="H168" s="2">
        <v>196.20000007748604</v>
      </c>
      <c r="I168" s="2"/>
      <c r="J168" s="10"/>
    </row>
    <row r="169" spans="1:10" x14ac:dyDescent="0.25">
      <c r="A169" s="1" t="str">
        <f t="shared" si="6"/>
        <v>Apr</v>
      </c>
      <c r="B169" s="1">
        <f t="shared" si="7"/>
        <v>4</v>
      </c>
      <c r="C169" s="3">
        <f>DATE(2018, MONTH(DATEVALUE('[2]2022 Regulation Up'!$E$2&amp;" 1")), 1)</f>
        <v>43191</v>
      </c>
      <c r="D169" s="1">
        <v>24</v>
      </c>
      <c r="E169" s="1" t="s">
        <v>12</v>
      </c>
      <c r="F169" s="2">
        <v>217</v>
      </c>
      <c r="G169" s="1">
        <v>184.19200007279713</v>
      </c>
      <c r="H169" s="2">
        <v>184.19200007279713</v>
      </c>
      <c r="I169" s="2"/>
      <c r="J169" s="10"/>
    </row>
    <row r="170" spans="1:10" x14ac:dyDescent="0.25">
      <c r="A170" s="1" t="str">
        <f t="shared" si="6"/>
        <v>Apr</v>
      </c>
      <c r="B170" s="1">
        <f t="shared" si="7"/>
        <v>4</v>
      </c>
      <c r="C170" s="3">
        <f>DATE(2018, MONTH(DATEVALUE('[2]2022 Regulation Up'!$E$2&amp;" 1")), 1)</f>
        <v>43191</v>
      </c>
      <c r="D170" s="1">
        <v>1</v>
      </c>
      <c r="E170" s="1" t="s">
        <v>13</v>
      </c>
      <c r="F170" s="2">
        <v>387</v>
      </c>
      <c r="G170" s="2">
        <v>384.3616000878439</v>
      </c>
      <c r="H170" s="2">
        <v>384.3616000878439</v>
      </c>
      <c r="I170" s="2"/>
      <c r="J170" s="10"/>
    </row>
    <row r="171" spans="1:10" x14ac:dyDescent="0.25">
      <c r="A171" s="1" t="str">
        <f t="shared" si="6"/>
        <v>Apr</v>
      </c>
      <c r="B171" s="1">
        <f t="shared" si="7"/>
        <v>4</v>
      </c>
      <c r="C171" s="3">
        <f>DATE(2018, MONTH(DATEVALUE('[2]2022 Regulation Up'!$E$2&amp;" 1")), 1)</f>
        <v>43191</v>
      </c>
      <c r="D171" s="1">
        <v>2</v>
      </c>
      <c r="E171" s="1" t="s">
        <v>13</v>
      </c>
      <c r="F171" s="2">
        <v>305</v>
      </c>
      <c r="G171" s="2">
        <v>300.85599982716144</v>
      </c>
      <c r="H171" s="2">
        <v>300.85599982716144</v>
      </c>
      <c r="I171" s="2"/>
      <c r="J171" s="10"/>
    </row>
    <row r="172" spans="1:10" x14ac:dyDescent="0.25">
      <c r="A172" s="1" t="str">
        <f t="shared" si="6"/>
        <v>Apr</v>
      </c>
      <c r="B172" s="1">
        <f t="shared" si="7"/>
        <v>4</v>
      </c>
      <c r="C172" s="3">
        <f>DATE(2018, MONTH(DATEVALUE('[2]2022 Regulation Up'!$E$2&amp;" 1")), 1)</f>
        <v>43191</v>
      </c>
      <c r="D172" s="1">
        <v>3</v>
      </c>
      <c r="E172" s="1" t="s">
        <v>13</v>
      </c>
      <c r="F172" s="2">
        <v>254</v>
      </c>
      <c r="G172" s="2">
        <v>248.24000000953674</v>
      </c>
      <c r="H172" s="2">
        <v>248.24000000953674</v>
      </c>
      <c r="I172" s="2"/>
      <c r="J172" s="10"/>
    </row>
    <row r="173" spans="1:10" x14ac:dyDescent="0.25">
      <c r="A173" s="1" t="str">
        <f t="shared" si="6"/>
        <v>Apr</v>
      </c>
      <c r="B173" s="1">
        <f t="shared" si="7"/>
        <v>4</v>
      </c>
      <c r="C173" s="3">
        <f>DATE(2018, MONTH(DATEVALUE('[2]2022 Regulation Up'!$E$2&amp;" 1")), 1)</f>
        <v>43191</v>
      </c>
      <c r="D173" s="1">
        <v>4</v>
      </c>
      <c r="E173" s="1" t="s">
        <v>13</v>
      </c>
      <c r="F173" s="2">
        <v>239</v>
      </c>
      <c r="G173" s="2">
        <v>236.93200001120567</v>
      </c>
      <c r="H173" s="2">
        <v>236.93200001120567</v>
      </c>
      <c r="I173" s="2"/>
      <c r="J173" s="10"/>
    </row>
    <row r="174" spans="1:10" x14ac:dyDescent="0.25">
      <c r="A174" s="1" t="str">
        <f t="shared" si="6"/>
        <v>Apr</v>
      </c>
      <c r="B174" s="1">
        <f t="shared" si="7"/>
        <v>4</v>
      </c>
      <c r="C174" s="3">
        <f>DATE(2018, MONTH(DATEVALUE('[2]2022 Regulation Up'!$E$2&amp;" 1")), 1)</f>
        <v>43191</v>
      </c>
      <c r="D174" s="1">
        <v>5</v>
      </c>
      <c r="E174" s="1" t="s">
        <v>13</v>
      </c>
      <c r="F174" s="2">
        <v>208</v>
      </c>
      <c r="G174" s="2">
        <v>192.72666667898497</v>
      </c>
      <c r="H174" s="2">
        <v>192.72666667898497</v>
      </c>
      <c r="I174" s="2"/>
      <c r="J174" s="10"/>
    </row>
    <row r="175" spans="1:10" x14ac:dyDescent="0.25">
      <c r="A175" s="1" t="str">
        <f t="shared" si="6"/>
        <v>Apr</v>
      </c>
      <c r="B175" s="1">
        <f t="shared" si="7"/>
        <v>4</v>
      </c>
      <c r="C175" s="3">
        <f>DATE(2018, MONTH(DATEVALUE('[2]2022 Regulation Up'!$E$2&amp;" 1")), 1)</f>
        <v>43191</v>
      </c>
      <c r="D175" s="1">
        <v>6</v>
      </c>
      <c r="E175" s="1" t="s">
        <v>13</v>
      </c>
      <c r="F175" s="2">
        <v>257</v>
      </c>
      <c r="G175" s="2">
        <v>229.70826668083672</v>
      </c>
      <c r="H175" s="2">
        <v>229.70826668083672</v>
      </c>
      <c r="I175" s="2"/>
      <c r="J175" s="10"/>
    </row>
    <row r="176" spans="1:10" x14ac:dyDescent="0.25">
      <c r="A176" s="1" t="str">
        <f t="shared" si="6"/>
        <v>Apr</v>
      </c>
      <c r="B176" s="1">
        <f t="shared" si="7"/>
        <v>4</v>
      </c>
      <c r="C176" s="3">
        <f>DATE(2018, MONTH(DATEVALUE('[2]2022 Regulation Up'!$E$2&amp;" 1")), 1)</f>
        <v>43191</v>
      </c>
      <c r="D176" s="1">
        <v>7</v>
      </c>
      <c r="E176" s="1" t="s">
        <v>13</v>
      </c>
      <c r="F176" s="2">
        <v>239</v>
      </c>
      <c r="G176" s="2">
        <v>211.15999993748963</v>
      </c>
      <c r="H176" s="2">
        <v>211.15999993748963</v>
      </c>
      <c r="I176" s="2"/>
      <c r="J176" s="10"/>
    </row>
    <row r="177" spans="1:10" x14ac:dyDescent="0.25">
      <c r="A177" s="1" t="str">
        <f t="shared" si="6"/>
        <v>Apr</v>
      </c>
      <c r="B177" s="1">
        <f t="shared" si="7"/>
        <v>4</v>
      </c>
      <c r="C177" s="3">
        <f>DATE(2018, MONTH(DATEVALUE('[2]2022 Regulation Up'!$E$2&amp;" 1")), 1)</f>
        <v>43191</v>
      </c>
      <c r="D177" s="1">
        <v>8</v>
      </c>
      <c r="E177" s="1" t="s">
        <v>13</v>
      </c>
      <c r="F177" s="2">
        <v>339</v>
      </c>
      <c r="G177" s="2">
        <v>450.69948318267865</v>
      </c>
      <c r="H177" s="2">
        <v>505.9071685481735</v>
      </c>
      <c r="I177" s="2"/>
      <c r="J177" s="10"/>
    </row>
    <row r="178" spans="1:10" x14ac:dyDescent="0.25">
      <c r="A178" s="1" t="str">
        <f t="shared" si="6"/>
        <v>Apr</v>
      </c>
      <c r="B178" s="1">
        <f t="shared" si="7"/>
        <v>4</v>
      </c>
      <c r="C178" s="3">
        <f>DATE(2018, MONTH(DATEVALUE('[2]2022 Regulation Up'!$E$2&amp;" 1")), 1)</f>
        <v>43191</v>
      </c>
      <c r="D178" s="1">
        <v>9</v>
      </c>
      <c r="E178" s="1" t="s">
        <v>13</v>
      </c>
      <c r="F178" s="2">
        <v>553</v>
      </c>
      <c r="G178" s="2">
        <v>531.11426666501916</v>
      </c>
      <c r="H178" s="2">
        <v>626.47037953952804</v>
      </c>
      <c r="I178" s="2"/>
      <c r="J178" s="10"/>
    </row>
    <row r="179" spans="1:10" x14ac:dyDescent="0.25">
      <c r="A179" s="1" t="str">
        <f t="shared" si="6"/>
        <v>Apr</v>
      </c>
      <c r="B179" s="1">
        <f t="shared" si="7"/>
        <v>4</v>
      </c>
      <c r="C179" s="3">
        <f>DATE(2018, MONTH(DATEVALUE('[2]2022 Regulation Up'!$E$2&amp;" 1")), 1)</f>
        <v>43191</v>
      </c>
      <c r="D179" s="1">
        <v>10</v>
      </c>
      <c r="E179" s="1" t="s">
        <v>13</v>
      </c>
      <c r="F179" s="2">
        <v>563</v>
      </c>
      <c r="G179" s="2">
        <v>464.25040000367909</v>
      </c>
      <c r="H179" s="2">
        <v>540.118596208658</v>
      </c>
      <c r="I179" s="2"/>
      <c r="J179" s="10"/>
    </row>
    <row r="180" spans="1:10" x14ac:dyDescent="0.25">
      <c r="A180" s="1" t="str">
        <f t="shared" si="6"/>
        <v>Apr</v>
      </c>
      <c r="B180" s="1">
        <f t="shared" si="7"/>
        <v>4</v>
      </c>
      <c r="C180" s="3">
        <f>DATE(2018, MONTH(DATEVALUE('[2]2022 Regulation Up'!$E$2&amp;" 1")), 1)</f>
        <v>43191</v>
      </c>
      <c r="D180" s="1">
        <v>11</v>
      </c>
      <c r="E180" s="1" t="s">
        <v>13</v>
      </c>
      <c r="F180" s="2">
        <v>425</v>
      </c>
      <c r="G180" s="2">
        <v>391.48266671498618</v>
      </c>
      <c r="H180" s="2">
        <v>465.20849257238069</v>
      </c>
      <c r="I180" s="2"/>
      <c r="J180" s="10"/>
    </row>
    <row r="181" spans="1:10" x14ac:dyDescent="0.25">
      <c r="A181" s="1" t="str">
        <f t="shared" si="6"/>
        <v>Apr</v>
      </c>
      <c r="B181" s="1">
        <f t="shared" si="7"/>
        <v>4</v>
      </c>
      <c r="C181" s="3">
        <f>DATE(2018, MONTH(DATEVALUE('[2]2022 Regulation Up'!$E$2&amp;" 1")), 1)</f>
        <v>43191</v>
      </c>
      <c r="D181" s="1">
        <v>12</v>
      </c>
      <c r="E181" s="1" t="s">
        <v>13</v>
      </c>
      <c r="F181" s="2">
        <v>445</v>
      </c>
      <c r="G181" s="2">
        <v>373.29513326883318</v>
      </c>
      <c r="H181" s="2">
        <v>442.8009077510103</v>
      </c>
      <c r="I181" s="2"/>
      <c r="J181" s="10"/>
    </row>
    <row r="182" spans="1:10" x14ac:dyDescent="0.25">
      <c r="A182" s="1" t="str">
        <f t="shared" si="6"/>
        <v>Apr</v>
      </c>
      <c r="B182" s="1">
        <f t="shared" si="7"/>
        <v>4</v>
      </c>
      <c r="C182" s="3">
        <f>DATE(2018, MONTH(DATEVALUE('[2]2022 Regulation Up'!$E$2&amp;" 1")), 1)</f>
        <v>43191</v>
      </c>
      <c r="D182" s="1">
        <v>13</v>
      </c>
      <c r="E182" s="1" t="s">
        <v>13</v>
      </c>
      <c r="F182" s="2">
        <v>448</v>
      </c>
      <c r="G182" s="2">
        <v>369.98573336084689</v>
      </c>
      <c r="H182" s="2">
        <v>426.41493070265227</v>
      </c>
      <c r="I182" s="2"/>
      <c r="J182" s="10"/>
    </row>
    <row r="183" spans="1:10" x14ac:dyDescent="0.25">
      <c r="A183" s="1" t="str">
        <f t="shared" si="6"/>
        <v>Apr</v>
      </c>
      <c r="B183" s="1">
        <f t="shared" si="7"/>
        <v>4</v>
      </c>
      <c r="C183" s="3">
        <f>DATE(2018, MONTH(DATEVALUE('[2]2022 Regulation Up'!$E$2&amp;" 1")), 1)</f>
        <v>43191</v>
      </c>
      <c r="D183" s="1">
        <v>14</v>
      </c>
      <c r="E183" s="1" t="s">
        <v>13</v>
      </c>
      <c r="F183" s="2">
        <v>391</v>
      </c>
      <c r="G183" s="2">
        <v>341.8829333151877</v>
      </c>
      <c r="H183" s="2">
        <v>397.30715028821334</v>
      </c>
      <c r="I183" s="2"/>
      <c r="J183" s="10"/>
    </row>
    <row r="184" spans="1:10" x14ac:dyDescent="0.25">
      <c r="A184" s="1" t="str">
        <f t="shared" si="6"/>
        <v>Apr</v>
      </c>
      <c r="B184" s="1">
        <f t="shared" si="7"/>
        <v>4</v>
      </c>
      <c r="C184" s="3">
        <f>DATE(2018, MONTH(DATEVALUE('[2]2022 Regulation Up'!$E$2&amp;" 1")), 1)</f>
        <v>43191</v>
      </c>
      <c r="D184" s="1">
        <v>15</v>
      </c>
      <c r="E184" s="1" t="s">
        <v>13</v>
      </c>
      <c r="F184" s="2">
        <v>463</v>
      </c>
      <c r="G184" s="2">
        <v>375.25155555109183</v>
      </c>
      <c r="H184" s="2">
        <v>448.68063055773217</v>
      </c>
      <c r="I184" s="2"/>
      <c r="J184" s="10"/>
    </row>
    <row r="185" spans="1:10" x14ac:dyDescent="0.25">
      <c r="A185" s="1" t="str">
        <f t="shared" si="6"/>
        <v>Apr</v>
      </c>
      <c r="B185" s="1">
        <f t="shared" si="7"/>
        <v>4</v>
      </c>
      <c r="C185" s="3">
        <f>DATE(2018, MONTH(DATEVALUE('[2]2022 Regulation Up'!$E$2&amp;" 1")), 1)</f>
        <v>43191</v>
      </c>
      <c r="D185" s="1">
        <v>16</v>
      </c>
      <c r="E185" s="1" t="s">
        <v>13</v>
      </c>
      <c r="F185" s="2">
        <v>514</v>
      </c>
      <c r="G185" s="2">
        <v>408.84500006839636</v>
      </c>
      <c r="H185" s="2">
        <v>487.44685744378745</v>
      </c>
      <c r="I185" s="2"/>
      <c r="J185" s="10"/>
    </row>
    <row r="186" spans="1:10" x14ac:dyDescent="0.25">
      <c r="A186" s="1" t="str">
        <f t="shared" si="6"/>
        <v>Apr</v>
      </c>
      <c r="B186" s="1">
        <f t="shared" si="7"/>
        <v>4</v>
      </c>
      <c r="C186" s="3">
        <f>DATE(2018, MONTH(DATEVALUE('[2]2022 Regulation Up'!$E$2&amp;" 1")), 1)</f>
        <v>43191</v>
      </c>
      <c r="D186" s="1">
        <v>17</v>
      </c>
      <c r="E186" s="1" t="s">
        <v>13</v>
      </c>
      <c r="F186" s="2">
        <v>504</v>
      </c>
      <c r="G186" s="2">
        <v>391.3973333567381</v>
      </c>
      <c r="H186" s="2">
        <v>458.1575400223071</v>
      </c>
      <c r="I186" s="2"/>
      <c r="J186" s="10"/>
    </row>
    <row r="187" spans="1:10" x14ac:dyDescent="0.25">
      <c r="A187" s="1" t="str">
        <f t="shared" si="6"/>
        <v>Apr</v>
      </c>
      <c r="B187" s="1">
        <f t="shared" si="7"/>
        <v>4</v>
      </c>
      <c r="C187" s="3">
        <f>DATE(2018, MONTH(DATEVALUE('[2]2022 Regulation Up'!$E$2&amp;" 1")), 1)</f>
        <v>43191</v>
      </c>
      <c r="D187" s="1">
        <v>18</v>
      </c>
      <c r="E187" s="1" t="s">
        <v>13</v>
      </c>
      <c r="F187" s="2">
        <v>477</v>
      </c>
      <c r="G187" s="2">
        <v>431.89600006004173</v>
      </c>
      <c r="H187" s="2">
        <v>501.77209131266403</v>
      </c>
      <c r="I187" s="2"/>
      <c r="J187" s="10"/>
    </row>
    <row r="188" spans="1:10" x14ac:dyDescent="0.25">
      <c r="A188" s="1" t="str">
        <f t="shared" si="6"/>
        <v>Apr</v>
      </c>
      <c r="B188" s="1">
        <f t="shared" si="7"/>
        <v>4</v>
      </c>
      <c r="C188" s="3">
        <f>DATE(2018, MONTH(DATEVALUE('[2]2022 Regulation Up'!$E$2&amp;" 1")), 1)</f>
        <v>43191</v>
      </c>
      <c r="D188" s="1">
        <v>19</v>
      </c>
      <c r="E188" s="1" t="s">
        <v>13</v>
      </c>
      <c r="F188" s="2">
        <v>496</v>
      </c>
      <c r="G188" s="2">
        <v>406.23563333366064</v>
      </c>
      <c r="H188" s="2">
        <v>433.18654465077566</v>
      </c>
      <c r="I188" s="2"/>
      <c r="J188" s="10"/>
    </row>
    <row r="189" spans="1:10" x14ac:dyDescent="0.25">
      <c r="A189" s="1" t="str">
        <f t="shared" si="6"/>
        <v>Apr</v>
      </c>
      <c r="B189" s="1">
        <f t="shared" si="7"/>
        <v>4</v>
      </c>
      <c r="C189" s="3">
        <f>DATE(2018, MONTH(DATEVALUE('[2]2022 Regulation Up'!$E$2&amp;" 1")), 1)</f>
        <v>43191</v>
      </c>
      <c r="D189" s="1">
        <v>20</v>
      </c>
      <c r="E189" s="1" t="s">
        <v>13</v>
      </c>
      <c r="F189" s="2">
        <v>365</v>
      </c>
      <c r="G189" s="2">
        <v>254.23913328324755</v>
      </c>
      <c r="H189" s="2">
        <v>254.23913328324755</v>
      </c>
      <c r="I189" s="2"/>
      <c r="J189" s="10"/>
    </row>
    <row r="190" spans="1:10" x14ac:dyDescent="0.25">
      <c r="A190" s="1" t="str">
        <f t="shared" si="6"/>
        <v>Apr</v>
      </c>
      <c r="B190" s="1">
        <f t="shared" si="7"/>
        <v>4</v>
      </c>
      <c r="C190" s="3">
        <f>DATE(2018, MONTH(DATEVALUE('[2]2022 Regulation Up'!$E$2&amp;" 1")), 1)</f>
        <v>43191</v>
      </c>
      <c r="D190" s="1">
        <v>21</v>
      </c>
      <c r="E190" s="1" t="s">
        <v>13</v>
      </c>
      <c r="F190" s="2">
        <v>414</v>
      </c>
      <c r="G190" s="2">
        <v>385.64533315700788</v>
      </c>
      <c r="H190" s="2">
        <v>384.82231479313833</v>
      </c>
      <c r="I190" s="2"/>
      <c r="J190" s="10"/>
    </row>
    <row r="191" spans="1:10" x14ac:dyDescent="0.25">
      <c r="A191" s="1" t="str">
        <f t="shared" si="6"/>
        <v>Apr</v>
      </c>
      <c r="B191" s="1">
        <f t="shared" si="7"/>
        <v>4</v>
      </c>
      <c r="C191" s="3">
        <f>DATE(2018, MONTH(DATEVALUE('[2]2022 Regulation Up'!$E$2&amp;" 1")), 1)</f>
        <v>43191</v>
      </c>
      <c r="D191" s="1">
        <v>22</v>
      </c>
      <c r="E191" s="1" t="s">
        <v>13</v>
      </c>
      <c r="F191" s="2">
        <v>483</v>
      </c>
      <c r="G191" s="2">
        <v>444.33755576541029</v>
      </c>
      <c r="H191" s="2">
        <v>444.33755576541029</v>
      </c>
      <c r="I191" s="2"/>
      <c r="J191" s="10"/>
    </row>
    <row r="192" spans="1:10" x14ac:dyDescent="0.25">
      <c r="A192" s="1" t="str">
        <f t="shared" si="6"/>
        <v>Apr</v>
      </c>
      <c r="B192" s="1">
        <f t="shared" si="7"/>
        <v>4</v>
      </c>
      <c r="C192" s="3">
        <f>DATE(2018, MONTH(DATEVALUE('[2]2022 Regulation Up'!$E$2&amp;" 1")), 1)</f>
        <v>43191</v>
      </c>
      <c r="D192" s="1">
        <v>23</v>
      </c>
      <c r="E192" s="1" t="s">
        <v>13</v>
      </c>
      <c r="F192" s="2">
        <v>487</v>
      </c>
      <c r="G192" s="2">
        <v>490.16906669087712</v>
      </c>
      <c r="H192" s="2">
        <v>490.16906669087712</v>
      </c>
      <c r="I192" s="2"/>
      <c r="J192" s="10"/>
    </row>
    <row r="193" spans="1:10" x14ac:dyDescent="0.25">
      <c r="A193" s="1" t="str">
        <f t="shared" si="6"/>
        <v>Apr</v>
      </c>
      <c r="B193" s="1">
        <f t="shared" si="7"/>
        <v>4</v>
      </c>
      <c r="C193" s="3">
        <f>DATE(2018, MONTH(DATEVALUE('[2]2022 Regulation Up'!$E$2&amp;" 1")), 1)</f>
        <v>43191</v>
      </c>
      <c r="D193" s="1">
        <v>24</v>
      </c>
      <c r="E193" s="1" t="s">
        <v>13</v>
      </c>
      <c r="F193" s="2">
        <v>474</v>
      </c>
      <c r="G193" s="2">
        <v>471.57593317961943</v>
      </c>
      <c r="H193" s="2">
        <v>471.57593317961943</v>
      </c>
      <c r="I193" s="2"/>
      <c r="J193" s="10"/>
    </row>
    <row r="194" spans="1:10" x14ac:dyDescent="0.25">
      <c r="A194" s="1" t="str">
        <f t="shared" si="6"/>
        <v>May</v>
      </c>
      <c r="B194" s="1">
        <f t="shared" si="7"/>
        <v>5</v>
      </c>
      <c r="C194" s="3">
        <f>DATE(2018, MONTH(DATEVALUE('[2]2022 Regulation Up'!$F$2&amp;" 1")), 1)</f>
        <v>43221</v>
      </c>
      <c r="D194" s="1">
        <v>1</v>
      </c>
      <c r="E194" s="1" t="s">
        <v>12</v>
      </c>
      <c r="F194" s="2">
        <v>220</v>
      </c>
      <c r="G194" s="2">
        <v>181.08000010450681</v>
      </c>
      <c r="H194" s="2">
        <v>181.08000010450681</v>
      </c>
      <c r="I194" s="2"/>
      <c r="J194" s="10"/>
    </row>
    <row r="195" spans="1:10" x14ac:dyDescent="0.25">
      <c r="A195" s="1" t="str">
        <f t="shared" ref="A195:A258" si="8">TEXT(C195, "mmm")</f>
        <v>May</v>
      </c>
      <c r="B195" s="1">
        <f t="shared" ref="B195:B258" si="9">MONTH(C195)</f>
        <v>5</v>
      </c>
      <c r="C195" s="3">
        <f>DATE(2018, MONTH(DATEVALUE('[2]2022 Regulation Up'!$F$2&amp;" 1")), 1)</f>
        <v>43221</v>
      </c>
      <c r="D195" s="1">
        <v>2</v>
      </c>
      <c r="E195" s="1" t="s">
        <v>12</v>
      </c>
      <c r="F195" s="2">
        <v>233</v>
      </c>
      <c r="G195" s="2">
        <v>222.57999978442987</v>
      </c>
      <c r="H195" s="2">
        <v>222.57999978442987</v>
      </c>
      <c r="I195" s="2"/>
      <c r="J195" s="10"/>
    </row>
    <row r="196" spans="1:10" x14ac:dyDescent="0.25">
      <c r="A196" s="1" t="str">
        <f t="shared" si="8"/>
        <v>May</v>
      </c>
      <c r="B196" s="1">
        <f t="shared" si="9"/>
        <v>5</v>
      </c>
      <c r="C196" s="3">
        <f>DATE(2018, MONTH(DATEVALUE('[2]2022 Regulation Up'!$F$2&amp;" 1")), 1)</f>
        <v>43221</v>
      </c>
      <c r="D196" s="1">
        <v>3</v>
      </c>
      <c r="E196" s="1" t="s">
        <v>12</v>
      </c>
      <c r="F196" s="2">
        <v>268</v>
      </c>
      <c r="G196" s="2">
        <v>249.7228001088649</v>
      </c>
      <c r="H196" s="2">
        <v>249.7228001088649</v>
      </c>
      <c r="I196" s="2"/>
      <c r="J196" s="10"/>
    </row>
    <row r="197" spans="1:10" x14ac:dyDescent="0.25">
      <c r="A197" s="1" t="str">
        <f t="shared" si="8"/>
        <v>May</v>
      </c>
      <c r="B197" s="1">
        <f t="shared" si="9"/>
        <v>5</v>
      </c>
      <c r="C197" s="3">
        <f>DATE(2018, MONTH(DATEVALUE('[2]2022 Regulation Up'!$F$2&amp;" 1")), 1)</f>
        <v>43221</v>
      </c>
      <c r="D197" s="1">
        <v>4</v>
      </c>
      <c r="E197" s="1" t="s">
        <v>12</v>
      </c>
      <c r="F197" s="2">
        <v>280</v>
      </c>
      <c r="G197" s="2">
        <v>256.16000011598072</v>
      </c>
      <c r="H197" s="2">
        <v>256.16000011598072</v>
      </c>
      <c r="I197" s="2"/>
      <c r="J197" s="10"/>
    </row>
    <row r="198" spans="1:10" x14ac:dyDescent="0.25">
      <c r="A198" s="1" t="str">
        <f t="shared" si="8"/>
        <v>May</v>
      </c>
      <c r="B198" s="1">
        <f t="shared" si="9"/>
        <v>5</v>
      </c>
      <c r="C198" s="3">
        <f>DATE(2018, MONTH(DATEVALUE('[2]2022 Regulation Up'!$F$2&amp;" 1")), 1)</f>
        <v>43221</v>
      </c>
      <c r="D198" s="1">
        <v>5</v>
      </c>
      <c r="E198" s="1" t="s">
        <v>12</v>
      </c>
      <c r="F198" s="2">
        <v>301</v>
      </c>
      <c r="G198" s="2">
        <v>301.00000006775059</v>
      </c>
      <c r="H198" s="2">
        <v>301.00000006775059</v>
      </c>
      <c r="I198" s="2"/>
      <c r="J198" s="10"/>
    </row>
    <row r="199" spans="1:10" x14ac:dyDescent="0.25">
      <c r="A199" s="1" t="str">
        <f t="shared" si="8"/>
        <v>May</v>
      </c>
      <c r="B199" s="1">
        <f t="shared" si="9"/>
        <v>5</v>
      </c>
      <c r="C199" s="3">
        <f>DATE(2018, MONTH(DATEVALUE('[2]2022 Regulation Up'!$F$2&amp;" 1")), 1)</f>
        <v>43221</v>
      </c>
      <c r="D199" s="1">
        <v>6</v>
      </c>
      <c r="E199" s="1" t="s">
        <v>12</v>
      </c>
      <c r="F199" s="2">
        <v>420</v>
      </c>
      <c r="G199" s="2">
        <v>421.72000008821487</v>
      </c>
      <c r="H199" s="2">
        <v>421.72000008821487</v>
      </c>
      <c r="I199" s="2"/>
      <c r="J199" s="10"/>
    </row>
    <row r="200" spans="1:10" x14ac:dyDescent="0.25">
      <c r="A200" s="1" t="str">
        <f t="shared" si="8"/>
        <v>May</v>
      </c>
      <c r="B200" s="1">
        <f t="shared" si="9"/>
        <v>5</v>
      </c>
      <c r="C200" s="3">
        <f>DATE(2018, MONTH(DATEVALUE('[2]2022 Regulation Up'!$F$2&amp;" 1")), 1)</f>
        <v>43221</v>
      </c>
      <c r="D200" s="1">
        <v>7</v>
      </c>
      <c r="E200" s="1" t="s">
        <v>12</v>
      </c>
      <c r="F200" s="2">
        <v>529</v>
      </c>
      <c r="G200" s="2">
        <v>472.25999975204468</v>
      </c>
      <c r="H200" s="2">
        <v>472.25999975204468</v>
      </c>
      <c r="I200" s="2"/>
      <c r="J200" s="10"/>
    </row>
    <row r="201" spans="1:10" x14ac:dyDescent="0.25">
      <c r="A201" s="1" t="str">
        <f t="shared" si="8"/>
        <v>May</v>
      </c>
      <c r="B201" s="1">
        <f t="shared" si="9"/>
        <v>5</v>
      </c>
      <c r="C201" s="3">
        <f>DATE(2018, MONTH(DATEVALUE('[2]2022 Regulation Up'!$F$2&amp;" 1")), 1)</f>
        <v>43221</v>
      </c>
      <c r="D201" s="1">
        <v>8</v>
      </c>
      <c r="E201" s="1" t="s">
        <v>12</v>
      </c>
      <c r="F201" s="2">
        <v>332</v>
      </c>
      <c r="G201" s="2">
        <v>308.64000012278558</v>
      </c>
      <c r="H201" s="2">
        <v>308.64000012278558</v>
      </c>
      <c r="I201" s="2"/>
      <c r="J201" s="10"/>
    </row>
    <row r="202" spans="1:10" x14ac:dyDescent="0.25">
      <c r="A202" s="1" t="str">
        <f t="shared" si="8"/>
        <v>May</v>
      </c>
      <c r="B202" s="1">
        <f t="shared" si="9"/>
        <v>5</v>
      </c>
      <c r="C202" s="3">
        <f>DATE(2018, MONTH(DATEVALUE('[2]2022 Regulation Up'!$F$2&amp;" 1")), 1)</f>
        <v>43221</v>
      </c>
      <c r="D202" s="1">
        <v>9</v>
      </c>
      <c r="E202" s="1" t="s">
        <v>12</v>
      </c>
      <c r="F202" s="2">
        <v>400</v>
      </c>
      <c r="G202" s="2">
        <v>379.11999988555908</v>
      </c>
      <c r="H202" s="2">
        <v>386.85200674072752</v>
      </c>
      <c r="I202" s="2"/>
      <c r="J202" s="10"/>
    </row>
    <row r="203" spans="1:10" x14ac:dyDescent="0.25">
      <c r="A203" s="1" t="str">
        <f t="shared" si="8"/>
        <v>May</v>
      </c>
      <c r="B203" s="1">
        <f t="shared" si="9"/>
        <v>5</v>
      </c>
      <c r="C203" s="3">
        <f>DATE(2018, MONTH(DATEVALUE('[2]2022 Regulation Up'!$F$2&amp;" 1")), 1)</f>
        <v>43221</v>
      </c>
      <c r="D203" s="1">
        <v>10</v>
      </c>
      <c r="E203" s="1" t="s">
        <v>12</v>
      </c>
      <c r="F203" s="2">
        <v>558</v>
      </c>
      <c r="G203" s="2">
        <v>449.89466673552988</v>
      </c>
      <c r="H203" s="2">
        <v>477.09242571209791</v>
      </c>
      <c r="I203" s="2"/>
      <c r="J203" s="10"/>
    </row>
    <row r="204" spans="1:10" x14ac:dyDescent="0.25">
      <c r="A204" s="1" t="str">
        <f t="shared" si="8"/>
        <v>May</v>
      </c>
      <c r="B204" s="1">
        <f t="shared" si="9"/>
        <v>5</v>
      </c>
      <c r="C204" s="3">
        <f>DATE(2018, MONTH(DATEVALUE('[2]2022 Regulation Up'!$F$2&amp;" 1")), 1)</f>
        <v>43221</v>
      </c>
      <c r="D204" s="1">
        <v>11</v>
      </c>
      <c r="E204" s="1" t="s">
        <v>12</v>
      </c>
      <c r="F204" s="2">
        <v>623</v>
      </c>
      <c r="G204" s="2">
        <v>519.72263365159438</v>
      </c>
      <c r="H204" s="2">
        <v>563.85255456631467</v>
      </c>
      <c r="I204" s="2"/>
      <c r="J204" s="10"/>
    </row>
    <row r="205" spans="1:10" x14ac:dyDescent="0.25">
      <c r="A205" s="1" t="str">
        <f t="shared" si="8"/>
        <v>May</v>
      </c>
      <c r="B205" s="1">
        <f t="shared" si="9"/>
        <v>5</v>
      </c>
      <c r="C205" s="3">
        <f>DATE(2018, MONTH(DATEVALUE('[2]2022 Regulation Up'!$F$2&amp;" 1")), 1)</f>
        <v>43221</v>
      </c>
      <c r="D205" s="1">
        <v>12</v>
      </c>
      <c r="E205" s="1" t="s">
        <v>12</v>
      </c>
      <c r="F205" s="2">
        <v>626</v>
      </c>
      <c r="G205" s="2">
        <v>564.91999989748001</v>
      </c>
      <c r="H205" s="2">
        <v>618.45551290888784</v>
      </c>
      <c r="I205" s="2"/>
      <c r="J205" s="10"/>
    </row>
    <row r="206" spans="1:10" x14ac:dyDescent="0.25">
      <c r="A206" s="1" t="str">
        <f t="shared" si="8"/>
        <v>May</v>
      </c>
      <c r="B206" s="1">
        <f t="shared" si="9"/>
        <v>5</v>
      </c>
      <c r="C206" s="3">
        <f>DATE(2018, MONTH(DATEVALUE('[2]2022 Regulation Up'!$F$2&amp;" 1")), 1)</f>
        <v>43221</v>
      </c>
      <c r="D206" s="1">
        <v>13</v>
      </c>
      <c r="E206" s="1" t="s">
        <v>12</v>
      </c>
      <c r="F206" s="2">
        <v>576</v>
      </c>
      <c r="G206" s="2">
        <v>493.91999989748001</v>
      </c>
      <c r="H206" s="2">
        <v>541.20960368641511</v>
      </c>
      <c r="I206" s="2"/>
      <c r="J206" s="10"/>
    </row>
    <row r="207" spans="1:10" x14ac:dyDescent="0.25">
      <c r="A207" s="1" t="str">
        <f t="shared" si="8"/>
        <v>May</v>
      </c>
      <c r="B207" s="1">
        <f t="shared" si="9"/>
        <v>5</v>
      </c>
      <c r="C207" s="3">
        <f>DATE(2018, MONTH(DATEVALUE('[2]2022 Regulation Up'!$F$2&amp;" 1")), 1)</f>
        <v>43221</v>
      </c>
      <c r="D207" s="1">
        <v>14</v>
      </c>
      <c r="E207" s="1" t="s">
        <v>12</v>
      </c>
      <c r="F207" s="2">
        <v>577</v>
      </c>
      <c r="G207" s="2">
        <v>495.26666679978371</v>
      </c>
      <c r="H207" s="2">
        <v>544.12640408895572</v>
      </c>
      <c r="I207" s="2"/>
      <c r="J207" s="10"/>
    </row>
    <row r="208" spans="1:10" x14ac:dyDescent="0.25">
      <c r="A208" s="1" t="str">
        <f t="shared" si="8"/>
        <v>May</v>
      </c>
      <c r="B208" s="1">
        <f t="shared" si="9"/>
        <v>5</v>
      </c>
      <c r="C208" s="3">
        <f>DATE(2018, MONTH(DATEVALUE('[2]2022 Regulation Up'!$F$2&amp;" 1")), 1)</f>
        <v>43221</v>
      </c>
      <c r="D208" s="1">
        <v>15</v>
      </c>
      <c r="E208" s="1" t="s">
        <v>12</v>
      </c>
      <c r="F208" s="2">
        <v>552</v>
      </c>
      <c r="G208" s="2">
        <v>440.92400010133787</v>
      </c>
      <c r="H208" s="2">
        <v>498.27953288472111</v>
      </c>
      <c r="I208" s="2"/>
      <c r="J208" s="10"/>
    </row>
    <row r="209" spans="1:10" x14ac:dyDescent="0.25">
      <c r="A209" s="1" t="str">
        <f t="shared" si="8"/>
        <v>May</v>
      </c>
      <c r="B209" s="1">
        <f t="shared" si="9"/>
        <v>5</v>
      </c>
      <c r="C209" s="3">
        <f>DATE(2018, MONTH(DATEVALUE('[2]2022 Regulation Up'!$F$2&amp;" 1")), 1)</f>
        <v>43221</v>
      </c>
      <c r="D209" s="1">
        <v>16</v>
      </c>
      <c r="E209" s="1" t="s">
        <v>12</v>
      </c>
      <c r="F209" s="2">
        <v>528</v>
      </c>
      <c r="G209" s="2">
        <v>475.20000007748604</v>
      </c>
      <c r="H209" s="2">
        <v>536.05082684652041</v>
      </c>
      <c r="I209" s="2"/>
      <c r="J209" s="10"/>
    </row>
    <row r="210" spans="1:10" x14ac:dyDescent="0.25">
      <c r="A210" s="1" t="str">
        <f t="shared" si="8"/>
        <v>May</v>
      </c>
      <c r="B210" s="1">
        <f t="shared" si="9"/>
        <v>5</v>
      </c>
      <c r="C210" s="3">
        <f>DATE(2018, MONTH(DATEVALUE('[2]2022 Regulation Up'!$F$2&amp;" 1")), 1)</f>
        <v>43221</v>
      </c>
      <c r="D210" s="1">
        <v>17</v>
      </c>
      <c r="E210" s="1" t="s">
        <v>12</v>
      </c>
      <c r="F210" s="2">
        <v>535</v>
      </c>
      <c r="G210" s="2">
        <v>490.12000009417534</v>
      </c>
      <c r="H210" s="2">
        <v>566.75865914482256</v>
      </c>
      <c r="I210" s="2"/>
      <c r="J210" s="10"/>
    </row>
    <row r="211" spans="1:10" x14ac:dyDescent="0.25">
      <c r="A211" s="1" t="str">
        <f t="shared" si="8"/>
        <v>May</v>
      </c>
      <c r="B211" s="1">
        <f t="shared" si="9"/>
        <v>5</v>
      </c>
      <c r="C211" s="3">
        <f>DATE(2018, MONTH(DATEVALUE('[2]2022 Regulation Up'!$F$2&amp;" 1")), 1)</f>
        <v>43221</v>
      </c>
      <c r="D211" s="1">
        <v>18</v>
      </c>
      <c r="E211" s="1" t="s">
        <v>12</v>
      </c>
      <c r="F211" s="2">
        <v>571</v>
      </c>
      <c r="G211" s="2">
        <v>443.36822229728108</v>
      </c>
      <c r="H211" s="2">
        <v>530.70574384979136</v>
      </c>
      <c r="I211" s="2"/>
      <c r="J211" s="10"/>
    </row>
    <row r="212" spans="1:10" x14ac:dyDescent="0.25">
      <c r="A212" s="1" t="str">
        <f t="shared" si="8"/>
        <v>May</v>
      </c>
      <c r="B212" s="1">
        <f t="shared" si="9"/>
        <v>5</v>
      </c>
      <c r="C212" s="3">
        <f>DATE(2018, MONTH(DATEVALUE('[2]2022 Regulation Up'!$F$2&amp;" 1")), 1)</f>
        <v>43221</v>
      </c>
      <c r="D212" s="1">
        <v>19</v>
      </c>
      <c r="E212" s="1" t="s">
        <v>12</v>
      </c>
      <c r="F212" s="2">
        <v>515</v>
      </c>
      <c r="G212" s="2">
        <v>442.02911091198524</v>
      </c>
      <c r="H212" s="2">
        <v>516.91400578208993</v>
      </c>
      <c r="I212" s="2"/>
      <c r="J212" s="10"/>
    </row>
    <row r="213" spans="1:10" x14ac:dyDescent="0.25">
      <c r="A213" s="1" t="str">
        <f t="shared" si="8"/>
        <v>May</v>
      </c>
      <c r="B213" s="1">
        <f t="shared" si="9"/>
        <v>5</v>
      </c>
      <c r="C213" s="3">
        <f>DATE(2018, MONTH(DATEVALUE('[2]2022 Regulation Up'!$F$2&amp;" 1")), 1)</f>
        <v>43221</v>
      </c>
      <c r="D213" s="1">
        <v>20</v>
      </c>
      <c r="E213" s="1" t="s">
        <v>12</v>
      </c>
      <c r="F213" s="2">
        <v>533</v>
      </c>
      <c r="G213" s="2">
        <v>487.51999976182975</v>
      </c>
      <c r="H213" s="2">
        <v>570.73543404475356</v>
      </c>
      <c r="I213" s="2"/>
      <c r="J213" s="10"/>
    </row>
    <row r="214" spans="1:10" x14ac:dyDescent="0.25">
      <c r="A214" s="1" t="str">
        <f t="shared" si="8"/>
        <v>May</v>
      </c>
      <c r="B214" s="1">
        <f t="shared" si="9"/>
        <v>5</v>
      </c>
      <c r="C214" s="3">
        <f>DATE(2018, MONTH(DATEVALUE('[2]2022 Regulation Up'!$F$2&amp;" 1")), 1)</f>
        <v>43221</v>
      </c>
      <c r="D214" s="1">
        <v>21</v>
      </c>
      <c r="E214" s="1" t="s">
        <v>12</v>
      </c>
      <c r="F214" s="2">
        <v>401</v>
      </c>
      <c r="G214" s="2">
        <v>353.19766669188937</v>
      </c>
      <c r="H214" s="2">
        <v>386.24281038083086</v>
      </c>
      <c r="I214" s="2"/>
      <c r="J214" s="10"/>
    </row>
    <row r="215" spans="1:10" x14ac:dyDescent="0.25">
      <c r="A215" s="1" t="str">
        <f t="shared" si="8"/>
        <v>May</v>
      </c>
      <c r="B215" s="1">
        <f t="shared" si="9"/>
        <v>5</v>
      </c>
      <c r="C215" s="3">
        <f>DATE(2018, MONTH(DATEVALUE('[2]2022 Regulation Up'!$F$2&amp;" 1")), 1)</f>
        <v>43221</v>
      </c>
      <c r="D215" s="1">
        <v>22</v>
      </c>
      <c r="E215" s="1" t="s">
        <v>12</v>
      </c>
      <c r="F215" s="2">
        <v>282</v>
      </c>
      <c r="G215" s="2">
        <v>269.4588889794797</v>
      </c>
      <c r="H215" s="2">
        <v>269.4588889794797</v>
      </c>
      <c r="I215" s="2"/>
      <c r="J215" s="10"/>
    </row>
    <row r="216" spans="1:10" x14ac:dyDescent="0.25">
      <c r="A216" s="1" t="str">
        <f t="shared" si="8"/>
        <v>May</v>
      </c>
      <c r="B216" s="1">
        <f t="shared" si="9"/>
        <v>5</v>
      </c>
      <c r="C216" s="3">
        <f>DATE(2018, MONTH(DATEVALUE('[2]2022 Regulation Up'!$F$2&amp;" 1")), 1)</f>
        <v>43221</v>
      </c>
      <c r="D216" s="1">
        <v>23</v>
      </c>
      <c r="E216" s="1" t="s">
        <v>12</v>
      </c>
      <c r="F216" s="2">
        <v>216</v>
      </c>
      <c r="G216" s="2">
        <v>203.5960889899234</v>
      </c>
      <c r="H216" s="2">
        <v>203.5960889899234</v>
      </c>
      <c r="I216" s="2"/>
      <c r="J216" s="10"/>
    </row>
    <row r="217" spans="1:10" x14ac:dyDescent="0.25">
      <c r="A217" s="1" t="str">
        <f t="shared" si="8"/>
        <v>May</v>
      </c>
      <c r="B217" s="1">
        <f t="shared" si="9"/>
        <v>5</v>
      </c>
      <c r="C217" s="3">
        <f>DATE(2018, MONTH(DATEVALUE('[2]2022 Regulation Up'!$F$2&amp;" 1")), 1)</f>
        <v>43221</v>
      </c>
      <c r="D217" s="1">
        <v>24</v>
      </c>
      <c r="E217" s="1" t="s">
        <v>12</v>
      </c>
      <c r="F217" s="2">
        <v>189</v>
      </c>
      <c r="G217" s="2">
        <v>189.10099979609251</v>
      </c>
      <c r="H217" s="2">
        <v>189.10099979609251</v>
      </c>
      <c r="I217" s="2"/>
      <c r="J217" s="10"/>
    </row>
    <row r="218" spans="1:10" x14ac:dyDescent="0.25">
      <c r="A218" s="1" t="str">
        <f t="shared" si="8"/>
        <v>May</v>
      </c>
      <c r="B218" s="1">
        <f t="shared" si="9"/>
        <v>5</v>
      </c>
      <c r="C218" s="3">
        <f>DATE(2018, MONTH(DATEVALUE('[2]2022 Regulation Up'!$F$2&amp;" 1")), 1)</f>
        <v>43221</v>
      </c>
      <c r="D218" s="1">
        <v>1</v>
      </c>
      <c r="E218" s="1" t="s">
        <v>13</v>
      </c>
      <c r="F218" s="2">
        <v>483</v>
      </c>
      <c r="G218" s="2">
        <v>477.92000007629395</v>
      </c>
      <c r="H218" s="2">
        <v>477.92000007629395</v>
      </c>
      <c r="I218" s="2"/>
      <c r="J218" s="10"/>
    </row>
    <row r="219" spans="1:10" x14ac:dyDescent="0.25">
      <c r="A219" s="1" t="str">
        <f t="shared" si="8"/>
        <v>May</v>
      </c>
      <c r="B219" s="1">
        <f t="shared" si="9"/>
        <v>5</v>
      </c>
      <c r="C219" s="3">
        <f>DATE(2018, MONTH(DATEVALUE('[2]2022 Regulation Up'!$F$2&amp;" 1")), 1)</f>
        <v>43221</v>
      </c>
      <c r="D219" s="1">
        <v>2</v>
      </c>
      <c r="E219" s="1" t="s">
        <v>13</v>
      </c>
      <c r="F219" s="2">
        <v>366</v>
      </c>
      <c r="G219" s="2">
        <v>360.48044436939063</v>
      </c>
      <c r="H219" s="2">
        <v>360.48044436939063</v>
      </c>
      <c r="I219" s="2"/>
      <c r="J219" s="10"/>
    </row>
    <row r="220" spans="1:10" x14ac:dyDescent="0.25">
      <c r="A220" s="1" t="str">
        <f t="shared" si="8"/>
        <v>May</v>
      </c>
      <c r="B220" s="1">
        <f t="shared" si="9"/>
        <v>5</v>
      </c>
      <c r="C220" s="3">
        <f>DATE(2018, MONTH(DATEVALUE('[2]2022 Regulation Up'!$F$2&amp;" 1")), 1)</f>
        <v>43221</v>
      </c>
      <c r="D220" s="1">
        <v>3</v>
      </c>
      <c r="E220" s="1" t="s">
        <v>13</v>
      </c>
      <c r="F220" s="2">
        <v>276</v>
      </c>
      <c r="G220" s="2">
        <v>266.54400000572207</v>
      </c>
      <c r="H220" s="2">
        <v>266.54400000572207</v>
      </c>
      <c r="I220" s="2"/>
      <c r="J220" s="10"/>
    </row>
    <row r="221" spans="1:10" x14ac:dyDescent="0.25">
      <c r="A221" s="1" t="str">
        <f t="shared" si="8"/>
        <v>May</v>
      </c>
      <c r="B221" s="1">
        <f t="shared" si="9"/>
        <v>5</v>
      </c>
      <c r="C221" s="3">
        <f>DATE(2018, MONTH(DATEVALUE('[2]2022 Regulation Up'!$F$2&amp;" 1")), 1)</f>
        <v>43221</v>
      </c>
      <c r="D221" s="1">
        <v>4</v>
      </c>
      <c r="E221" s="1" t="s">
        <v>13</v>
      </c>
      <c r="F221" s="2">
        <v>248</v>
      </c>
      <c r="G221" s="2">
        <v>237.88875566589337</v>
      </c>
      <c r="H221" s="2">
        <v>237.88875566589337</v>
      </c>
      <c r="I221" s="2"/>
      <c r="J221" s="10"/>
    </row>
    <row r="222" spans="1:10" x14ac:dyDescent="0.25">
      <c r="A222" s="1" t="str">
        <f t="shared" si="8"/>
        <v>May</v>
      </c>
      <c r="B222" s="1">
        <f t="shared" si="9"/>
        <v>5</v>
      </c>
      <c r="C222" s="3">
        <f>DATE(2018, MONTH(DATEVALUE('[2]2022 Regulation Up'!$F$2&amp;" 1")), 1)</f>
        <v>43221</v>
      </c>
      <c r="D222" s="1">
        <v>5</v>
      </c>
      <c r="E222" s="1" t="s">
        <v>13</v>
      </c>
      <c r="F222" s="2">
        <v>217</v>
      </c>
      <c r="G222" s="2">
        <v>221.92000007629395</v>
      </c>
      <c r="H222" s="2">
        <v>221.92000007629395</v>
      </c>
      <c r="I222" s="2"/>
      <c r="J222" s="10"/>
    </row>
    <row r="223" spans="1:10" x14ac:dyDescent="0.25">
      <c r="A223" s="1" t="str">
        <f t="shared" si="8"/>
        <v>May</v>
      </c>
      <c r="B223" s="1">
        <f t="shared" si="9"/>
        <v>5</v>
      </c>
      <c r="C223" s="3">
        <f>DATE(2018, MONTH(DATEVALUE('[2]2022 Regulation Up'!$F$2&amp;" 1")), 1)</f>
        <v>43221</v>
      </c>
      <c r="D223" s="1">
        <v>6</v>
      </c>
      <c r="E223" s="1" t="s">
        <v>13</v>
      </c>
      <c r="F223" s="2">
        <v>283</v>
      </c>
      <c r="G223" s="2">
        <v>273.95037772146367</v>
      </c>
      <c r="H223" s="2">
        <v>273.95037772146367</v>
      </c>
      <c r="I223" s="2"/>
      <c r="J223" s="10"/>
    </row>
    <row r="224" spans="1:10" x14ac:dyDescent="0.25">
      <c r="A224" s="1" t="str">
        <f t="shared" si="8"/>
        <v>May</v>
      </c>
      <c r="B224" s="1">
        <f t="shared" si="9"/>
        <v>5</v>
      </c>
      <c r="C224" s="3">
        <f>DATE(2018, MONTH(DATEVALUE('[2]2022 Regulation Up'!$F$2&amp;" 1")), 1)</f>
        <v>43221</v>
      </c>
      <c r="D224" s="1">
        <v>7</v>
      </c>
      <c r="E224" s="1" t="s">
        <v>13</v>
      </c>
      <c r="F224" s="2">
        <v>242</v>
      </c>
      <c r="G224" s="2">
        <v>232.16000000635782</v>
      </c>
      <c r="H224" s="2">
        <v>232.16000000635782</v>
      </c>
      <c r="I224" s="2"/>
      <c r="J224" s="10"/>
    </row>
    <row r="225" spans="1:10" x14ac:dyDescent="0.25">
      <c r="A225" s="1" t="str">
        <f t="shared" si="8"/>
        <v>May</v>
      </c>
      <c r="B225" s="1">
        <f t="shared" si="9"/>
        <v>5</v>
      </c>
      <c r="C225" s="3">
        <f>DATE(2018, MONTH(DATEVALUE('[2]2022 Regulation Up'!$F$2&amp;" 1")), 1)</f>
        <v>43221</v>
      </c>
      <c r="D225" s="1">
        <v>8</v>
      </c>
      <c r="E225" s="1" t="s">
        <v>13</v>
      </c>
      <c r="F225" s="2">
        <v>408</v>
      </c>
      <c r="G225" s="2">
        <v>418.92800001104672</v>
      </c>
      <c r="H225" s="2">
        <v>495.96434326914994</v>
      </c>
      <c r="I225" s="2"/>
      <c r="J225" s="10"/>
    </row>
    <row r="226" spans="1:10" x14ac:dyDescent="0.25">
      <c r="A226" s="1" t="str">
        <f t="shared" si="8"/>
        <v>May</v>
      </c>
      <c r="B226" s="1">
        <f t="shared" si="9"/>
        <v>5</v>
      </c>
      <c r="C226" s="3">
        <f>DATE(2018, MONTH(DATEVALUE('[2]2022 Regulation Up'!$F$2&amp;" 1")), 1)</f>
        <v>43221</v>
      </c>
      <c r="D226" s="1">
        <v>9</v>
      </c>
      <c r="E226" s="1" t="s">
        <v>13</v>
      </c>
      <c r="F226" s="2">
        <v>563</v>
      </c>
      <c r="G226" s="2">
        <v>531.25919988115629</v>
      </c>
      <c r="H226" s="2">
        <v>618.33872383449068</v>
      </c>
      <c r="I226" s="2"/>
      <c r="J226" s="10"/>
    </row>
    <row r="227" spans="1:10" x14ac:dyDescent="0.25">
      <c r="A227" s="1" t="str">
        <f t="shared" si="8"/>
        <v>May</v>
      </c>
      <c r="B227" s="1">
        <f t="shared" si="9"/>
        <v>5</v>
      </c>
      <c r="C227" s="3">
        <f>DATE(2018, MONTH(DATEVALUE('[2]2022 Regulation Up'!$F$2&amp;" 1")), 1)</f>
        <v>43221</v>
      </c>
      <c r="D227" s="1">
        <v>10</v>
      </c>
      <c r="E227" s="1" t="s">
        <v>13</v>
      </c>
      <c r="F227" s="2">
        <v>478</v>
      </c>
      <c r="G227" s="2">
        <v>392.32900000649192</v>
      </c>
      <c r="H227" s="2">
        <v>454.35239981232633</v>
      </c>
      <c r="I227" s="2"/>
      <c r="J227" s="10"/>
    </row>
    <row r="228" spans="1:10" x14ac:dyDescent="0.25">
      <c r="A228" s="1" t="str">
        <f t="shared" si="8"/>
        <v>May</v>
      </c>
      <c r="B228" s="1">
        <f t="shared" si="9"/>
        <v>5</v>
      </c>
      <c r="C228" s="3">
        <f>DATE(2018, MONTH(DATEVALUE('[2]2022 Regulation Up'!$F$2&amp;" 1")), 1)</f>
        <v>43221</v>
      </c>
      <c r="D228" s="1">
        <v>11</v>
      </c>
      <c r="E228" s="1" t="s">
        <v>13</v>
      </c>
      <c r="F228" s="2">
        <v>463</v>
      </c>
      <c r="G228" s="2">
        <v>410.17835557838282</v>
      </c>
      <c r="H228" s="2">
        <v>473.94173774837236</v>
      </c>
      <c r="I228" s="2"/>
      <c r="J228" s="10"/>
    </row>
    <row r="229" spans="1:10" x14ac:dyDescent="0.25">
      <c r="A229" s="1" t="str">
        <f t="shared" si="8"/>
        <v>May</v>
      </c>
      <c r="B229" s="1">
        <f t="shared" si="9"/>
        <v>5</v>
      </c>
      <c r="C229" s="3">
        <f>DATE(2018, MONTH(DATEVALUE('[2]2022 Regulation Up'!$F$2&amp;" 1")), 1)</f>
        <v>43221</v>
      </c>
      <c r="D229" s="1">
        <v>12</v>
      </c>
      <c r="E229" s="1" t="s">
        <v>13</v>
      </c>
      <c r="F229" s="2">
        <v>457</v>
      </c>
      <c r="G229" s="2">
        <v>361.79200005084277</v>
      </c>
      <c r="H229" s="2">
        <v>424.52709478046364</v>
      </c>
      <c r="I229" s="2"/>
      <c r="J229" s="10"/>
    </row>
    <row r="230" spans="1:10" x14ac:dyDescent="0.25">
      <c r="A230" s="1" t="str">
        <f t="shared" si="8"/>
        <v>May</v>
      </c>
      <c r="B230" s="1">
        <f t="shared" si="9"/>
        <v>5</v>
      </c>
      <c r="C230" s="3">
        <f>DATE(2018, MONTH(DATEVALUE('[2]2022 Regulation Up'!$F$2&amp;" 1")), 1)</f>
        <v>43221</v>
      </c>
      <c r="D230" s="1">
        <v>13</v>
      </c>
      <c r="E230" s="1" t="s">
        <v>13</v>
      </c>
      <c r="F230" s="2">
        <v>496</v>
      </c>
      <c r="G230" s="2">
        <v>394</v>
      </c>
      <c r="H230" s="2">
        <v>444.93697539564175</v>
      </c>
      <c r="I230" s="2"/>
      <c r="J230" s="10"/>
    </row>
    <row r="231" spans="1:10" x14ac:dyDescent="0.25">
      <c r="A231" s="1" t="str">
        <f t="shared" si="8"/>
        <v>May</v>
      </c>
      <c r="B231" s="1">
        <f t="shared" si="9"/>
        <v>5</v>
      </c>
      <c r="C231" s="3">
        <f>DATE(2018, MONTH(DATEVALUE('[2]2022 Regulation Up'!$F$2&amp;" 1")), 1)</f>
        <v>43221</v>
      </c>
      <c r="D231" s="1">
        <v>14</v>
      </c>
      <c r="E231" s="1" t="s">
        <v>13</v>
      </c>
      <c r="F231" s="2">
        <v>399</v>
      </c>
      <c r="G231" s="2">
        <v>363.1420888897901</v>
      </c>
      <c r="H231" s="2">
        <v>412.82526222737465</v>
      </c>
      <c r="I231" s="2"/>
      <c r="J231" s="10"/>
    </row>
    <row r="232" spans="1:10" x14ac:dyDescent="0.25">
      <c r="A232" s="1" t="str">
        <f t="shared" si="8"/>
        <v>May</v>
      </c>
      <c r="B232" s="1">
        <f t="shared" si="9"/>
        <v>5</v>
      </c>
      <c r="C232" s="3">
        <f>DATE(2018, MONTH(DATEVALUE('[2]2022 Regulation Up'!$F$2&amp;" 1")), 1)</f>
        <v>43221</v>
      </c>
      <c r="D232" s="1">
        <v>15</v>
      </c>
      <c r="E232" s="1" t="s">
        <v>13</v>
      </c>
      <c r="F232" s="2">
        <v>388</v>
      </c>
      <c r="G232" s="2">
        <v>352</v>
      </c>
      <c r="H232" s="2">
        <v>396.42037275104667</v>
      </c>
      <c r="I232" s="2"/>
      <c r="J232" s="10"/>
    </row>
    <row r="233" spans="1:10" x14ac:dyDescent="0.25">
      <c r="A233" s="1" t="str">
        <f t="shared" si="8"/>
        <v>May</v>
      </c>
      <c r="B233" s="1">
        <f t="shared" si="9"/>
        <v>5</v>
      </c>
      <c r="C233" s="3">
        <f>DATE(2018, MONTH(DATEVALUE('[2]2022 Regulation Up'!$F$2&amp;" 1")), 1)</f>
        <v>43221</v>
      </c>
      <c r="D233" s="1">
        <v>16</v>
      </c>
      <c r="E233" s="1" t="s">
        <v>13</v>
      </c>
      <c r="F233" s="2">
        <v>396</v>
      </c>
      <c r="G233" s="2">
        <v>361</v>
      </c>
      <c r="H233" s="2">
        <v>411.68060540159411</v>
      </c>
      <c r="I233" s="2"/>
      <c r="J233" s="10"/>
    </row>
    <row r="234" spans="1:10" x14ac:dyDescent="0.25">
      <c r="A234" s="1" t="str">
        <f t="shared" si="8"/>
        <v>May</v>
      </c>
      <c r="B234" s="1">
        <f t="shared" si="9"/>
        <v>5</v>
      </c>
      <c r="C234" s="3">
        <f>DATE(2018, MONTH(DATEVALUE('[2]2022 Regulation Up'!$F$2&amp;" 1")), 1)</f>
        <v>43221</v>
      </c>
      <c r="D234" s="1">
        <v>17</v>
      </c>
      <c r="E234" s="1" t="s">
        <v>13</v>
      </c>
      <c r="F234" s="2">
        <v>440</v>
      </c>
      <c r="G234" s="2">
        <v>394.31231111240885</v>
      </c>
      <c r="H234" s="2">
        <v>436.69549091281863</v>
      </c>
      <c r="I234" s="2"/>
      <c r="J234" s="10"/>
    </row>
    <row r="235" spans="1:10" x14ac:dyDescent="0.25">
      <c r="A235" s="1" t="str">
        <f t="shared" si="8"/>
        <v>May</v>
      </c>
      <c r="B235" s="1">
        <f t="shared" si="9"/>
        <v>5</v>
      </c>
      <c r="C235" s="3">
        <f>DATE(2018, MONTH(DATEVALUE('[2]2022 Regulation Up'!$F$2&amp;" 1")), 1)</f>
        <v>43221</v>
      </c>
      <c r="D235" s="1">
        <v>18</v>
      </c>
      <c r="E235" s="1" t="s">
        <v>13</v>
      </c>
      <c r="F235" s="2">
        <v>514</v>
      </c>
      <c r="G235" s="2">
        <v>455</v>
      </c>
      <c r="H235" s="2">
        <v>495.18748117779023</v>
      </c>
      <c r="I235" s="2"/>
      <c r="J235" s="10"/>
    </row>
    <row r="236" spans="1:10" x14ac:dyDescent="0.25">
      <c r="A236" s="1" t="str">
        <f t="shared" si="8"/>
        <v>May</v>
      </c>
      <c r="B236" s="1">
        <f t="shared" si="9"/>
        <v>5</v>
      </c>
      <c r="C236" s="3">
        <f>DATE(2018, MONTH(DATEVALUE('[2]2022 Regulation Up'!$F$2&amp;" 1")), 1)</f>
        <v>43221</v>
      </c>
      <c r="D236" s="1">
        <v>19</v>
      </c>
      <c r="E236" s="1" t="s">
        <v>13</v>
      </c>
      <c r="F236" s="2">
        <v>491</v>
      </c>
      <c r="G236" s="2">
        <v>454</v>
      </c>
      <c r="H236" s="2">
        <v>470.24958201776298</v>
      </c>
      <c r="I236" s="2"/>
      <c r="J236" s="10"/>
    </row>
    <row r="237" spans="1:10" x14ac:dyDescent="0.25">
      <c r="A237" s="1" t="str">
        <f t="shared" si="8"/>
        <v>May</v>
      </c>
      <c r="B237" s="1">
        <f t="shared" si="9"/>
        <v>5</v>
      </c>
      <c r="C237" s="3">
        <f>DATE(2018, MONTH(DATEVALUE('[2]2022 Regulation Up'!$F$2&amp;" 1")), 1)</f>
        <v>43221</v>
      </c>
      <c r="D237" s="1">
        <v>20</v>
      </c>
      <c r="E237" s="1" t="s">
        <v>13</v>
      </c>
      <c r="F237" s="2">
        <v>426</v>
      </c>
      <c r="G237" s="2">
        <v>330</v>
      </c>
      <c r="H237" s="2">
        <v>330</v>
      </c>
      <c r="I237" s="2"/>
      <c r="J237" s="10"/>
    </row>
    <row r="238" spans="1:10" x14ac:dyDescent="0.25">
      <c r="A238" s="1" t="str">
        <f t="shared" si="8"/>
        <v>May</v>
      </c>
      <c r="B238" s="1">
        <f t="shared" si="9"/>
        <v>5</v>
      </c>
      <c r="C238" s="3">
        <f>DATE(2018, MONTH(DATEVALUE('[2]2022 Regulation Up'!$F$2&amp;" 1")), 1)</f>
        <v>43221</v>
      </c>
      <c r="D238" s="1">
        <v>21</v>
      </c>
      <c r="E238" s="1" t="s">
        <v>13</v>
      </c>
      <c r="F238" s="2">
        <v>375</v>
      </c>
      <c r="G238" s="2">
        <v>373</v>
      </c>
      <c r="H238" s="2">
        <v>369.54731235817775</v>
      </c>
      <c r="I238" s="2"/>
      <c r="J238" s="10"/>
    </row>
    <row r="239" spans="1:10" x14ac:dyDescent="0.25">
      <c r="A239" s="1" t="str">
        <f t="shared" si="8"/>
        <v>May</v>
      </c>
      <c r="B239" s="1">
        <f t="shared" si="9"/>
        <v>5</v>
      </c>
      <c r="C239" s="3">
        <f>DATE(2018, MONTH(DATEVALUE('[2]2022 Regulation Up'!$F$2&amp;" 1")), 1)</f>
        <v>43221</v>
      </c>
      <c r="D239" s="1">
        <v>22</v>
      </c>
      <c r="E239" s="1" t="s">
        <v>13</v>
      </c>
      <c r="F239" s="2">
        <v>524</v>
      </c>
      <c r="G239" s="2">
        <v>520.60395554624506</v>
      </c>
      <c r="H239" s="2">
        <v>520.60395554624506</v>
      </c>
      <c r="I239" s="2"/>
      <c r="J239" s="10"/>
    </row>
    <row r="240" spans="1:10" x14ac:dyDescent="0.25">
      <c r="A240" s="1" t="str">
        <f t="shared" si="8"/>
        <v>May</v>
      </c>
      <c r="B240" s="1">
        <f t="shared" si="9"/>
        <v>5</v>
      </c>
      <c r="C240" s="3">
        <f>DATE(2018, MONTH(DATEVALUE('[2]2022 Regulation Up'!$F$2&amp;" 1")), 1)</f>
        <v>43221</v>
      </c>
      <c r="D240" s="1">
        <v>23</v>
      </c>
      <c r="E240" s="1" t="s">
        <v>13</v>
      </c>
      <c r="F240" s="2">
        <v>546</v>
      </c>
      <c r="G240" s="2">
        <v>545.7968444611505</v>
      </c>
      <c r="H240" s="2">
        <v>545.7968444611505</v>
      </c>
      <c r="I240" s="2"/>
      <c r="J240" s="10"/>
    </row>
    <row r="241" spans="1:10" x14ac:dyDescent="0.25">
      <c r="A241" s="1" t="str">
        <f t="shared" si="8"/>
        <v>May</v>
      </c>
      <c r="B241" s="1">
        <f t="shared" si="9"/>
        <v>5</v>
      </c>
      <c r="C241" s="3">
        <f>DATE(2018, MONTH(DATEVALUE('[2]2022 Regulation Up'!$F$2&amp;" 1")), 1)</f>
        <v>43221</v>
      </c>
      <c r="D241" s="1">
        <v>24</v>
      </c>
      <c r="E241" s="1" t="s">
        <v>13</v>
      </c>
      <c r="F241" s="2">
        <v>560</v>
      </c>
      <c r="G241" s="2">
        <v>554.45475554245218</v>
      </c>
      <c r="H241" s="2">
        <v>554.45475554245218</v>
      </c>
      <c r="I241" s="2"/>
      <c r="J241" s="10"/>
    </row>
    <row r="242" spans="1:10" x14ac:dyDescent="0.25">
      <c r="A242" s="1" t="str">
        <f t="shared" si="8"/>
        <v>Jun</v>
      </c>
      <c r="B242" s="1">
        <f t="shared" si="9"/>
        <v>6</v>
      </c>
      <c r="C242" s="3">
        <f>DATE(2018, MONTH(DATEVALUE('[2]2022 Regulation Up'!$G$2&amp;" 1")), 1)</f>
        <v>43252</v>
      </c>
      <c r="D242" s="1">
        <v>1</v>
      </c>
      <c r="E242" s="1" t="s">
        <v>12</v>
      </c>
      <c r="F242" s="2">
        <v>259</v>
      </c>
      <c r="G242" s="2">
        <v>461.73333320717018</v>
      </c>
      <c r="H242" s="2">
        <v>461.73333320717018</v>
      </c>
      <c r="I242" s="2"/>
      <c r="J242" s="10"/>
    </row>
    <row r="243" spans="1:10" x14ac:dyDescent="0.25">
      <c r="A243" s="1" t="str">
        <f t="shared" si="8"/>
        <v>Jun</v>
      </c>
      <c r="B243" s="1">
        <f t="shared" si="9"/>
        <v>6</v>
      </c>
      <c r="C243" s="3">
        <f>DATE(2018, MONTH(DATEVALUE('[2]2022 Regulation Up'!$G$2&amp;" 1")), 1)</f>
        <v>43252</v>
      </c>
      <c r="D243" s="1">
        <v>2</v>
      </c>
      <c r="E243" s="1" t="s">
        <v>12</v>
      </c>
      <c r="F243" s="2">
        <v>180</v>
      </c>
      <c r="G243" s="2">
        <v>228.95466658274333</v>
      </c>
      <c r="H243" s="2">
        <v>228.95466658274333</v>
      </c>
      <c r="I243" s="2"/>
      <c r="J243" s="10"/>
    </row>
    <row r="244" spans="1:10" x14ac:dyDescent="0.25">
      <c r="A244" s="1" t="str">
        <f t="shared" si="8"/>
        <v>Jun</v>
      </c>
      <c r="B244" s="1">
        <f t="shared" si="9"/>
        <v>6</v>
      </c>
      <c r="C244" s="3">
        <f>DATE(2018, MONTH(DATEVALUE('[2]2022 Regulation Up'!$G$2&amp;" 1")), 1)</f>
        <v>43252</v>
      </c>
      <c r="D244" s="1">
        <v>3</v>
      </c>
      <c r="E244" s="1" t="s">
        <v>12</v>
      </c>
      <c r="F244" s="2">
        <v>219</v>
      </c>
      <c r="G244" s="2">
        <v>242.96200010776519</v>
      </c>
      <c r="H244" s="2">
        <v>242.96200010776519</v>
      </c>
      <c r="I244" s="2"/>
      <c r="J244" s="10"/>
    </row>
    <row r="245" spans="1:10" x14ac:dyDescent="0.25">
      <c r="A245" s="1" t="str">
        <f t="shared" si="8"/>
        <v>Jun</v>
      </c>
      <c r="B245" s="1">
        <f t="shared" si="9"/>
        <v>6</v>
      </c>
      <c r="C245" s="3">
        <f>DATE(2018, MONTH(DATEVALUE('[2]2022 Regulation Up'!$G$2&amp;" 1")), 1)</f>
        <v>43252</v>
      </c>
      <c r="D245" s="1">
        <v>4</v>
      </c>
      <c r="E245" s="1" t="s">
        <v>12</v>
      </c>
      <c r="F245" s="2">
        <v>246</v>
      </c>
      <c r="G245" s="2">
        <v>239.87199993133544</v>
      </c>
      <c r="H245" s="2">
        <v>239.87199993133544</v>
      </c>
      <c r="I245" s="2"/>
      <c r="J245" s="10"/>
    </row>
    <row r="246" spans="1:10" x14ac:dyDescent="0.25">
      <c r="A246" s="1" t="str">
        <f t="shared" si="8"/>
        <v>Jun</v>
      </c>
      <c r="B246" s="1">
        <f t="shared" si="9"/>
        <v>6</v>
      </c>
      <c r="C246" s="3">
        <f>DATE(2018, MONTH(DATEVALUE('[2]2022 Regulation Up'!$G$2&amp;" 1")), 1)</f>
        <v>43252</v>
      </c>
      <c r="D246" s="1">
        <v>5</v>
      </c>
      <c r="E246" s="1" t="s">
        <v>12</v>
      </c>
      <c r="F246" s="2">
        <v>292</v>
      </c>
      <c r="G246" s="2">
        <v>242.72000026702881</v>
      </c>
      <c r="H246" s="2">
        <v>242.72000026702881</v>
      </c>
      <c r="I246" s="2"/>
      <c r="J246" s="10"/>
    </row>
    <row r="247" spans="1:10" x14ac:dyDescent="0.25">
      <c r="A247" s="1" t="str">
        <f t="shared" si="8"/>
        <v>Jun</v>
      </c>
      <c r="B247" s="1">
        <f t="shared" si="9"/>
        <v>6</v>
      </c>
      <c r="C247" s="3">
        <f>DATE(2018, MONTH(DATEVALUE('[2]2022 Regulation Up'!$G$2&amp;" 1")), 1)</f>
        <v>43252</v>
      </c>
      <c r="D247" s="1">
        <v>6</v>
      </c>
      <c r="E247" s="1" t="s">
        <v>12</v>
      </c>
      <c r="F247" s="2">
        <v>379</v>
      </c>
      <c r="G247" s="2">
        <v>334.96000004907449</v>
      </c>
      <c r="H247" s="2">
        <v>334.96000004907449</v>
      </c>
      <c r="I247" s="2"/>
      <c r="J247" s="10"/>
    </row>
    <row r="248" spans="1:10" x14ac:dyDescent="0.25">
      <c r="A248" s="1" t="str">
        <f t="shared" si="8"/>
        <v>Jun</v>
      </c>
      <c r="B248" s="1">
        <f t="shared" si="9"/>
        <v>6</v>
      </c>
      <c r="C248" s="3">
        <f>DATE(2018, MONTH(DATEVALUE('[2]2022 Regulation Up'!$G$2&amp;" 1")), 1)</f>
        <v>43252</v>
      </c>
      <c r="D248" s="1">
        <v>7</v>
      </c>
      <c r="E248" s="1" t="s">
        <v>12</v>
      </c>
      <c r="F248" s="2">
        <v>451</v>
      </c>
      <c r="G248" s="2">
        <v>401.96000004907449</v>
      </c>
      <c r="H248" s="2">
        <v>401.96000004907449</v>
      </c>
      <c r="I248" s="2"/>
      <c r="J248" s="10"/>
    </row>
    <row r="249" spans="1:10" x14ac:dyDescent="0.25">
      <c r="A249" s="1" t="str">
        <f t="shared" si="8"/>
        <v>Jun</v>
      </c>
      <c r="B249" s="1">
        <f t="shared" si="9"/>
        <v>6</v>
      </c>
      <c r="C249" s="3">
        <f>DATE(2018, MONTH(DATEVALUE('[2]2022 Regulation Up'!$G$2&amp;" 1")), 1)</f>
        <v>43252</v>
      </c>
      <c r="D249" s="1">
        <v>8</v>
      </c>
      <c r="E249" s="1" t="s">
        <v>12</v>
      </c>
      <c r="F249" s="2">
        <v>387</v>
      </c>
      <c r="G249" s="2">
        <v>223.74142229874931</v>
      </c>
      <c r="H249" s="2">
        <v>223.74142229874931</v>
      </c>
      <c r="I249" s="2"/>
      <c r="J249" s="10"/>
    </row>
    <row r="250" spans="1:10" x14ac:dyDescent="0.25">
      <c r="A250" s="1" t="str">
        <f t="shared" si="8"/>
        <v>Jun</v>
      </c>
      <c r="B250" s="1">
        <f t="shared" si="9"/>
        <v>6</v>
      </c>
      <c r="C250" s="3">
        <f>DATE(2018, MONTH(DATEVALUE('[2]2022 Regulation Up'!$G$2&amp;" 1")), 1)</f>
        <v>43252</v>
      </c>
      <c r="D250" s="1">
        <v>9</v>
      </c>
      <c r="E250" s="1" t="s">
        <v>12</v>
      </c>
      <c r="F250" s="2">
        <v>429</v>
      </c>
      <c r="G250" s="2">
        <v>386.94266657650473</v>
      </c>
      <c r="H250" s="2">
        <v>384.39235410350909</v>
      </c>
      <c r="I250" s="2"/>
      <c r="J250" s="10"/>
    </row>
    <row r="251" spans="1:10" x14ac:dyDescent="0.25">
      <c r="A251" s="1" t="str">
        <f t="shared" si="8"/>
        <v>Jun</v>
      </c>
      <c r="B251" s="1">
        <f t="shared" si="9"/>
        <v>6</v>
      </c>
      <c r="C251" s="3">
        <f>DATE(2018, MONTH(DATEVALUE('[2]2022 Regulation Up'!$G$2&amp;" 1")), 1)</f>
        <v>43252</v>
      </c>
      <c r="D251" s="1">
        <v>10</v>
      </c>
      <c r="E251" s="1" t="s">
        <v>12</v>
      </c>
      <c r="F251" s="2">
        <v>591</v>
      </c>
      <c r="G251" s="2">
        <v>526.66666674117243</v>
      </c>
      <c r="H251" s="2">
        <v>558.460246500062</v>
      </c>
      <c r="I251" s="2"/>
      <c r="J251" s="10"/>
    </row>
    <row r="252" spans="1:10" x14ac:dyDescent="0.25">
      <c r="A252" s="1" t="str">
        <f t="shared" si="8"/>
        <v>Jun</v>
      </c>
      <c r="B252" s="1">
        <f t="shared" si="9"/>
        <v>6</v>
      </c>
      <c r="C252" s="3">
        <f>DATE(2018, MONTH(DATEVALUE('[2]2022 Regulation Up'!$G$2&amp;" 1")), 1)</f>
        <v>43252</v>
      </c>
      <c r="D252" s="1">
        <v>11</v>
      </c>
      <c r="E252" s="1" t="s">
        <v>12</v>
      </c>
      <c r="F252" s="2">
        <v>611</v>
      </c>
      <c r="G252" s="2">
        <v>569.0488890250524</v>
      </c>
      <c r="H252" s="2">
        <v>594.80523694181602</v>
      </c>
      <c r="I252" s="2"/>
      <c r="J252" s="10"/>
    </row>
    <row r="253" spans="1:10" x14ac:dyDescent="0.25">
      <c r="A253" s="1" t="str">
        <f t="shared" si="8"/>
        <v>Jun</v>
      </c>
      <c r="B253" s="1">
        <f t="shared" si="9"/>
        <v>6</v>
      </c>
      <c r="C253" s="3">
        <f>DATE(2018, MONTH(DATEVALUE('[2]2022 Regulation Up'!$G$2&amp;" 1")), 1)</f>
        <v>43252</v>
      </c>
      <c r="D253" s="1">
        <v>12</v>
      </c>
      <c r="E253" s="1" t="s">
        <v>12</v>
      </c>
      <c r="F253" s="2">
        <v>637</v>
      </c>
      <c r="G253" s="2">
        <v>598.00413340558612</v>
      </c>
      <c r="H253" s="2">
        <v>623.85918381553518</v>
      </c>
      <c r="I253" s="2"/>
      <c r="J253" s="10"/>
    </row>
    <row r="254" spans="1:10" x14ac:dyDescent="0.25">
      <c r="A254" s="1" t="str">
        <f t="shared" si="8"/>
        <v>Jun</v>
      </c>
      <c r="B254" s="1">
        <f t="shared" si="9"/>
        <v>6</v>
      </c>
      <c r="C254" s="3">
        <f>DATE(2018, MONTH(DATEVALUE('[2]2022 Regulation Up'!$G$2&amp;" 1")), 1)</f>
        <v>43252</v>
      </c>
      <c r="D254" s="1">
        <v>13</v>
      </c>
      <c r="E254" s="1" t="s">
        <v>12</v>
      </c>
      <c r="F254" s="2">
        <v>611</v>
      </c>
      <c r="G254" s="2">
        <v>557.40000027418137</v>
      </c>
      <c r="H254" s="2">
        <v>594.89710001776598</v>
      </c>
      <c r="I254" s="2"/>
      <c r="J254" s="10"/>
    </row>
    <row r="255" spans="1:10" x14ac:dyDescent="0.25">
      <c r="A255" s="1" t="str">
        <f t="shared" si="8"/>
        <v>Jun</v>
      </c>
      <c r="B255" s="1">
        <f t="shared" si="9"/>
        <v>6</v>
      </c>
      <c r="C255" s="3">
        <f>DATE(2018, MONTH(DATEVALUE('[2]2022 Regulation Up'!$G$2&amp;" 1")), 1)</f>
        <v>43252</v>
      </c>
      <c r="D255" s="1">
        <v>14</v>
      </c>
      <c r="E255" s="1" t="s">
        <v>12</v>
      </c>
      <c r="F255" s="2">
        <v>550</v>
      </c>
      <c r="G255" s="2">
        <v>499.28020031988621</v>
      </c>
      <c r="H255" s="2">
        <v>555.22079010931986</v>
      </c>
      <c r="I255" s="2"/>
      <c r="J255" s="10"/>
    </row>
    <row r="256" spans="1:10" x14ac:dyDescent="0.25">
      <c r="A256" s="1" t="str">
        <f t="shared" si="8"/>
        <v>Jun</v>
      </c>
      <c r="B256" s="1">
        <f t="shared" si="9"/>
        <v>6</v>
      </c>
      <c r="C256" s="3">
        <f>DATE(2018, MONTH(DATEVALUE('[2]2022 Regulation Up'!$G$2&amp;" 1")), 1)</f>
        <v>43252</v>
      </c>
      <c r="D256" s="1">
        <v>15</v>
      </c>
      <c r="E256" s="1" t="s">
        <v>12</v>
      </c>
      <c r="F256" s="2">
        <v>482</v>
      </c>
      <c r="G256" s="2">
        <v>451.65999972820282</v>
      </c>
      <c r="H256" s="2">
        <v>497.48155671152654</v>
      </c>
      <c r="I256" s="2"/>
      <c r="J256" s="10"/>
    </row>
    <row r="257" spans="1:10" x14ac:dyDescent="0.25">
      <c r="A257" s="1" t="str">
        <f t="shared" si="8"/>
        <v>Jun</v>
      </c>
      <c r="B257" s="1">
        <f t="shared" si="9"/>
        <v>6</v>
      </c>
      <c r="C257" s="3">
        <f>DATE(2018, MONTH(DATEVALUE('[2]2022 Regulation Up'!$G$2&amp;" 1")), 1)</f>
        <v>43252</v>
      </c>
      <c r="D257" s="1">
        <v>16</v>
      </c>
      <c r="E257" s="1" t="s">
        <v>12</v>
      </c>
      <c r="F257" s="2">
        <v>567</v>
      </c>
      <c r="G257" s="2">
        <v>445.5199995830655</v>
      </c>
      <c r="H257" s="2">
        <v>499.39089720319492</v>
      </c>
      <c r="I257" s="2"/>
      <c r="J257" s="10"/>
    </row>
    <row r="258" spans="1:10" x14ac:dyDescent="0.25">
      <c r="A258" s="1" t="str">
        <f t="shared" si="8"/>
        <v>Jun</v>
      </c>
      <c r="B258" s="1">
        <f t="shared" si="9"/>
        <v>6</v>
      </c>
      <c r="C258" s="3">
        <f>DATE(2018, MONTH(DATEVALUE('[2]2022 Regulation Up'!$G$2&amp;" 1")), 1)</f>
        <v>43252</v>
      </c>
      <c r="D258" s="1">
        <v>17</v>
      </c>
      <c r="E258" s="1" t="s">
        <v>12</v>
      </c>
      <c r="F258" s="2">
        <v>493</v>
      </c>
      <c r="G258" s="2">
        <v>407.91999989748001</v>
      </c>
      <c r="H258" s="2">
        <v>501.10291142958357</v>
      </c>
      <c r="I258" s="2"/>
      <c r="J258" s="10"/>
    </row>
    <row r="259" spans="1:10" x14ac:dyDescent="0.25">
      <c r="A259" s="1" t="str">
        <f t="shared" ref="A259:A322" si="10">TEXT(C259, "mmm")</f>
        <v>Jun</v>
      </c>
      <c r="B259" s="1">
        <f t="shared" ref="B259:B322" si="11">MONTH(C259)</f>
        <v>6</v>
      </c>
      <c r="C259" s="3">
        <f>DATE(2018, MONTH(DATEVALUE('[2]2022 Regulation Up'!$G$2&amp;" 1")), 1)</f>
        <v>43252</v>
      </c>
      <c r="D259" s="1">
        <v>18</v>
      </c>
      <c r="E259" s="1" t="s">
        <v>12</v>
      </c>
      <c r="F259" s="2">
        <v>490</v>
      </c>
      <c r="G259" s="2">
        <v>410.95999964115521</v>
      </c>
      <c r="H259" s="2">
        <v>478.71423819146293</v>
      </c>
      <c r="I259" s="2"/>
      <c r="J259" s="10"/>
    </row>
    <row r="260" spans="1:10" x14ac:dyDescent="0.25">
      <c r="A260" s="1" t="str">
        <f t="shared" si="10"/>
        <v>Jun</v>
      </c>
      <c r="B260" s="1">
        <f t="shared" si="11"/>
        <v>6</v>
      </c>
      <c r="C260" s="3">
        <f>DATE(2018, MONTH(DATEVALUE('[2]2022 Regulation Up'!$G$2&amp;" 1")), 1)</f>
        <v>43252</v>
      </c>
      <c r="D260" s="1">
        <v>19</v>
      </c>
      <c r="E260" s="1" t="s">
        <v>12</v>
      </c>
      <c r="F260" s="2">
        <v>525</v>
      </c>
      <c r="G260" s="2">
        <v>472.59466635068259</v>
      </c>
      <c r="H260" s="2">
        <v>559.06824031246242</v>
      </c>
      <c r="I260" s="2"/>
      <c r="J260" s="10"/>
    </row>
    <row r="261" spans="1:10" x14ac:dyDescent="0.25">
      <c r="A261" s="1" t="str">
        <f t="shared" si="10"/>
        <v>Jun</v>
      </c>
      <c r="B261" s="1">
        <f t="shared" si="11"/>
        <v>6</v>
      </c>
      <c r="C261" s="3">
        <f>DATE(2018, MONTH(DATEVALUE('[2]2022 Regulation Up'!$G$2&amp;" 1")), 1)</f>
        <v>43252</v>
      </c>
      <c r="D261" s="1">
        <v>20</v>
      </c>
      <c r="E261" s="1" t="s">
        <v>12</v>
      </c>
      <c r="F261" s="2">
        <v>460</v>
      </c>
      <c r="G261" s="2">
        <v>425.92350010842085</v>
      </c>
      <c r="H261" s="2">
        <v>531.99029184100027</v>
      </c>
      <c r="I261" s="2"/>
      <c r="J261" s="10"/>
    </row>
    <row r="262" spans="1:10" x14ac:dyDescent="0.25">
      <c r="A262" s="1" t="str">
        <f t="shared" si="10"/>
        <v>Jun</v>
      </c>
      <c r="B262" s="1">
        <f t="shared" si="11"/>
        <v>6</v>
      </c>
      <c r="C262" s="3">
        <f>DATE(2018, MONTH(DATEVALUE('[2]2022 Regulation Up'!$G$2&amp;" 1")), 1)</f>
        <v>43252</v>
      </c>
      <c r="D262" s="1">
        <v>21</v>
      </c>
      <c r="E262" s="1" t="s">
        <v>12</v>
      </c>
      <c r="F262" s="2">
        <v>288</v>
      </c>
      <c r="G262" s="2">
        <v>297.87213358263176</v>
      </c>
      <c r="H262" s="2">
        <v>350.68005955487752</v>
      </c>
      <c r="I262" s="2"/>
      <c r="J262" s="10"/>
    </row>
    <row r="263" spans="1:10" x14ac:dyDescent="0.25">
      <c r="A263" s="1" t="str">
        <f t="shared" si="10"/>
        <v>Jun</v>
      </c>
      <c r="B263" s="1">
        <f t="shared" si="11"/>
        <v>6</v>
      </c>
      <c r="C263" s="3">
        <f>DATE(2018, MONTH(DATEVALUE('[2]2022 Regulation Up'!$G$2&amp;" 1")), 1)</f>
        <v>43252</v>
      </c>
      <c r="D263" s="1">
        <v>22</v>
      </c>
      <c r="E263" s="1" t="s">
        <v>12</v>
      </c>
      <c r="F263" s="2">
        <v>251</v>
      </c>
      <c r="G263" s="2">
        <v>238.80308890382454</v>
      </c>
      <c r="H263" s="2">
        <v>238.80308890382454</v>
      </c>
      <c r="I263" s="2"/>
      <c r="J263" s="10"/>
    </row>
    <row r="264" spans="1:10" x14ac:dyDescent="0.25">
      <c r="A264" s="1" t="str">
        <f t="shared" si="10"/>
        <v>Jun</v>
      </c>
      <c r="B264" s="1">
        <f t="shared" si="11"/>
        <v>6</v>
      </c>
      <c r="C264" s="3">
        <f>DATE(2018, MONTH(DATEVALUE('[2]2022 Regulation Up'!$G$2&amp;" 1")), 1)</f>
        <v>43252</v>
      </c>
      <c r="D264" s="1">
        <v>23</v>
      </c>
      <c r="E264" s="1" t="s">
        <v>12</v>
      </c>
      <c r="F264" s="2">
        <v>225</v>
      </c>
      <c r="G264" s="2">
        <v>216.64000005766749</v>
      </c>
      <c r="H264" s="2">
        <v>216.64000005766749</v>
      </c>
      <c r="I264" s="2"/>
      <c r="J264" s="10"/>
    </row>
    <row r="265" spans="1:10" x14ac:dyDescent="0.25">
      <c r="A265" s="1" t="str">
        <f t="shared" si="10"/>
        <v>Jun</v>
      </c>
      <c r="B265" s="1">
        <f t="shared" si="11"/>
        <v>6</v>
      </c>
      <c r="C265" s="3">
        <f>DATE(2018, MONTH(DATEVALUE('[2]2022 Regulation Up'!$G$2&amp;" 1")), 1)</f>
        <v>43252</v>
      </c>
      <c r="D265" s="1">
        <v>24</v>
      </c>
      <c r="E265" s="1" t="s">
        <v>12</v>
      </c>
      <c r="F265" s="2">
        <v>166</v>
      </c>
      <c r="G265" s="2">
        <v>133.92000007629395</v>
      </c>
      <c r="H265" s="2">
        <v>133.92000007629395</v>
      </c>
      <c r="I265" s="2"/>
      <c r="J265" s="10"/>
    </row>
    <row r="266" spans="1:10" x14ac:dyDescent="0.25">
      <c r="A266" s="1" t="str">
        <f t="shared" si="10"/>
        <v>Jun</v>
      </c>
      <c r="B266" s="1">
        <f t="shared" si="11"/>
        <v>6</v>
      </c>
      <c r="C266" s="3">
        <f>DATE(2018, MONTH(DATEVALUE('[2]2022 Regulation Up'!$G$2&amp;" 1")), 1)</f>
        <v>43252</v>
      </c>
      <c r="D266" s="1">
        <v>1</v>
      </c>
      <c r="E266" s="1" t="s">
        <v>13</v>
      </c>
      <c r="F266" s="2">
        <v>475</v>
      </c>
      <c r="G266" s="2">
        <v>491</v>
      </c>
      <c r="H266" s="2">
        <v>491</v>
      </c>
      <c r="I266" s="2"/>
      <c r="J266" s="10"/>
    </row>
    <row r="267" spans="1:10" x14ac:dyDescent="0.25">
      <c r="A267" s="1" t="str">
        <f t="shared" si="10"/>
        <v>Jun</v>
      </c>
      <c r="B267" s="1">
        <f t="shared" si="11"/>
        <v>6</v>
      </c>
      <c r="C267" s="3">
        <f>DATE(2018, MONTH(DATEVALUE('[2]2022 Regulation Up'!$G$2&amp;" 1")), 1)</f>
        <v>43252</v>
      </c>
      <c r="D267" s="1">
        <v>2</v>
      </c>
      <c r="E267" s="1" t="s">
        <v>13</v>
      </c>
      <c r="F267" s="2">
        <v>396</v>
      </c>
      <c r="G267" s="2">
        <v>385</v>
      </c>
      <c r="H267" s="2">
        <v>385</v>
      </c>
      <c r="I267" s="2"/>
      <c r="J267" s="10"/>
    </row>
    <row r="268" spans="1:10" x14ac:dyDescent="0.25">
      <c r="A268" s="1" t="str">
        <f t="shared" si="10"/>
        <v>Jun</v>
      </c>
      <c r="B268" s="1">
        <f t="shared" si="11"/>
        <v>6</v>
      </c>
      <c r="C268" s="3">
        <f>DATE(2018, MONTH(DATEVALUE('[2]2022 Regulation Up'!$G$2&amp;" 1")), 1)</f>
        <v>43252</v>
      </c>
      <c r="D268" s="1">
        <v>3</v>
      </c>
      <c r="E268" s="1" t="s">
        <v>13</v>
      </c>
      <c r="F268" s="2">
        <v>318</v>
      </c>
      <c r="G268" s="2">
        <v>309</v>
      </c>
      <c r="H268" s="2">
        <v>309</v>
      </c>
      <c r="I268" s="2"/>
      <c r="J268" s="10"/>
    </row>
    <row r="269" spans="1:10" x14ac:dyDescent="0.25">
      <c r="A269" s="1" t="str">
        <f t="shared" si="10"/>
        <v>Jun</v>
      </c>
      <c r="B269" s="1">
        <f t="shared" si="11"/>
        <v>6</v>
      </c>
      <c r="C269" s="3">
        <f>DATE(2018, MONTH(DATEVALUE('[2]2022 Regulation Up'!$G$2&amp;" 1")), 1)</f>
        <v>43252</v>
      </c>
      <c r="D269" s="1">
        <v>4</v>
      </c>
      <c r="E269" s="1" t="s">
        <v>13</v>
      </c>
      <c r="F269" s="2">
        <v>254</v>
      </c>
      <c r="G269" s="2">
        <v>261.47226665919027</v>
      </c>
      <c r="H269" s="2">
        <v>261.47226665919027</v>
      </c>
      <c r="I269" s="2"/>
      <c r="J269" s="10"/>
    </row>
    <row r="270" spans="1:10" x14ac:dyDescent="0.25">
      <c r="A270" s="1" t="str">
        <f t="shared" si="10"/>
        <v>Jun</v>
      </c>
      <c r="B270" s="1">
        <f t="shared" si="11"/>
        <v>6</v>
      </c>
      <c r="C270" s="3">
        <f>DATE(2018, MONTH(DATEVALUE('[2]2022 Regulation Up'!$G$2&amp;" 1")), 1)</f>
        <v>43252</v>
      </c>
      <c r="D270" s="1">
        <v>5</v>
      </c>
      <c r="E270" s="1" t="s">
        <v>13</v>
      </c>
      <c r="F270" s="2">
        <v>247</v>
      </c>
      <c r="G270" s="2">
        <v>235.82203333571553</v>
      </c>
      <c r="H270" s="2">
        <v>235.82203333571553</v>
      </c>
      <c r="I270" s="2"/>
      <c r="J270" s="10"/>
    </row>
    <row r="271" spans="1:10" x14ac:dyDescent="0.25">
      <c r="A271" s="1" t="str">
        <f t="shared" si="10"/>
        <v>Jun</v>
      </c>
      <c r="B271" s="1">
        <f t="shared" si="11"/>
        <v>6</v>
      </c>
      <c r="C271" s="3">
        <f>DATE(2018, MONTH(DATEVALUE('[2]2022 Regulation Up'!$G$2&amp;" 1")), 1)</f>
        <v>43252</v>
      </c>
      <c r="D271" s="1">
        <v>6</v>
      </c>
      <c r="E271" s="1" t="s">
        <v>13</v>
      </c>
      <c r="F271" s="2">
        <v>214</v>
      </c>
      <c r="G271" s="2">
        <v>212.34133329423764</v>
      </c>
      <c r="H271" s="2">
        <v>212.34133329423764</v>
      </c>
      <c r="I271" s="2"/>
      <c r="J271" s="10"/>
    </row>
    <row r="272" spans="1:10" x14ac:dyDescent="0.25">
      <c r="A272" s="1" t="str">
        <f t="shared" si="10"/>
        <v>Jun</v>
      </c>
      <c r="B272" s="1">
        <f t="shared" si="11"/>
        <v>6</v>
      </c>
      <c r="C272" s="3">
        <f>DATE(2018, MONTH(DATEVALUE('[2]2022 Regulation Up'!$G$2&amp;" 1")), 1)</f>
        <v>43252</v>
      </c>
      <c r="D272" s="1">
        <v>7</v>
      </c>
      <c r="E272" s="1" t="s">
        <v>13</v>
      </c>
      <c r="F272" s="2">
        <v>242</v>
      </c>
      <c r="G272" s="2">
        <v>274.15911111012099</v>
      </c>
      <c r="H272" s="2">
        <v>274.15911111012099</v>
      </c>
      <c r="I272" s="2"/>
      <c r="J272" s="10"/>
    </row>
    <row r="273" spans="1:10" x14ac:dyDescent="0.25">
      <c r="A273" s="1" t="str">
        <f t="shared" si="10"/>
        <v>Jun</v>
      </c>
      <c r="B273" s="1">
        <f t="shared" si="11"/>
        <v>6</v>
      </c>
      <c r="C273" s="3">
        <f>DATE(2018, MONTH(DATEVALUE('[2]2022 Regulation Up'!$G$2&amp;" 1")), 1)</f>
        <v>43252</v>
      </c>
      <c r="D273" s="1">
        <v>8</v>
      </c>
      <c r="E273" s="1" t="s">
        <v>13</v>
      </c>
      <c r="F273" s="2">
        <v>371</v>
      </c>
      <c r="G273" s="2">
        <v>379</v>
      </c>
      <c r="H273" s="2">
        <v>474.27511976878634</v>
      </c>
      <c r="I273" s="2"/>
      <c r="J273" s="10"/>
    </row>
    <row r="274" spans="1:10" x14ac:dyDescent="0.25">
      <c r="A274" s="1" t="str">
        <f t="shared" si="10"/>
        <v>Jun</v>
      </c>
      <c r="B274" s="1">
        <f t="shared" si="11"/>
        <v>6</v>
      </c>
      <c r="C274" s="3">
        <f>DATE(2018, MONTH(DATEVALUE('[2]2022 Regulation Up'!$G$2&amp;" 1")), 1)</f>
        <v>43252</v>
      </c>
      <c r="D274" s="1">
        <v>9</v>
      </c>
      <c r="E274" s="1" t="s">
        <v>13</v>
      </c>
      <c r="F274" s="2">
        <v>423</v>
      </c>
      <c r="G274" s="2">
        <v>388</v>
      </c>
      <c r="H274" s="2">
        <v>490.03581706389201</v>
      </c>
      <c r="I274" s="2"/>
      <c r="J274" s="10"/>
    </row>
    <row r="275" spans="1:10" x14ac:dyDescent="0.25">
      <c r="A275" s="1" t="str">
        <f t="shared" si="10"/>
        <v>Jun</v>
      </c>
      <c r="B275" s="1">
        <f t="shared" si="11"/>
        <v>6</v>
      </c>
      <c r="C275" s="3">
        <f>DATE(2018, MONTH(DATEVALUE('[2]2022 Regulation Up'!$G$2&amp;" 1")), 1)</f>
        <v>43252</v>
      </c>
      <c r="D275" s="1">
        <v>10</v>
      </c>
      <c r="E275" s="1" t="s">
        <v>13</v>
      </c>
      <c r="F275" s="2">
        <v>432</v>
      </c>
      <c r="G275" s="2">
        <v>355</v>
      </c>
      <c r="H275" s="2">
        <v>420.03013383718894</v>
      </c>
      <c r="I275" s="2"/>
      <c r="J275" s="10"/>
    </row>
    <row r="276" spans="1:10" x14ac:dyDescent="0.25">
      <c r="A276" s="1" t="str">
        <f t="shared" si="10"/>
        <v>Jun</v>
      </c>
      <c r="B276" s="1">
        <f t="shared" si="11"/>
        <v>6</v>
      </c>
      <c r="C276" s="3">
        <f>DATE(2018, MONTH(DATEVALUE('[2]2022 Regulation Up'!$G$2&amp;" 1")), 1)</f>
        <v>43252</v>
      </c>
      <c r="D276" s="1">
        <v>11</v>
      </c>
      <c r="E276" s="1" t="s">
        <v>13</v>
      </c>
      <c r="F276" s="2">
        <v>292</v>
      </c>
      <c r="G276" s="2">
        <v>257</v>
      </c>
      <c r="H276" s="2">
        <v>303.44709181135852</v>
      </c>
      <c r="I276" s="2"/>
      <c r="J276" s="10"/>
    </row>
    <row r="277" spans="1:10" x14ac:dyDescent="0.25">
      <c r="A277" s="1" t="str">
        <f t="shared" si="10"/>
        <v>Jun</v>
      </c>
      <c r="B277" s="1">
        <f t="shared" si="11"/>
        <v>6</v>
      </c>
      <c r="C277" s="3">
        <f>DATE(2018, MONTH(DATEVALUE('[2]2022 Regulation Up'!$G$2&amp;" 1")), 1)</f>
        <v>43252</v>
      </c>
      <c r="D277" s="1">
        <v>12</v>
      </c>
      <c r="E277" s="1" t="s">
        <v>13</v>
      </c>
      <c r="F277" s="2">
        <v>348</v>
      </c>
      <c r="G277" s="2">
        <v>284</v>
      </c>
      <c r="H277" s="2">
        <v>318.31564494228064</v>
      </c>
      <c r="I277" s="2"/>
      <c r="J277" s="10"/>
    </row>
    <row r="278" spans="1:10" x14ac:dyDescent="0.25">
      <c r="A278" s="1" t="str">
        <f t="shared" si="10"/>
        <v>Jun</v>
      </c>
      <c r="B278" s="1">
        <f t="shared" si="11"/>
        <v>6</v>
      </c>
      <c r="C278" s="3">
        <f>DATE(2018, MONTH(DATEVALUE('[2]2022 Regulation Up'!$G$2&amp;" 1")), 1)</f>
        <v>43252</v>
      </c>
      <c r="D278" s="1">
        <v>13</v>
      </c>
      <c r="E278" s="1" t="s">
        <v>13</v>
      </c>
      <c r="F278" s="2">
        <v>282</v>
      </c>
      <c r="G278" s="2">
        <v>247</v>
      </c>
      <c r="H278" s="2">
        <v>289.90981046596642</v>
      </c>
      <c r="I278" s="2"/>
      <c r="J278" s="10"/>
    </row>
    <row r="279" spans="1:10" x14ac:dyDescent="0.25">
      <c r="A279" s="1" t="str">
        <f t="shared" si="10"/>
        <v>Jun</v>
      </c>
      <c r="B279" s="1">
        <f t="shared" si="11"/>
        <v>6</v>
      </c>
      <c r="C279" s="3">
        <f>DATE(2018, MONTH(DATEVALUE('[2]2022 Regulation Up'!$G$2&amp;" 1")), 1)</f>
        <v>43252</v>
      </c>
      <c r="D279" s="1">
        <v>14</v>
      </c>
      <c r="E279" s="1" t="s">
        <v>13</v>
      </c>
      <c r="F279" s="2">
        <v>347</v>
      </c>
      <c r="G279" s="2">
        <v>271</v>
      </c>
      <c r="H279" s="2">
        <v>314.03346369793076</v>
      </c>
      <c r="I279" s="2"/>
      <c r="J279" s="10"/>
    </row>
    <row r="280" spans="1:10" x14ac:dyDescent="0.25">
      <c r="A280" s="1" t="str">
        <f t="shared" si="10"/>
        <v>Jun</v>
      </c>
      <c r="B280" s="1">
        <f t="shared" si="11"/>
        <v>6</v>
      </c>
      <c r="C280" s="3">
        <f>DATE(2018, MONTH(DATEVALUE('[2]2022 Regulation Up'!$G$2&amp;" 1")), 1)</f>
        <v>43252</v>
      </c>
      <c r="D280" s="1">
        <v>15</v>
      </c>
      <c r="E280" s="1" t="s">
        <v>13</v>
      </c>
      <c r="F280" s="2">
        <v>314</v>
      </c>
      <c r="G280" s="2">
        <v>277</v>
      </c>
      <c r="H280" s="2">
        <v>321.06053596363529</v>
      </c>
      <c r="I280" s="2"/>
      <c r="J280" s="10"/>
    </row>
    <row r="281" spans="1:10" x14ac:dyDescent="0.25">
      <c r="A281" s="1" t="str">
        <f t="shared" si="10"/>
        <v>Jun</v>
      </c>
      <c r="B281" s="1">
        <f t="shared" si="11"/>
        <v>6</v>
      </c>
      <c r="C281" s="3">
        <f>DATE(2018, MONTH(DATEVALUE('[2]2022 Regulation Up'!$G$2&amp;" 1")), 1)</f>
        <v>43252</v>
      </c>
      <c r="D281" s="1">
        <v>16</v>
      </c>
      <c r="E281" s="1" t="s">
        <v>13</v>
      </c>
      <c r="F281" s="2">
        <v>371</v>
      </c>
      <c r="G281" s="2">
        <v>341</v>
      </c>
      <c r="H281" s="2">
        <v>390.03760158354447</v>
      </c>
      <c r="I281" s="2"/>
      <c r="J281" s="10"/>
    </row>
    <row r="282" spans="1:10" x14ac:dyDescent="0.25">
      <c r="A282" s="1" t="str">
        <f t="shared" si="10"/>
        <v>Jun</v>
      </c>
      <c r="B282" s="1">
        <f t="shared" si="11"/>
        <v>6</v>
      </c>
      <c r="C282" s="3">
        <f>DATE(2018, MONTH(DATEVALUE('[2]2022 Regulation Up'!$G$2&amp;" 1")), 1)</f>
        <v>43252</v>
      </c>
      <c r="D282" s="1">
        <v>17</v>
      </c>
      <c r="E282" s="1" t="s">
        <v>13</v>
      </c>
      <c r="F282" s="2">
        <v>431</v>
      </c>
      <c r="G282" s="2">
        <v>388</v>
      </c>
      <c r="H282" s="2">
        <v>457.20668536801736</v>
      </c>
      <c r="I282" s="2"/>
      <c r="J282" s="10"/>
    </row>
    <row r="283" spans="1:10" x14ac:dyDescent="0.25">
      <c r="A283" s="1" t="str">
        <f t="shared" si="10"/>
        <v>Jun</v>
      </c>
      <c r="B283" s="1">
        <f t="shared" si="11"/>
        <v>6</v>
      </c>
      <c r="C283" s="3">
        <f>DATE(2018, MONTH(DATEVALUE('[2]2022 Regulation Up'!$G$2&amp;" 1")), 1)</f>
        <v>43252</v>
      </c>
      <c r="D283" s="1">
        <v>18</v>
      </c>
      <c r="E283" s="1" t="s">
        <v>13</v>
      </c>
      <c r="F283" s="2">
        <v>461</v>
      </c>
      <c r="G283" s="2">
        <v>420</v>
      </c>
      <c r="H283" s="2">
        <v>468.28396343685421</v>
      </c>
      <c r="I283" s="2"/>
      <c r="J283" s="10"/>
    </row>
    <row r="284" spans="1:10" x14ac:dyDescent="0.25">
      <c r="A284" s="1" t="str">
        <f t="shared" si="10"/>
        <v>Jun</v>
      </c>
      <c r="B284" s="1">
        <f t="shared" si="11"/>
        <v>6</v>
      </c>
      <c r="C284" s="3">
        <f>DATE(2018, MONTH(DATEVALUE('[2]2022 Regulation Up'!$G$2&amp;" 1")), 1)</f>
        <v>43252</v>
      </c>
      <c r="D284" s="1">
        <v>19</v>
      </c>
      <c r="E284" s="1" t="s">
        <v>13</v>
      </c>
      <c r="F284" s="2">
        <v>508</v>
      </c>
      <c r="G284" s="2">
        <v>402</v>
      </c>
      <c r="H284" s="2">
        <v>426.60885388508007</v>
      </c>
      <c r="I284" s="2"/>
      <c r="J284" s="10"/>
    </row>
    <row r="285" spans="1:10" x14ac:dyDescent="0.25">
      <c r="A285" s="1" t="str">
        <f t="shared" si="10"/>
        <v>Jun</v>
      </c>
      <c r="B285" s="1">
        <f t="shared" si="11"/>
        <v>6</v>
      </c>
      <c r="C285" s="3">
        <f>DATE(2018, MONTH(DATEVALUE('[2]2022 Regulation Up'!$G$2&amp;" 1")), 1)</f>
        <v>43252</v>
      </c>
      <c r="D285" s="1">
        <v>20</v>
      </c>
      <c r="E285" s="1" t="s">
        <v>13</v>
      </c>
      <c r="F285" s="2">
        <v>294</v>
      </c>
      <c r="G285" s="2">
        <v>348</v>
      </c>
      <c r="H285" s="2">
        <v>348</v>
      </c>
      <c r="I285" s="2"/>
      <c r="J285" s="10"/>
    </row>
    <row r="286" spans="1:10" x14ac:dyDescent="0.25">
      <c r="A286" s="1" t="str">
        <f t="shared" si="10"/>
        <v>Jun</v>
      </c>
      <c r="B286" s="1">
        <f t="shared" si="11"/>
        <v>6</v>
      </c>
      <c r="C286" s="3">
        <f>DATE(2018, MONTH(DATEVALUE('[2]2022 Regulation Up'!$G$2&amp;" 1")), 1)</f>
        <v>43252</v>
      </c>
      <c r="D286" s="1">
        <v>21</v>
      </c>
      <c r="E286" s="1" t="s">
        <v>13</v>
      </c>
      <c r="F286" s="2">
        <v>338</v>
      </c>
      <c r="G286" s="2">
        <v>445</v>
      </c>
      <c r="H286" s="2">
        <v>445</v>
      </c>
      <c r="I286" s="2"/>
      <c r="J286" s="10"/>
    </row>
    <row r="287" spans="1:10" x14ac:dyDescent="0.25">
      <c r="A287" s="1" t="str">
        <f t="shared" si="10"/>
        <v>Jun</v>
      </c>
      <c r="B287" s="1">
        <f t="shared" si="11"/>
        <v>6</v>
      </c>
      <c r="C287" s="3">
        <f>DATE(2018, MONTH(DATEVALUE('[2]2022 Regulation Up'!$G$2&amp;" 1")), 1)</f>
        <v>43252</v>
      </c>
      <c r="D287" s="1">
        <v>22</v>
      </c>
      <c r="E287" s="1" t="s">
        <v>13</v>
      </c>
      <c r="F287" s="2">
        <v>539</v>
      </c>
      <c r="G287" s="2">
        <v>548</v>
      </c>
      <c r="H287" s="2">
        <v>548</v>
      </c>
      <c r="I287" s="2"/>
      <c r="J287" s="10"/>
    </row>
    <row r="288" spans="1:10" x14ac:dyDescent="0.25">
      <c r="A288" s="1" t="str">
        <f t="shared" si="10"/>
        <v>Jun</v>
      </c>
      <c r="B288" s="1">
        <f t="shared" si="11"/>
        <v>6</v>
      </c>
      <c r="C288" s="3">
        <f>DATE(2018, MONTH(DATEVALUE('[2]2022 Regulation Up'!$G$2&amp;" 1")), 1)</f>
        <v>43252</v>
      </c>
      <c r="D288" s="1">
        <v>23</v>
      </c>
      <c r="E288" s="1" t="s">
        <v>13</v>
      </c>
      <c r="F288" s="2">
        <v>589</v>
      </c>
      <c r="G288" s="2">
        <v>590</v>
      </c>
      <c r="H288" s="2">
        <v>590</v>
      </c>
      <c r="I288" s="2"/>
      <c r="J288" s="10"/>
    </row>
    <row r="289" spans="1:10" x14ac:dyDescent="0.25">
      <c r="A289" s="1" t="str">
        <f t="shared" si="10"/>
        <v>Jun</v>
      </c>
      <c r="B289" s="1">
        <f t="shared" si="11"/>
        <v>6</v>
      </c>
      <c r="C289" s="3">
        <f>DATE(2018, MONTH(DATEVALUE('[2]2022 Regulation Up'!$G$2&amp;" 1")), 1)</f>
        <v>43252</v>
      </c>
      <c r="D289" s="1">
        <v>24</v>
      </c>
      <c r="E289" s="1" t="s">
        <v>13</v>
      </c>
      <c r="F289" s="2">
        <v>538</v>
      </c>
      <c r="G289" s="2">
        <v>534</v>
      </c>
      <c r="H289" s="2">
        <v>534</v>
      </c>
      <c r="I289" s="2"/>
      <c r="J289" s="10"/>
    </row>
    <row r="290" spans="1:10" x14ac:dyDescent="0.25">
      <c r="A290" s="1" t="str">
        <f t="shared" si="10"/>
        <v>Jul</v>
      </c>
      <c r="B290" s="1">
        <f t="shared" si="11"/>
        <v>7</v>
      </c>
      <c r="C290" s="3">
        <f>DATE(2018, MONTH(DATEVALUE('[2]2022 Regulation Up'!$H$2&amp;" 1")), 1)</f>
        <v>43282</v>
      </c>
      <c r="D290" s="1">
        <v>1</v>
      </c>
      <c r="E290" s="1" t="s">
        <v>12</v>
      </c>
      <c r="F290" s="2">
        <v>196</v>
      </c>
      <c r="G290" s="2">
        <v>145.13333342969418</v>
      </c>
      <c r="H290" s="2">
        <v>145.13333342969418</v>
      </c>
      <c r="I290" s="2"/>
      <c r="J290" s="10"/>
    </row>
    <row r="291" spans="1:10" x14ac:dyDescent="0.25">
      <c r="A291" s="1" t="str">
        <f t="shared" si="10"/>
        <v>Jul</v>
      </c>
      <c r="B291" s="1">
        <f t="shared" si="11"/>
        <v>7</v>
      </c>
      <c r="C291" s="3">
        <f>DATE(2018, MONTH(DATEVALUE('[2]2022 Regulation Up'!$H$2&amp;" 1")), 1)</f>
        <v>43282</v>
      </c>
      <c r="D291" s="1">
        <v>2</v>
      </c>
      <c r="E291" s="1" t="s">
        <v>12</v>
      </c>
      <c r="F291" s="2">
        <v>135</v>
      </c>
      <c r="G291" s="2">
        <v>182.84799998601278</v>
      </c>
      <c r="H291" s="2">
        <v>182.84799998601278</v>
      </c>
      <c r="I291" s="2"/>
      <c r="J291" s="10"/>
    </row>
    <row r="292" spans="1:10" x14ac:dyDescent="0.25">
      <c r="A292" s="1" t="str">
        <f t="shared" si="10"/>
        <v>Jul</v>
      </c>
      <c r="B292" s="1">
        <f t="shared" si="11"/>
        <v>7</v>
      </c>
      <c r="C292" s="3">
        <f>DATE(2018, MONTH(DATEVALUE('[2]2022 Regulation Up'!$H$2&amp;" 1")), 1)</f>
        <v>43282</v>
      </c>
      <c r="D292" s="1">
        <v>3</v>
      </c>
      <c r="E292" s="1" t="s">
        <v>12</v>
      </c>
      <c r="F292" s="2">
        <v>158</v>
      </c>
      <c r="G292" s="2">
        <v>168.46573356524112</v>
      </c>
      <c r="H292" s="2">
        <v>168.46573356524112</v>
      </c>
      <c r="I292" s="2"/>
      <c r="J292" s="10"/>
    </row>
    <row r="293" spans="1:10" x14ac:dyDescent="0.25">
      <c r="A293" s="1" t="str">
        <f t="shared" si="10"/>
        <v>Jul</v>
      </c>
      <c r="B293" s="1">
        <f t="shared" si="11"/>
        <v>7</v>
      </c>
      <c r="C293" s="3">
        <f>DATE(2018, MONTH(DATEVALUE('[2]2022 Regulation Up'!$H$2&amp;" 1")), 1)</f>
        <v>43282</v>
      </c>
      <c r="D293" s="1">
        <v>4</v>
      </c>
      <c r="E293" s="1" t="s">
        <v>12</v>
      </c>
      <c r="F293" s="2">
        <v>212</v>
      </c>
      <c r="G293" s="2">
        <v>200.7200000892083</v>
      </c>
      <c r="H293" s="2">
        <v>200.7200000892083</v>
      </c>
      <c r="I293" s="2"/>
      <c r="J293" s="10"/>
    </row>
    <row r="294" spans="1:10" x14ac:dyDescent="0.25">
      <c r="A294" s="1" t="str">
        <f t="shared" si="10"/>
        <v>Jul</v>
      </c>
      <c r="B294" s="1">
        <f t="shared" si="11"/>
        <v>7</v>
      </c>
      <c r="C294" s="3">
        <f>DATE(2018, MONTH(DATEVALUE('[2]2022 Regulation Up'!$H$2&amp;" 1")), 1)</f>
        <v>43282</v>
      </c>
      <c r="D294" s="1">
        <v>5</v>
      </c>
      <c r="E294" s="1" t="s">
        <v>12</v>
      </c>
      <c r="F294" s="2">
        <v>222</v>
      </c>
      <c r="G294" s="2">
        <v>226.40400009120506</v>
      </c>
      <c r="H294" s="2">
        <v>226.40400009120506</v>
      </c>
      <c r="I294" s="2"/>
      <c r="J294" s="10"/>
    </row>
    <row r="295" spans="1:10" x14ac:dyDescent="0.25">
      <c r="A295" s="1" t="str">
        <f t="shared" si="10"/>
        <v>Jul</v>
      </c>
      <c r="B295" s="1">
        <f t="shared" si="11"/>
        <v>7</v>
      </c>
      <c r="C295" s="3">
        <f>DATE(2018, MONTH(DATEVALUE('[2]2022 Regulation Up'!$H$2&amp;" 1")), 1)</f>
        <v>43282</v>
      </c>
      <c r="D295" s="1">
        <v>6</v>
      </c>
      <c r="E295" s="1" t="s">
        <v>12</v>
      </c>
      <c r="F295" s="2">
        <v>315</v>
      </c>
      <c r="G295" s="2">
        <v>297.76000010470551</v>
      </c>
      <c r="H295" s="2">
        <v>297.76000010470551</v>
      </c>
      <c r="I295" s="2"/>
      <c r="J295" s="10"/>
    </row>
    <row r="296" spans="1:10" x14ac:dyDescent="0.25">
      <c r="A296" s="1" t="str">
        <f t="shared" si="10"/>
        <v>Jul</v>
      </c>
      <c r="B296" s="1">
        <f t="shared" si="11"/>
        <v>7</v>
      </c>
      <c r="C296" s="3">
        <f>DATE(2018, MONTH(DATEVALUE('[2]2022 Regulation Up'!$H$2&amp;" 1")), 1)</f>
        <v>43282</v>
      </c>
      <c r="D296" s="1">
        <v>7</v>
      </c>
      <c r="E296" s="1" t="s">
        <v>12</v>
      </c>
      <c r="F296" s="2">
        <v>366</v>
      </c>
      <c r="G296" s="2">
        <v>349.72000026702881</v>
      </c>
      <c r="H296" s="2">
        <v>349.72000026702881</v>
      </c>
      <c r="I296" s="2"/>
      <c r="J296" s="10"/>
    </row>
    <row r="297" spans="1:10" x14ac:dyDescent="0.25">
      <c r="A297" s="1" t="str">
        <f t="shared" si="10"/>
        <v>Jul</v>
      </c>
      <c r="B297" s="1">
        <f t="shared" si="11"/>
        <v>7</v>
      </c>
      <c r="C297" s="3">
        <f>DATE(2018, MONTH(DATEVALUE('[2]2022 Regulation Up'!$H$2&amp;" 1")), 1)</f>
        <v>43282</v>
      </c>
      <c r="D297" s="1">
        <v>8</v>
      </c>
      <c r="E297" s="1" t="s">
        <v>12</v>
      </c>
      <c r="F297" s="2">
        <v>321</v>
      </c>
      <c r="G297" s="2">
        <v>269.41106676662963</v>
      </c>
      <c r="H297" s="2">
        <v>269.41106676662963</v>
      </c>
      <c r="I297" s="2"/>
      <c r="J297" s="10"/>
    </row>
    <row r="298" spans="1:10" x14ac:dyDescent="0.25">
      <c r="A298" s="1" t="str">
        <f t="shared" si="10"/>
        <v>Jul</v>
      </c>
      <c r="B298" s="1">
        <f t="shared" si="11"/>
        <v>7</v>
      </c>
      <c r="C298" s="3">
        <f>DATE(2018, MONTH(DATEVALUE('[2]2022 Regulation Up'!$H$2&amp;" 1")), 1)</f>
        <v>43282</v>
      </c>
      <c r="D298" s="1">
        <v>9</v>
      </c>
      <c r="E298" s="1" t="s">
        <v>12</v>
      </c>
      <c r="F298" s="2">
        <v>324</v>
      </c>
      <c r="G298" s="2">
        <v>368.36000013470652</v>
      </c>
      <c r="H298" s="2">
        <v>368.36000013470652</v>
      </c>
      <c r="I298" s="2"/>
      <c r="J298" s="10"/>
    </row>
    <row r="299" spans="1:10" x14ac:dyDescent="0.25">
      <c r="A299" s="1" t="str">
        <f t="shared" si="10"/>
        <v>Jul</v>
      </c>
      <c r="B299" s="1">
        <f t="shared" si="11"/>
        <v>7</v>
      </c>
      <c r="C299" s="3">
        <f>DATE(2018, MONTH(DATEVALUE('[2]2022 Regulation Up'!$H$2&amp;" 1")), 1)</f>
        <v>43282</v>
      </c>
      <c r="D299" s="1">
        <v>10</v>
      </c>
      <c r="E299" s="1" t="s">
        <v>12</v>
      </c>
      <c r="F299" s="2">
        <v>617</v>
      </c>
      <c r="G299" s="2">
        <v>557.12799992879229</v>
      </c>
      <c r="H299" s="2">
        <v>581.82648572543519</v>
      </c>
      <c r="I299" s="2"/>
      <c r="J299" s="10"/>
    </row>
    <row r="300" spans="1:10" x14ac:dyDescent="0.25">
      <c r="A300" s="1" t="str">
        <f t="shared" si="10"/>
        <v>Jul</v>
      </c>
      <c r="B300" s="1">
        <f t="shared" si="11"/>
        <v>7</v>
      </c>
      <c r="C300" s="3">
        <f>DATE(2018, MONTH(DATEVALUE('[2]2022 Regulation Up'!$H$2&amp;" 1")), 1)</f>
        <v>43282</v>
      </c>
      <c r="D300" s="1">
        <v>11</v>
      </c>
      <c r="E300" s="1" t="s">
        <v>12</v>
      </c>
      <c r="F300" s="2">
        <v>684</v>
      </c>
      <c r="G300" s="2">
        <v>642.06666678637271</v>
      </c>
      <c r="H300" s="2">
        <v>654.97823883906392</v>
      </c>
      <c r="I300" s="2"/>
      <c r="J300" s="10"/>
    </row>
    <row r="301" spans="1:10" x14ac:dyDescent="0.25">
      <c r="A301" s="1" t="str">
        <f t="shared" si="10"/>
        <v>Jul</v>
      </c>
      <c r="B301" s="1">
        <f t="shared" si="11"/>
        <v>7</v>
      </c>
      <c r="C301" s="3">
        <f>DATE(2018, MONTH(DATEVALUE('[2]2022 Regulation Up'!$H$2&amp;" 1")), 1)</f>
        <v>43282</v>
      </c>
      <c r="D301" s="1">
        <v>12</v>
      </c>
      <c r="E301" s="1" t="s">
        <v>12</v>
      </c>
      <c r="F301" s="2">
        <v>687</v>
      </c>
      <c r="G301" s="2">
        <v>636.30886647284035</v>
      </c>
      <c r="H301" s="2">
        <v>665.98699149367474</v>
      </c>
      <c r="I301" s="2"/>
      <c r="J301" s="10"/>
    </row>
    <row r="302" spans="1:10" x14ac:dyDescent="0.25">
      <c r="A302" s="1" t="str">
        <f t="shared" si="10"/>
        <v>Jul</v>
      </c>
      <c r="B302" s="1">
        <f t="shared" si="11"/>
        <v>7</v>
      </c>
      <c r="C302" s="3">
        <f>DATE(2018, MONTH(DATEVALUE('[2]2022 Regulation Up'!$H$2&amp;" 1")), 1)</f>
        <v>43282</v>
      </c>
      <c r="D302" s="1">
        <v>13</v>
      </c>
      <c r="E302" s="1" t="s">
        <v>12</v>
      </c>
      <c r="F302" s="2">
        <v>657</v>
      </c>
      <c r="G302" s="2">
        <v>575.66693321088951</v>
      </c>
      <c r="H302" s="2">
        <v>615.63000390867296</v>
      </c>
      <c r="I302" s="2"/>
      <c r="J302" s="10"/>
    </row>
    <row r="303" spans="1:10" x14ac:dyDescent="0.25">
      <c r="A303" s="1" t="str">
        <f t="shared" si="10"/>
        <v>Jul</v>
      </c>
      <c r="B303" s="1">
        <f t="shared" si="11"/>
        <v>7</v>
      </c>
      <c r="C303" s="3">
        <f>DATE(2018, MONTH(DATEVALUE('[2]2022 Regulation Up'!$H$2&amp;" 1")), 1)</f>
        <v>43282</v>
      </c>
      <c r="D303" s="1">
        <v>14</v>
      </c>
      <c r="E303" s="1" t="s">
        <v>12</v>
      </c>
      <c r="F303" s="2">
        <v>590</v>
      </c>
      <c r="G303" s="2">
        <v>519.08599961837137</v>
      </c>
      <c r="H303" s="2">
        <v>559.88427081971224</v>
      </c>
      <c r="I303" s="2"/>
      <c r="J303" s="10"/>
    </row>
    <row r="304" spans="1:10" x14ac:dyDescent="0.25">
      <c r="A304" s="1" t="str">
        <f t="shared" si="10"/>
        <v>Jul</v>
      </c>
      <c r="B304" s="1">
        <f t="shared" si="11"/>
        <v>7</v>
      </c>
      <c r="C304" s="3">
        <f>DATE(2018, MONTH(DATEVALUE('[2]2022 Regulation Up'!$H$2&amp;" 1")), 1)</f>
        <v>43282</v>
      </c>
      <c r="D304" s="1">
        <v>15</v>
      </c>
      <c r="E304" s="1" t="s">
        <v>12</v>
      </c>
      <c r="F304" s="2">
        <v>502</v>
      </c>
      <c r="G304" s="2">
        <v>434.80275008469823</v>
      </c>
      <c r="H304" s="2">
        <v>498.95331891527428</v>
      </c>
      <c r="I304" s="2"/>
      <c r="J304" s="10"/>
    </row>
    <row r="305" spans="1:10" x14ac:dyDescent="0.25">
      <c r="A305" s="1" t="str">
        <f t="shared" si="10"/>
        <v>Jul</v>
      </c>
      <c r="B305" s="1">
        <f t="shared" si="11"/>
        <v>7</v>
      </c>
      <c r="C305" s="3">
        <f>DATE(2018, MONTH(DATEVALUE('[2]2022 Regulation Up'!$H$2&amp;" 1")), 1)</f>
        <v>43282</v>
      </c>
      <c r="D305" s="1">
        <v>16</v>
      </c>
      <c r="E305" s="1" t="s">
        <v>12</v>
      </c>
      <c r="F305" s="2">
        <v>494</v>
      </c>
      <c r="G305" s="2">
        <v>451.50459986743829</v>
      </c>
      <c r="H305" s="2">
        <v>510.21481834325482</v>
      </c>
      <c r="I305" s="2"/>
      <c r="J305" s="10"/>
    </row>
    <row r="306" spans="1:10" x14ac:dyDescent="0.25">
      <c r="A306" s="1" t="str">
        <f t="shared" si="10"/>
        <v>Jul</v>
      </c>
      <c r="B306" s="1">
        <f t="shared" si="11"/>
        <v>7</v>
      </c>
      <c r="C306" s="3">
        <f>DATE(2018, MONTH(DATEVALUE('[2]2022 Regulation Up'!$H$2&amp;" 1")), 1)</f>
        <v>43282</v>
      </c>
      <c r="D306" s="1">
        <v>17</v>
      </c>
      <c r="E306" s="1" t="s">
        <v>12</v>
      </c>
      <c r="F306" s="2">
        <v>480</v>
      </c>
      <c r="G306" s="2">
        <v>407.65999972820282</v>
      </c>
      <c r="H306" s="2">
        <v>469.76888017084013</v>
      </c>
      <c r="I306" s="2"/>
      <c r="J306" s="10"/>
    </row>
    <row r="307" spans="1:10" x14ac:dyDescent="0.25">
      <c r="A307" s="1" t="str">
        <f t="shared" si="10"/>
        <v>Jul</v>
      </c>
      <c r="B307" s="1">
        <f t="shared" si="11"/>
        <v>7</v>
      </c>
      <c r="C307" s="3">
        <f>DATE(2018, MONTH(DATEVALUE('[2]2022 Regulation Up'!$H$2&amp;" 1")), 1)</f>
        <v>43282</v>
      </c>
      <c r="D307" s="1">
        <v>18</v>
      </c>
      <c r="E307" s="1" t="s">
        <v>12</v>
      </c>
      <c r="F307" s="2">
        <v>470</v>
      </c>
      <c r="G307" s="2">
        <v>343.26666649977369</v>
      </c>
      <c r="H307" s="2">
        <v>427.70480753334698</v>
      </c>
      <c r="I307" s="2"/>
      <c r="J307" s="10"/>
    </row>
    <row r="308" spans="1:10" x14ac:dyDescent="0.25">
      <c r="A308" s="1" t="str">
        <f t="shared" si="10"/>
        <v>Jul</v>
      </c>
      <c r="B308" s="1">
        <f t="shared" si="11"/>
        <v>7</v>
      </c>
      <c r="C308" s="3">
        <f>DATE(2018, MONTH(DATEVALUE('[2]2022 Regulation Up'!$H$2&amp;" 1")), 1)</f>
        <v>43282</v>
      </c>
      <c r="D308" s="1">
        <v>19</v>
      </c>
      <c r="E308" s="1" t="s">
        <v>12</v>
      </c>
      <c r="F308" s="2">
        <v>437</v>
      </c>
      <c r="G308" s="2">
        <v>376.4978331002593</v>
      </c>
      <c r="H308" s="2">
        <v>460.46801358935073</v>
      </c>
      <c r="I308" s="2"/>
      <c r="J308" s="10"/>
    </row>
    <row r="309" spans="1:10" x14ac:dyDescent="0.25">
      <c r="A309" s="1" t="str">
        <f t="shared" si="10"/>
        <v>Jul</v>
      </c>
      <c r="B309" s="1">
        <f t="shared" si="11"/>
        <v>7</v>
      </c>
      <c r="C309" s="3">
        <f>DATE(2018, MONTH(DATEVALUE('[2]2022 Regulation Up'!$H$2&amp;" 1")), 1)</f>
        <v>43282</v>
      </c>
      <c r="D309" s="1">
        <v>20</v>
      </c>
      <c r="E309" s="1" t="s">
        <v>12</v>
      </c>
      <c r="F309" s="2">
        <v>512</v>
      </c>
      <c r="G309" s="2">
        <v>476.23999977111816</v>
      </c>
      <c r="H309" s="2">
        <v>584.20956394827476</v>
      </c>
      <c r="I309" s="2"/>
      <c r="J309" s="10"/>
    </row>
    <row r="310" spans="1:10" x14ac:dyDescent="0.25">
      <c r="A310" s="1" t="str">
        <f t="shared" si="10"/>
        <v>Jul</v>
      </c>
      <c r="B310" s="1">
        <f t="shared" si="11"/>
        <v>7</v>
      </c>
      <c r="C310" s="3">
        <f>DATE(2018, MONTH(DATEVALUE('[2]2022 Regulation Up'!$H$2&amp;" 1")), 1)</f>
        <v>43282</v>
      </c>
      <c r="D310" s="1">
        <v>21</v>
      </c>
      <c r="E310" s="1" t="s">
        <v>12</v>
      </c>
      <c r="F310" s="2">
        <v>368</v>
      </c>
      <c r="G310" s="2">
        <v>324.77599992334842</v>
      </c>
      <c r="H310" s="2">
        <v>380.27969133359528</v>
      </c>
      <c r="I310" s="2"/>
      <c r="J310" s="10"/>
    </row>
    <row r="311" spans="1:10" x14ac:dyDescent="0.25">
      <c r="A311" s="1" t="str">
        <f t="shared" si="10"/>
        <v>Jul</v>
      </c>
      <c r="B311" s="1">
        <f t="shared" si="11"/>
        <v>7</v>
      </c>
      <c r="C311" s="3">
        <f>DATE(2018, MONTH(DATEVALUE('[2]2022 Regulation Up'!$H$2&amp;" 1")), 1)</f>
        <v>43282</v>
      </c>
      <c r="D311" s="1">
        <v>22</v>
      </c>
      <c r="E311" s="1" t="s">
        <v>12</v>
      </c>
      <c r="F311" s="2">
        <v>108</v>
      </c>
      <c r="G311" s="2">
        <v>81.435666578908766</v>
      </c>
      <c r="H311" s="2">
        <v>81.435666578908766</v>
      </c>
      <c r="I311" s="2"/>
      <c r="J311" s="10"/>
    </row>
    <row r="312" spans="1:10" x14ac:dyDescent="0.25">
      <c r="A312" s="1" t="str">
        <f t="shared" si="10"/>
        <v>Jul</v>
      </c>
      <c r="B312" s="1">
        <f t="shared" si="11"/>
        <v>7</v>
      </c>
      <c r="C312" s="3">
        <f>DATE(2018, MONTH(DATEVALUE('[2]2022 Regulation Up'!$H$2&amp;" 1")), 1)</f>
        <v>43282</v>
      </c>
      <c r="D312" s="1">
        <v>23</v>
      </c>
      <c r="E312" s="1" t="s">
        <v>12</v>
      </c>
      <c r="F312" s="2">
        <v>181</v>
      </c>
      <c r="G312" s="2">
        <v>166.63999985665083</v>
      </c>
      <c r="H312" s="2">
        <v>166.63999985665083</v>
      </c>
      <c r="I312" s="2"/>
      <c r="J312" s="10"/>
    </row>
    <row r="313" spans="1:10" x14ac:dyDescent="0.25">
      <c r="A313" s="1" t="str">
        <f t="shared" si="10"/>
        <v>Jul</v>
      </c>
      <c r="B313" s="1">
        <f t="shared" si="11"/>
        <v>7</v>
      </c>
      <c r="C313" s="3">
        <f>DATE(2018, MONTH(DATEVALUE('[2]2022 Regulation Up'!$H$2&amp;" 1")), 1)</f>
        <v>43282</v>
      </c>
      <c r="D313" s="1">
        <v>24</v>
      </c>
      <c r="E313" s="1" t="s">
        <v>12</v>
      </c>
      <c r="F313" s="2">
        <v>71</v>
      </c>
      <c r="G313" s="2">
        <v>55.361333398843811</v>
      </c>
      <c r="H313" s="2">
        <v>55.361333398843811</v>
      </c>
      <c r="I313" s="2"/>
      <c r="J313" s="10"/>
    </row>
    <row r="314" spans="1:10" x14ac:dyDescent="0.25">
      <c r="A314" s="1" t="str">
        <f t="shared" si="10"/>
        <v>Jul</v>
      </c>
      <c r="B314" s="1">
        <f t="shared" si="11"/>
        <v>7</v>
      </c>
      <c r="C314" s="3">
        <f>DATE(2018, MONTH(DATEVALUE('[2]2022 Regulation Up'!$H$2&amp;" 1")), 1)</f>
        <v>43282</v>
      </c>
      <c r="D314" s="1">
        <v>1</v>
      </c>
      <c r="E314" s="1" t="s">
        <v>13</v>
      </c>
      <c r="F314" s="2">
        <v>431</v>
      </c>
      <c r="G314" s="2">
        <v>470</v>
      </c>
      <c r="H314" s="2">
        <v>470</v>
      </c>
      <c r="I314" s="2"/>
      <c r="J314" s="10"/>
    </row>
    <row r="315" spans="1:10" x14ac:dyDescent="0.25">
      <c r="A315" s="1" t="str">
        <f t="shared" si="10"/>
        <v>Jul</v>
      </c>
      <c r="B315" s="1">
        <f t="shared" si="11"/>
        <v>7</v>
      </c>
      <c r="C315" s="3">
        <f>DATE(2018, MONTH(DATEVALUE('[2]2022 Regulation Up'!$H$2&amp;" 1")), 1)</f>
        <v>43282</v>
      </c>
      <c r="D315" s="1">
        <v>2</v>
      </c>
      <c r="E315" s="1" t="s">
        <v>13</v>
      </c>
      <c r="F315" s="2">
        <v>352</v>
      </c>
      <c r="G315" s="2">
        <v>384</v>
      </c>
      <c r="H315" s="2">
        <v>384</v>
      </c>
      <c r="I315" s="2"/>
      <c r="J315" s="10"/>
    </row>
    <row r="316" spans="1:10" x14ac:dyDescent="0.25">
      <c r="A316" s="1" t="str">
        <f t="shared" si="10"/>
        <v>Jul</v>
      </c>
      <c r="B316" s="1">
        <f t="shared" si="11"/>
        <v>7</v>
      </c>
      <c r="C316" s="3">
        <f>DATE(2018, MONTH(DATEVALUE('[2]2022 Regulation Up'!$H$2&amp;" 1")), 1)</f>
        <v>43282</v>
      </c>
      <c r="D316" s="1">
        <v>3</v>
      </c>
      <c r="E316" s="1" t="s">
        <v>13</v>
      </c>
      <c r="F316" s="2">
        <v>295</v>
      </c>
      <c r="G316" s="2">
        <v>310</v>
      </c>
      <c r="H316" s="2">
        <v>310</v>
      </c>
      <c r="I316" s="2"/>
      <c r="J316" s="10"/>
    </row>
    <row r="317" spans="1:10" x14ac:dyDescent="0.25">
      <c r="A317" s="1" t="str">
        <f t="shared" si="10"/>
        <v>Jul</v>
      </c>
      <c r="B317" s="1">
        <f t="shared" si="11"/>
        <v>7</v>
      </c>
      <c r="C317" s="3">
        <f>DATE(2018, MONTH(DATEVALUE('[2]2022 Regulation Up'!$H$2&amp;" 1")), 1)</f>
        <v>43282</v>
      </c>
      <c r="D317" s="1">
        <v>4</v>
      </c>
      <c r="E317" s="1" t="s">
        <v>13</v>
      </c>
      <c r="F317" s="2">
        <v>216</v>
      </c>
      <c r="G317" s="2">
        <v>266</v>
      </c>
      <c r="H317" s="2">
        <v>266</v>
      </c>
      <c r="I317" s="2"/>
      <c r="J317" s="10"/>
    </row>
    <row r="318" spans="1:10" x14ac:dyDescent="0.25">
      <c r="A318" s="1" t="str">
        <f t="shared" si="10"/>
        <v>Jul</v>
      </c>
      <c r="B318" s="1">
        <f t="shared" si="11"/>
        <v>7</v>
      </c>
      <c r="C318" s="3">
        <f>DATE(2018, MONTH(DATEVALUE('[2]2022 Regulation Up'!$H$2&amp;" 1")), 1)</f>
        <v>43282</v>
      </c>
      <c r="D318" s="1">
        <v>5</v>
      </c>
      <c r="E318" s="1" t="s">
        <v>13</v>
      </c>
      <c r="F318" s="2">
        <v>210</v>
      </c>
      <c r="G318" s="2">
        <v>239</v>
      </c>
      <c r="H318" s="2">
        <v>239</v>
      </c>
      <c r="I318" s="2"/>
      <c r="J318" s="10"/>
    </row>
    <row r="319" spans="1:10" x14ac:dyDescent="0.25">
      <c r="A319" s="1" t="str">
        <f t="shared" si="10"/>
        <v>Jul</v>
      </c>
      <c r="B319" s="1">
        <f t="shared" si="11"/>
        <v>7</v>
      </c>
      <c r="C319" s="3">
        <f>DATE(2018, MONTH(DATEVALUE('[2]2022 Regulation Up'!$H$2&amp;" 1")), 1)</f>
        <v>43282</v>
      </c>
      <c r="D319" s="1">
        <v>6</v>
      </c>
      <c r="E319" s="1" t="s">
        <v>13</v>
      </c>
      <c r="F319" s="2">
        <v>171</v>
      </c>
      <c r="G319" s="2">
        <v>194</v>
      </c>
      <c r="H319" s="2">
        <v>194</v>
      </c>
      <c r="I319" s="2"/>
      <c r="J319" s="10"/>
    </row>
    <row r="320" spans="1:10" x14ac:dyDescent="0.25">
      <c r="A320" s="1" t="str">
        <f t="shared" si="10"/>
        <v>Jul</v>
      </c>
      <c r="B320" s="1">
        <f t="shared" si="11"/>
        <v>7</v>
      </c>
      <c r="C320" s="3">
        <f>DATE(2018, MONTH(DATEVALUE('[2]2022 Regulation Up'!$H$2&amp;" 1")), 1)</f>
        <v>43282</v>
      </c>
      <c r="D320" s="1">
        <v>7</v>
      </c>
      <c r="E320" s="1" t="s">
        <v>13</v>
      </c>
      <c r="F320" s="2">
        <v>262</v>
      </c>
      <c r="G320" s="2">
        <v>233</v>
      </c>
      <c r="H320" s="2">
        <v>233</v>
      </c>
      <c r="I320" s="2"/>
      <c r="J320" s="10"/>
    </row>
    <row r="321" spans="1:10" x14ac:dyDescent="0.25">
      <c r="A321" s="1" t="str">
        <f t="shared" si="10"/>
        <v>Jul</v>
      </c>
      <c r="B321" s="1">
        <f t="shared" si="11"/>
        <v>7</v>
      </c>
      <c r="C321" s="3">
        <f>DATE(2018, MONTH(DATEVALUE('[2]2022 Regulation Up'!$H$2&amp;" 1")), 1)</f>
        <v>43282</v>
      </c>
      <c r="D321" s="1">
        <v>8</v>
      </c>
      <c r="E321" s="1" t="s">
        <v>13</v>
      </c>
      <c r="F321" s="2">
        <v>307</v>
      </c>
      <c r="G321" s="2">
        <v>370</v>
      </c>
      <c r="H321" s="2">
        <v>467.22382548602752</v>
      </c>
      <c r="I321" s="2"/>
      <c r="J321" s="10"/>
    </row>
    <row r="322" spans="1:10" x14ac:dyDescent="0.25">
      <c r="A322" s="1" t="str">
        <f t="shared" si="10"/>
        <v>Jul</v>
      </c>
      <c r="B322" s="1">
        <f t="shared" si="11"/>
        <v>7</v>
      </c>
      <c r="C322" s="3">
        <f>DATE(2018, MONTH(DATEVALUE('[2]2022 Regulation Up'!$H$2&amp;" 1")), 1)</f>
        <v>43282</v>
      </c>
      <c r="D322" s="1">
        <v>9</v>
      </c>
      <c r="E322" s="1" t="s">
        <v>13</v>
      </c>
      <c r="F322" s="2">
        <v>394</v>
      </c>
      <c r="G322" s="2">
        <v>359</v>
      </c>
      <c r="H322" s="2">
        <v>460.72377603429334</v>
      </c>
      <c r="I322" s="2"/>
      <c r="J322" s="10"/>
    </row>
    <row r="323" spans="1:10" x14ac:dyDescent="0.25">
      <c r="A323" s="1" t="str">
        <f t="shared" ref="A323:A386" si="12">TEXT(C323, "mmm")</f>
        <v>Jul</v>
      </c>
      <c r="B323" s="1">
        <f t="shared" ref="B323:B386" si="13">MONTH(C323)</f>
        <v>7</v>
      </c>
      <c r="C323" s="3">
        <f>DATE(2018, MONTH(DATEVALUE('[2]2022 Regulation Up'!$H$2&amp;" 1")), 1)</f>
        <v>43282</v>
      </c>
      <c r="D323" s="1">
        <v>10</v>
      </c>
      <c r="E323" s="1" t="s">
        <v>13</v>
      </c>
      <c r="F323" s="2">
        <v>360</v>
      </c>
      <c r="G323" s="2">
        <v>324</v>
      </c>
      <c r="H323" s="2">
        <v>384.47177427831775</v>
      </c>
      <c r="I323" s="2"/>
      <c r="J323" s="10"/>
    </row>
    <row r="324" spans="1:10" x14ac:dyDescent="0.25">
      <c r="A324" s="1" t="str">
        <f t="shared" si="12"/>
        <v>Jul</v>
      </c>
      <c r="B324" s="1">
        <f t="shared" si="13"/>
        <v>7</v>
      </c>
      <c r="C324" s="3">
        <f>DATE(2018, MONTH(DATEVALUE('[2]2022 Regulation Up'!$H$2&amp;" 1")), 1)</f>
        <v>43282</v>
      </c>
      <c r="D324" s="1">
        <v>11</v>
      </c>
      <c r="E324" s="1" t="s">
        <v>13</v>
      </c>
      <c r="F324" s="2">
        <v>183</v>
      </c>
      <c r="G324" s="2">
        <v>148</v>
      </c>
      <c r="H324" s="2">
        <v>181.79419367216241</v>
      </c>
      <c r="I324" s="2"/>
      <c r="J324" s="10"/>
    </row>
    <row r="325" spans="1:10" x14ac:dyDescent="0.25">
      <c r="A325" s="1" t="str">
        <f t="shared" si="12"/>
        <v>Jul</v>
      </c>
      <c r="B325" s="1">
        <f t="shared" si="13"/>
        <v>7</v>
      </c>
      <c r="C325" s="3">
        <f>DATE(2018, MONTH(DATEVALUE('[2]2022 Regulation Up'!$H$2&amp;" 1")), 1)</f>
        <v>43282</v>
      </c>
      <c r="D325" s="1">
        <v>12</v>
      </c>
      <c r="E325" s="1" t="s">
        <v>13</v>
      </c>
      <c r="F325" s="2">
        <v>263</v>
      </c>
      <c r="G325" s="2">
        <v>228</v>
      </c>
      <c r="H325" s="2">
        <v>254.67910481625788</v>
      </c>
      <c r="I325" s="2"/>
      <c r="J325" s="10"/>
    </row>
    <row r="326" spans="1:10" x14ac:dyDescent="0.25">
      <c r="A326" s="1" t="str">
        <f t="shared" si="12"/>
        <v>Jul</v>
      </c>
      <c r="B326" s="1">
        <f t="shared" si="13"/>
        <v>7</v>
      </c>
      <c r="C326" s="3">
        <f>DATE(2018, MONTH(DATEVALUE('[2]2022 Regulation Up'!$H$2&amp;" 1")), 1)</f>
        <v>43282</v>
      </c>
      <c r="D326" s="1">
        <v>13</v>
      </c>
      <c r="E326" s="1" t="s">
        <v>13</v>
      </c>
      <c r="F326" s="2">
        <v>194</v>
      </c>
      <c r="G326" s="2">
        <v>159</v>
      </c>
      <c r="H326" s="2">
        <v>190.40493363533244</v>
      </c>
      <c r="I326" s="2"/>
      <c r="J326" s="10"/>
    </row>
    <row r="327" spans="1:10" x14ac:dyDescent="0.25">
      <c r="A327" s="1" t="str">
        <f t="shared" si="12"/>
        <v>Jul</v>
      </c>
      <c r="B327" s="1">
        <f t="shared" si="13"/>
        <v>7</v>
      </c>
      <c r="C327" s="3">
        <f>DATE(2018, MONTH(DATEVALUE('[2]2022 Regulation Up'!$H$2&amp;" 1")), 1)</f>
        <v>43282</v>
      </c>
      <c r="D327" s="1">
        <v>14</v>
      </c>
      <c r="E327" s="1" t="s">
        <v>13</v>
      </c>
      <c r="F327" s="2">
        <v>273</v>
      </c>
      <c r="G327" s="2">
        <v>238</v>
      </c>
      <c r="H327" s="2">
        <v>268.66022806228381</v>
      </c>
      <c r="I327" s="2"/>
      <c r="J327" s="10"/>
    </row>
    <row r="328" spans="1:10" x14ac:dyDescent="0.25">
      <c r="A328" s="1" t="str">
        <f t="shared" si="12"/>
        <v>Jul</v>
      </c>
      <c r="B328" s="1">
        <f t="shared" si="13"/>
        <v>7</v>
      </c>
      <c r="C328" s="3">
        <f>DATE(2018, MONTH(DATEVALUE('[2]2022 Regulation Up'!$H$2&amp;" 1")), 1)</f>
        <v>43282</v>
      </c>
      <c r="D328" s="1">
        <v>15</v>
      </c>
      <c r="E328" s="1" t="s">
        <v>13</v>
      </c>
      <c r="F328" s="2">
        <v>329</v>
      </c>
      <c r="G328" s="2">
        <v>277</v>
      </c>
      <c r="H328" s="2">
        <v>322.17296623927302</v>
      </c>
      <c r="I328" s="2"/>
      <c r="J328" s="10"/>
    </row>
    <row r="329" spans="1:10" x14ac:dyDescent="0.25">
      <c r="A329" s="1" t="str">
        <f t="shared" si="12"/>
        <v>Jul</v>
      </c>
      <c r="B329" s="1">
        <f t="shared" si="13"/>
        <v>7</v>
      </c>
      <c r="C329" s="3">
        <f>DATE(2018, MONTH(DATEVALUE('[2]2022 Regulation Up'!$H$2&amp;" 1")), 1)</f>
        <v>43282</v>
      </c>
      <c r="D329" s="1">
        <v>16</v>
      </c>
      <c r="E329" s="1" t="s">
        <v>13</v>
      </c>
      <c r="F329" s="2">
        <v>400</v>
      </c>
      <c r="G329" s="2">
        <v>338</v>
      </c>
      <c r="H329" s="2">
        <v>389.6670047374306</v>
      </c>
      <c r="I329" s="2"/>
      <c r="J329" s="10"/>
    </row>
    <row r="330" spans="1:10" x14ac:dyDescent="0.25">
      <c r="A330" s="1" t="str">
        <f t="shared" si="12"/>
        <v>Jul</v>
      </c>
      <c r="B330" s="1">
        <f t="shared" si="13"/>
        <v>7</v>
      </c>
      <c r="C330" s="3">
        <f>DATE(2018, MONTH(DATEVALUE('[2]2022 Regulation Up'!$H$2&amp;" 1")), 1)</f>
        <v>43282</v>
      </c>
      <c r="D330" s="1">
        <v>17</v>
      </c>
      <c r="E330" s="1" t="s">
        <v>13</v>
      </c>
      <c r="F330" s="2">
        <v>400</v>
      </c>
      <c r="G330" s="2">
        <v>350</v>
      </c>
      <c r="H330" s="2">
        <v>404.82619876202631</v>
      </c>
      <c r="I330" s="2"/>
      <c r="J330" s="10"/>
    </row>
    <row r="331" spans="1:10" x14ac:dyDescent="0.25">
      <c r="A331" s="1" t="str">
        <f t="shared" si="12"/>
        <v>Jul</v>
      </c>
      <c r="B331" s="1">
        <f t="shared" si="13"/>
        <v>7</v>
      </c>
      <c r="C331" s="3">
        <f>DATE(2018, MONTH(DATEVALUE('[2]2022 Regulation Up'!$H$2&amp;" 1")), 1)</f>
        <v>43282</v>
      </c>
      <c r="D331" s="1">
        <v>18</v>
      </c>
      <c r="E331" s="1" t="s">
        <v>13</v>
      </c>
      <c r="F331" s="2">
        <v>506</v>
      </c>
      <c r="G331" s="2">
        <v>396</v>
      </c>
      <c r="H331" s="2">
        <v>453.03327750214748</v>
      </c>
      <c r="I331" s="2"/>
      <c r="J331" s="10"/>
    </row>
    <row r="332" spans="1:10" x14ac:dyDescent="0.25">
      <c r="A332" s="1" t="str">
        <f t="shared" si="12"/>
        <v>Jul</v>
      </c>
      <c r="B332" s="1">
        <f t="shared" si="13"/>
        <v>7</v>
      </c>
      <c r="C332" s="3">
        <f>DATE(2018, MONTH(DATEVALUE('[2]2022 Regulation Up'!$H$2&amp;" 1")), 1)</f>
        <v>43282</v>
      </c>
      <c r="D332" s="1">
        <v>19</v>
      </c>
      <c r="E332" s="1" t="s">
        <v>13</v>
      </c>
      <c r="F332" s="2">
        <v>484</v>
      </c>
      <c r="G332" s="2">
        <v>401</v>
      </c>
      <c r="H332" s="2">
        <v>416.02268328604941</v>
      </c>
      <c r="I332" s="2"/>
      <c r="J332" s="10"/>
    </row>
    <row r="333" spans="1:10" x14ac:dyDescent="0.25">
      <c r="A333" s="1" t="str">
        <f t="shared" si="12"/>
        <v>Jul</v>
      </c>
      <c r="B333" s="1">
        <f t="shared" si="13"/>
        <v>7</v>
      </c>
      <c r="C333" s="3">
        <f>DATE(2018, MONTH(DATEVALUE('[2]2022 Regulation Up'!$H$2&amp;" 1")), 1)</f>
        <v>43282</v>
      </c>
      <c r="D333" s="1">
        <v>20</v>
      </c>
      <c r="E333" s="1" t="s">
        <v>13</v>
      </c>
      <c r="F333" s="2">
        <v>299</v>
      </c>
      <c r="G333" s="2">
        <v>265</v>
      </c>
      <c r="H333" s="2">
        <v>265</v>
      </c>
      <c r="I333" s="2"/>
      <c r="J333" s="10"/>
    </row>
    <row r="334" spans="1:10" x14ac:dyDescent="0.25">
      <c r="A334" s="1" t="str">
        <f t="shared" si="12"/>
        <v>Jul</v>
      </c>
      <c r="B334" s="1">
        <f t="shared" si="13"/>
        <v>7</v>
      </c>
      <c r="C334" s="3">
        <f>DATE(2018, MONTH(DATEVALUE('[2]2022 Regulation Up'!$H$2&amp;" 1")), 1)</f>
        <v>43282</v>
      </c>
      <c r="D334" s="1">
        <v>21</v>
      </c>
      <c r="E334" s="1" t="s">
        <v>13</v>
      </c>
      <c r="F334" s="2">
        <v>363</v>
      </c>
      <c r="G334" s="2">
        <v>404</v>
      </c>
      <c r="H334" s="2">
        <v>404</v>
      </c>
      <c r="I334" s="2"/>
      <c r="J334" s="10"/>
    </row>
    <row r="335" spans="1:10" x14ac:dyDescent="0.25">
      <c r="A335" s="1" t="str">
        <f t="shared" si="12"/>
        <v>Jul</v>
      </c>
      <c r="B335" s="1">
        <f t="shared" si="13"/>
        <v>7</v>
      </c>
      <c r="C335" s="3">
        <f>DATE(2018, MONTH(DATEVALUE('[2]2022 Regulation Up'!$H$2&amp;" 1")), 1)</f>
        <v>43282</v>
      </c>
      <c r="D335" s="1">
        <v>22</v>
      </c>
      <c r="E335" s="1" t="s">
        <v>13</v>
      </c>
      <c r="F335" s="2">
        <v>543</v>
      </c>
      <c r="G335" s="2">
        <v>555</v>
      </c>
      <c r="H335" s="2">
        <v>555</v>
      </c>
      <c r="I335" s="2"/>
      <c r="J335" s="10"/>
    </row>
    <row r="336" spans="1:10" x14ac:dyDescent="0.25">
      <c r="A336" s="1" t="str">
        <f t="shared" si="12"/>
        <v>Jul</v>
      </c>
      <c r="B336" s="1">
        <f t="shared" si="13"/>
        <v>7</v>
      </c>
      <c r="C336" s="3">
        <f>DATE(2018, MONTH(DATEVALUE('[2]2022 Regulation Up'!$H$2&amp;" 1")), 1)</f>
        <v>43282</v>
      </c>
      <c r="D336" s="1">
        <v>23</v>
      </c>
      <c r="E336" s="1" t="s">
        <v>13</v>
      </c>
      <c r="F336" s="2">
        <v>582</v>
      </c>
      <c r="G336" s="2">
        <v>586</v>
      </c>
      <c r="H336" s="2">
        <v>586</v>
      </c>
      <c r="I336" s="2"/>
      <c r="J336" s="10"/>
    </row>
    <row r="337" spans="1:10" x14ac:dyDescent="0.25">
      <c r="A337" s="1" t="str">
        <f t="shared" si="12"/>
        <v>Jul</v>
      </c>
      <c r="B337" s="1">
        <f t="shared" si="13"/>
        <v>7</v>
      </c>
      <c r="C337" s="3">
        <f>DATE(2018, MONTH(DATEVALUE('[2]2022 Regulation Up'!$H$2&amp;" 1")), 1)</f>
        <v>43282</v>
      </c>
      <c r="D337" s="1">
        <v>24</v>
      </c>
      <c r="E337" s="1" t="s">
        <v>13</v>
      </c>
      <c r="F337" s="2">
        <v>522</v>
      </c>
      <c r="G337" s="2">
        <v>554</v>
      </c>
      <c r="H337" s="2">
        <v>554</v>
      </c>
      <c r="I337" s="2"/>
      <c r="J337" s="10"/>
    </row>
    <row r="338" spans="1:10" x14ac:dyDescent="0.25">
      <c r="A338" s="1" t="str">
        <f t="shared" si="12"/>
        <v>Aug</v>
      </c>
      <c r="B338" s="1">
        <f t="shared" si="13"/>
        <v>8</v>
      </c>
      <c r="C338" s="3">
        <f>DATE(2018, MONTH(DATEVALUE('[2]2022 Regulation Up'!$I$2&amp;" 1")), 1)</f>
        <v>43313</v>
      </c>
      <c r="D338" s="1">
        <v>1</v>
      </c>
      <c r="E338" s="1" t="s">
        <v>12</v>
      </c>
      <c r="F338" s="2">
        <v>198</v>
      </c>
      <c r="G338" s="2"/>
      <c r="H338" s="2"/>
      <c r="I338" s="2"/>
      <c r="J338" s="10"/>
    </row>
    <row r="339" spans="1:10" x14ac:dyDescent="0.25">
      <c r="A339" s="1" t="str">
        <f t="shared" si="12"/>
        <v>Aug</v>
      </c>
      <c r="B339" s="1">
        <f t="shared" si="13"/>
        <v>8</v>
      </c>
      <c r="C339" s="3">
        <f>DATE(2018, MONTH(DATEVALUE('[2]2022 Regulation Up'!$I$2&amp;" 1")), 1)</f>
        <v>43313</v>
      </c>
      <c r="D339" s="1">
        <v>2</v>
      </c>
      <c r="E339" s="1" t="s">
        <v>12</v>
      </c>
      <c r="F339" s="2">
        <v>124</v>
      </c>
      <c r="G339" s="2"/>
      <c r="H339" s="2"/>
      <c r="I339" s="2"/>
      <c r="J339" s="10"/>
    </row>
    <row r="340" spans="1:10" x14ac:dyDescent="0.25">
      <c r="A340" s="1" t="str">
        <f t="shared" si="12"/>
        <v>Aug</v>
      </c>
      <c r="B340" s="1">
        <f t="shared" si="13"/>
        <v>8</v>
      </c>
      <c r="C340" s="3">
        <f>DATE(2018, MONTH(DATEVALUE('[2]2022 Regulation Up'!$I$2&amp;" 1")), 1)</f>
        <v>43313</v>
      </c>
      <c r="D340" s="1">
        <v>3</v>
      </c>
      <c r="E340" s="1" t="s">
        <v>12</v>
      </c>
      <c r="F340" s="2">
        <v>148</v>
      </c>
      <c r="G340" s="2"/>
      <c r="H340" s="2"/>
      <c r="I340" s="2"/>
      <c r="J340" s="10"/>
    </row>
    <row r="341" spans="1:10" x14ac:dyDescent="0.25">
      <c r="A341" s="1" t="str">
        <f t="shared" si="12"/>
        <v>Aug</v>
      </c>
      <c r="B341" s="1">
        <f t="shared" si="13"/>
        <v>8</v>
      </c>
      <c r="C341" s="3">
        <f>DATE(2018, MONTH(DATEVALUE('[2]2022 Regulation Up'!$I$2&amp;" 1")), 1)</f>
        <v>43313</v>
      </c>
      <c r="D341" s="1">
        <v>4</v>
      </c>
      <c r="E341" s="1" t="s">
        <v>12</v>
      </c>
      <c r="F341" s="2">
        <v>195</v>
      </c>
      <c r="G341" s="2"/>
      <c r="H341" s="2"/>
      <c r="I341" s="2"/>
      <c r="J341" s="10"/>
    </row>
    <row r="342" spans="1:10" x14ac:dyDescent="0.25">
      <c r="A342" s="1" t="str">
        <f t="shared" si="12"/>
        <v>Aug</v>
      </c>
      <c r="B342" s="1">
        <f t="shared" si="13"/>
        <v>8</v>
      </c>
      <c r="C342" s="3">
        <f>DATE(2018, MONTH(DATEVALUE('[2]2022 Regulation Up'!$I$2&amp;" 1")), 1)</f>
        <v>43313</v>
      </c>
      <c r="D342" s="1">
        <v>5</v>
      </c>
      <c r="E342" s="1" t="s">
        <v>12</v>
      </c>
      <c r="F342" s="2">
        <v>236</v>
      </c>
      <c r="G342" s="2"/>
      <c r="H342" s="2"/>
      <c r="I342" s="2"/>
      <c r="J342" s="10"/>
    </row>
    <row r="343" spans="1:10" x14ac:dyDescent="0.25">
      <c r="A343" s="1" t="str">
        <f t="shared" si="12"/>
        <v>Aug</v>
      </c>
      <c r="B343" s="1">
        <f t="shared" si="13"/>
        <v>8</v>
      </c>
      <c r="C343" s="3">
        <f>DATE(2018, MONTH(DATEVALUE('[2]2022 Regulation Up'!$I$2&amp;" 1")), 1)</f>
        <v>43313</v>
      </c>
      <c r="D343" s="1">
        <v>6</v>
      </c>
      <c r="E343" s="1" t="s">
        <v>12</v>
      </c>
      <c r="F343" s="2">
        <v>332</v>
      </c>
      <c r="G343" s="2"/>
      <c r="H343" s="2"/>
      <c r="I343" s="2"/>
      <c r="J343" s="10"/>
    </row>
    <row r="344" spans="1:10" x14ac:dyDescent="0.25">
      <c r="A344" s="1" t="str">
        <f t="shared" si="12"/>
        <v>Aug</v>
      </c>
      <c r="B344" s="1">
        <f t="shared" si="13"/>
        <v>8</v>
      </c>
      <c r="C344" s="3">
        <f>DATE(2018, MONTH(DATEVALUE('[2]2022 Regulation Up'!$I$2&amp;" 1")), 1)</f>
        <v>43313</v>
      </c>
      <c r="D344" s="1">
        <v>7</v>
      </c>
      <c r="E344" s="1" t="s">
        <v>12</v>
      </c>
      <c r="F344" s="2">
        <v>427</v>
      </c>
      <c r="G344" s="2"/>
      <c r="H344" s="2"/>
      <c r="I344" s="2"/>
      <c r="J344" s="10"/>
    </row>
    <row r="345" spans="1:10" x14ac:dyDescent="0.25">
      <c r="A345" s="1" t="str">
        <f t="shared" si="12"/>
        <v>Aug</v>
      </c>
      <c r="B345" s="1">
        <f t="shared" si="13"/>
        <v>8</v>
      </c>
      <c r="C345" s="3">
        <f>DATE(2018, MONTH(DATEVALUE('[2]2022 Regulation Up'!$I$2&amp;" 1")), 1)</f>
        <v>43313</v>
      </c>
      <c r="D345" s="1">
        <v>8</v>
      </c>
      <c r="E345" s="1" t="s">
        <v>12</v>
      </c>
      <c r="F345" s="2">
        <v>289</v>
      </c>
      <c r="G345" s="2"/>
      <c r="H345" s="2"/>
      <c r="I345" s="2"/>
      <c r="J345" s="10"/>
    </row>
    <row r="346" spans="1:10" x14ac:dyDescent="0.25">
      <c r="A346" s="1" t="str">
        <f t="shared" si="12"/>
        <v>Aug</v>
      </c>
      <c r="B346" s="1">
        <f t="shared" si="13"/>
        <v>8</v>
      </c>
      <c r="C346" s="3">
        <f>DATE(2018, MONTH(DATEVALUE('[2]2022 Regulation Up'!$I$2&amp;" 1")), 1)</f>
        <v>43313</v>
      </c>
      <c r="D346" s="1">
        <v>9</v>
      </c>
      <c r="E346" s="1" t="s">
        <v>12</v>
      </c>
      <c r="F346" s="2">
        <v>329</v>
      </c>
      <c r="G346" s="2"/>
      <c r="H346" s="2"/>
      <c r="I346" s="2"/>
      <c r="J346" s="10"/>
    </row>
    <row r="347" spans="1:10" x14ac:dyDescent="0.25">
      <c r="A347" s="1" t="str">
        <f t="shared" si="12"/>
        <v>Aug</v>
      </c>
      <c r="B347" s="1">
        <f t="shared" si="13"/>
        <v>8</v>
      </c>
      <c r="C347" s="3">
        <f>DATE(2018, MONTH(DATEVALUE('[2]2022 Regulation Up'!$I$2&amp;" 1")), 1)</f>
        <v>43313</v>
      </c>
      <c r="D347" s="1">
        <v>10</v>
      </c>
      <c r="E347" s="1" t="s">
        <v>12</v>
      </c>
      <c r="F347" s="2">
        <v>556</v>
      </c>
      <c r="G347" s="2"/>
      <c r="H347" s="2"/>
      <c r="I347" s="2"/>
      <c r="J347" s="10"/>
    </row>
    <row r="348" spans="1:10" x14ac:dyDescent="0.25">
      <c r="A348" s="1" t="str">
        <f t="shared" si="12"/>
        <v>Aug</v>
      </c>
      <c r="B348" s="1">
        <f t="shared" si="13"/>
        <v>8</v>
      </c>
      <c r="C348" s="3">
        <f>DATE(2018, MONTH(DATEVALUE('[2]2022 Regulation Up'!$I$2&amp;" 1")), 1)</f>
        <v>43313</v>
      </c>
      <c r="D348" s="1">
        <v>11</v>
      </c>
      <c r="E348" s="1" t="s">
        <v>12</v>
      </c>
      <c r="F348" s="2">
        <v>641</v>
      </c>
      <c r="G348" s="2"/>
      <c r="H348" s="2"/>
      <c r="I348" s="2"/>
      <c r="J348" s="10"/>
    </row>
    <row r="349" spans="1:10" x14ac:dyDescent="0.25">
      <c r="A349" s="1" t="str">
        <f t="shared" si="12"/>
        <v>Aug</v>
      </c>
      <c r="B349" s="1">
        <f t="shared" si="13"/>
        <v>8</v>
      </c>
      <c r="C349" s="3">
        <f>DATE(2018, MONTH(DATEVALUE('[2]2022 Regulation Up'!$I$2&amp;" 1")), 1)</f>
        <v>43313</v>
      </c>
      <c r="D349" s="1">
        <v>12</v>
      </c>
      <c r="E349" s="1" t="s">
        <v>12</v>
      </c>
      <c r="F349" s="2">
        <v>690</v>
      </c>
      <c r="G349" s="2"/>
      <c r="H349" s="2"/>
      <c r="I349" s="2"/>
      <c r="J349" s="10"/>
    </row>
    <row r="350" spans="1:10" x14ac:dyDescent="0.25">
      <c r="A350" s="1" t="str">
        <f t="shared" si="12"/>
        <v>Aug</v>
      </c>
      <c r="B350" s="1">
        <f t="shared" si="13"/>
        <v>8</v>
      </c>
      <c r="C350" s="3">
        <f>DATE(2018, MONTH(DATEVALUE('[2]2022 Regulation Up'!$I$2&amp;" 1")), 1)</f>
        <v>43313</v>
      </c>
      <c r="D350" s="1">
        <v>13</v>
      </c>
      <c r="E350" s="1" t="s">
        <v>12</v>
      </c>
      <c r="F350" s="2">
        <v>654</v>
      </c>
      <c r="G350" s="2"/>
      <c r="H350" s="2"/>
      <c r="I350" s="2"/>
      <c r="J350" s="10"/>
    </row>
    <row r="351" spans="1:10" x14ac:dyDescent="0.25">
      <c r="A351" s="1" t="str">
        <f t="shared" si="12"/>
        <v>Aug</v>
      </c>
      <c r="B351" s="1">
        <f t="shared" si="13"/>
        <v>8</v>
      </c>
      <c r="C351" s="3">
        <f>DATE(2018, MONTH(DATEVALUE('[2]2022 Regulation Up'!$I$2&amp;" 1")), 1)</f>
        <v>43313</v>
      </c>
      <c r="D351" s="1">
        <v>14</v>
      </c>
      <c r="E351" s="1" t="s">
        <v>12</v>
      </c>
      <c r="F351" s="2">
        <v>623</v>
      </c>
      <c r="G351" s="2"/>
      <c r="H351" s="2"/>
      <c r="I351" s="2"/>
      <c r="J351" s="10"/>
    </row>
    <row r="352" spans="1:10" x14ac:dyDescent="0.25">
      <c r="A352" s="1" t="str">
        <f t="shared" si="12"/>
        <v>Aug</v>
      </c>
      <c r="B352" s="1">
        <f t="shared" si="13"/>
        <v>8</v>
      </c>
      <c r="C352" s="3">
        <f>DATE(2018, MONTH(DATEVALUE('[2]2022 Regulation Up'!$I$2&amp;" 1")), 1)</f>
        <v>43313</v>
      </c>
      <c r="D352" s="1">
        <v>15</v>
      </c>
      <c r="E352" s="1" t="s">
        <v>12</v>
      </c>
      <c r="F352" s="2">
        <v>589</v>
      </c>
      <c r="G352" s="2"/>
      <c r="H352" s="2"/>
      <c r="I352" s="2"/>
      <c r="J352" s="10"/>
    </row>
    <row r="353" spans="1:10" x14ac:dyDescent="0.25">
      <c r="A353" s="1" t="str">
        <f t="shared" si="12"/>
        <v>Aug</v>
      </c>
      <c r="B353" s="1">
        <f t="shared" si="13"/>
        <v>8</v>
      </c>
      <c r="C353" s="3">
        <f>DATE(2018, MONTH(DATEVALUE('[2]2022 Regulation Up'!$I$2&amp;" 1")), 1)</f>
        <v>43313</v>
      </c>
      <c r="D353" s="1">
        <v>16</v>
      </c>
      <c r="E353" s="1" t="s">
        <v>12</v>
      </c>
      <c r="F353" s="2">
        <v>537</v>
      </c>
      <c r="G353" s="2"/>
      <c r="H353" s="2"/>
      <c r="I353" s="2"/>
      <c r="J353" s="10"/>
    </row>
    <row r="354" spans="1:10" x14ac:dyDescent="0.25">
      <c r="A354" s="1" t="str">
        <f t="shared" si="12"/>
        <v>Aug</v>
      </c>
      <c r="B354" s="1">
        <f t="shared" si="13"/>
        <v>8</v>
      </c>
      <c r="C354" s="3">
        <f>DATE(2018, MONTH(DATEVALUE('[2]2022 Regulation Up'!$I$2&amp;" 1")), 1)</f>
        <v>43313</v>
      </c>
      <c r="D354" s="1">
        <v>17</v>
      </c>
      <c r="E354" s="1" t="s">
        <v>12</v>
      </c>
      <c r="F354" s="2">
        <v>552</v>
      </c>
      <c r="G354" s="2"/>
      <c r="H354" s="2"/>
      <c r="I354" s="2"/>
      <c r="J354" s="10"/>
    </row>
    <row r="355" spans="1:10" x14ac:dyDescent="0.25">
      <c r="A355" s="1" t="str">
        <f t="shared" si="12"/>
        <v>Aug</v>
      </c>
      <c r="B355" s="1">
        <f t="shared" si="13"/>
        <v>8</v>
      </c>
      <c r="C355" s="3">
        <f>DATE(2018, MONTH(DATEVALUE('[2]2022 Regulation Up'!$I$2&amp;" 1")), 1)</f>
        <v>43313</v>
      </c>
      <c r="D355" s="1">
        <v>18</v>
      </c>
      <c r="E355" s="1" t="s">
        <v>12</v>
      </c>
      <c r="F355" s="2">
        <v>574</v>
      </c>
      <c r="G355" s="2"/>
      <c r="H355" s="2"/>
      <c r="I355" s="2"/>
      <c r="J355" s="10"/>
    </row>
    <row r="356" spans="1:10" x14ac:dyDescent="0.25">
      <c r="A356" s="1" t="str">
        <f t="shared" si="12"/>
        <v>Aug</v>
      </c>
      <c r="B356" s="1">
        <f t="shared" si="13"/>
        <v>8</v>
      </c>
      <c r="C356" s="3">
        <f>DATE(2018, MONTH(DATEVALUE('[2]2022 Regulation Up'!$I$2&amp;" 1")), 1)</f>
        <v>43313</v>
      </c>
      <c r="D356" s="1">
        <v>19</v>
      </c>
      <c r="E356" s="1" t="s">
        <v>12</v>
      </c>
      <c r="F356" s="2">
        <v>510</v>
      </c>
      <c r="G356" s="2"/>
      <c r="H356" s="2"/>
      <c r="I356" s="2"/>
      <c r="J356" s="10"/>
    </row>
    <row r="357" spans="1:10" x14ac:dyDescent="0.25">
      <c r="A357" s="1" t="str">
        <f t="shared" si="12"/>
        <v>Aug</v>
      </c>
      <c r="B357" s="1">
        <f t="shared" si="13"/>
        <v>8</v>
      </c>
      <c r="C357" s="3">
        <f>DATE(2018, MONTH(DATEVALUE('[2]2022 Regulation Up'!$I$2&amp;" 1")), 1)</f>
        <v>43313</v>
      </c>
      <c r="D357" s="1">
        <v>20</v>
      </c>
      <c r="E357" s="1" t="s">
        <v>12</v>
      </c>
      <c r="F357" s="2">
        <v>485</v>
      </c>
      <c r="G357" s="2"/>
      <c r="H357" s="2"/>
      <c r="I357" s="2"/>
      <c r="J357" s="10"/>
    </row>
    <row r="358" spans="1:10" x14ac:dyDescent="0.25">
      <c r="A358" s="1" t="str">
        <f t="shared" si="12"/>
        <v>Aug</v>
      </c>
      <c r="B358" s="1">
        <f t="shared" si="13"/>
        <v>8</v>
      </c>
      <c r="C358" s="3">
        <f>DATE(2018, MONTH(DATEVALUE('[2]2022 Regulation Up'!$I$2&amp;" 1")), 1)</f>
        <v>43313</v>
      </c>
      <c r="D358" s="1">
        <v>21</v>
      </c>
      <c r="E358" s="1" t="s">
        <v>12</v>
      </c>
      <c r="F358" s="2">
        <v>335</v>
      </c>
      <c r="G358" s="2"/>
      <c r="H358" s="2"/>
      <c r="I358" s="2"/>
      <c r="J358" s="10"/>
    </row>
    <row r="359" spans="1:10" x14ac:dyDescent="0.25">
      <c r="A359" s="1" t="str">
        <f t="shared" si="12"/>
        <v>Aug</v>
      </c>
      <c r="B359" s="1">
        <f t="shared" si="13"/>
        <v>8</v>
      </c>
      <c r="C359" s="3">
        <f>DATE(2018, MONTH(DATEVALUE('[2]2022 Regulation Up'!$I$2&amp;" 1")), 1)</f>
        <v>43313</v>
      </c>
      <c r="D359" s="1">
        <v>22</v>
      </c>
      <c r="E359" s="1" t="s">
        <v>12</v>
      </c>
      <c r="F359" s="2">
        <v>67</v>
      </c>
      <c r="G359" s="2"/>
      <c r="H359" s="2"/>
      <c r="I359" s="2"/>
      <c r="J359" s="10"/>
    </row>
    <row r="360" spans="1:10" x14ac:dyDescent="0.25">
      <c r="A360" s="1" t="str">
        <f t="shared" si="12"/>
        <v>Aug</v>
      </c>
      <c r="B360" s="1">
        <f t="shared" si="13"/>
        <v>8</v>
      </c>
      <c r="C360" s="3">
        <f>DATE(2018, MONTH(DATEVALUE('[2]2022 Regulation Up'!$I$2&amp;" 1")), 1)</f>
        <v>43313</v>
      </c>
      <c r="D360" s="1">
        <v>23</v>
      </c>
      <c r="E360" s="1" t="s">
        <v>12</v>
      </c>
      <c r="F360" s="2">
        <v>115</v>
      </c>
      <c r="G360" s="2"/>
      <c r="H360" s="2"/>
      <c r="I360" s="2"/>
      <c r="J360" s="10"/>
    </row>
    <row r="361" spans="1:10" x14ac:dyDescent="0.25">
      <c r="A361" s="1" t="str">
        <f t="shared" si="12"/>
        <v>Aug</v>
      </c>
      <c r="B361" s="1">
        <f t="shared" si="13"/>
        <v>8</v>
      </c>
      <c r="C361" s="3">
        <f>DATE(2018, MONTH(DATEVALUE('[2]2022 Regulation Up'!$I$2&amp;" 1")), 1)</f>
        <v>43313</v>
      </c>
      <c r="D361" s="1">
        <v>24</v>
      </c>
      <c r="E361" s="1" t="s">
        <v>12</v>
      </c>
      <c r="F361" s="2">
        <v>121</v>
      </c>
      <c r="G361" s="2"/>
      <c r="H361" s="2"/>
      <c r="I361" s="2"/>
      <c r="J361" s="10"/>
    </row>
    <row r="362" spans="1:10" x14ac:dyDescent="0.25">
      <c r="A362" s="1" t="str">
        <f t="shared" si="12"/>
        <v>Aug</v>
      </c>
      <c r="B362" s="1">
        <f t="shared" si="13"/>
        <v>8</v>
      </c>
      <c r="C362" s="3">
        <f>DATE(2018, MONTH(DATEVALUE('[2]2022 Regulation Up'!$I$2&amp;" 1")), 1)</f>
        <v>43313</v>
      </c>
      <c r="D362" s="1">
        <v>1</v>
      </c>
      <c r="E362" s="1" t="s">
        <v>13</v>
      </c>
      <c r="F362" s="2">
        <v>387</v>
      </c>
      <c r="G362" s="2"/>
      <c r="H362" s="2"/>
      <c r="I362" s="2"/>
      <c r="J362" s="10"/>
    </row>
    <row r="363" spans="1:10" x14ac:dyDescent="0.25">
      <c r="A363" s="1" t="str">
        <f t="shared" si="12"/>
        <v>Aug</v>
      </c>
      <c r="B363" s="1">
        <f t="shared" si="13"/>
        <v>8</v>
      </c>
      <c r="C363" s="3">
        <f>DATE(2018, MONTH(DATEVALUE('[2]2022 Regulation Up'!$I$2&amp;" 1")), 1)</f>
        <v>43313</v>
      </c>
      <c r="D363" s="1">
        <v>2</v>
      </c>
      <c r="E363" s="1" t="s">
        <v>13</v>
      </c>
      <c r="F363" s="2">
        <v>304</v>
      </c>
      <c r="G363" s="2"/>
      <c r="H363" s="2"/>
      <c r="I363" s="2"/>
      <c r="J363" s="10"/>
    </row>
    <row r="364" spans="1:10" x14ac:dyDescent="0.25">
      <c r="A364" s="1" t="str">
        <f t="shared" si="12"/>
        <v>Aug</v>
      </c>
      <c r="B364" s="1">
        <f t="shared" si="13"/>
        <v>8</v>
      </c>
      <c r="C364" s="3">
        <f>DATE(2018, MONTH(DATEVALUE('[2]2022 Regulation Up'!$I$2&amp;" 1")), 1)</f>
        <v>43313</v>
      </c>
      <c r="D364" s="1">
        <v>3</v>
      </c>
      <c r="E364" s="1" t="s">
        <v>13</v>
      </c>
      <c r="F364" s="2">
        <v>265</v>
      </c>
      <c r="G364" s="2"/>
      <c r="H364" s="2"/>
      <c r="I364" s="2"/>
      <c r="J364" s="10"/>
    </row>
    <row r="365" spans="1:10" x14ac:dyDescent="0.25">
      <c r="A365" s="1" t="str">
        <f t="shared" si="12"/>
        <v>Aug</v>
      </c>
      <c r="B365" s="1">
        <f t="shared" si="13"/>
        <v>8</v>
      </c>
      <c r="C365" s="3">
        <f>DATE(2018, MONTH(DATEVALUE('[2]2022 Regulation Up'!$I$2&amp;" 1")), 1)</f>
        <v>43313</v>
      </c>
      <c r="D365" s="1">
        <v>4</v>
      </c>
      <c r="E365" s="1" t="s">
        <v>13</v>
      </c>
      <c r="F365" s="2">
        <v>247</v>
      </c>
      <c r="G365" s="2"/>
      <c r="H365" s="2"/>
      <c r="I365" s="2"/>
      <c r="J365" s="10"/>
    </row>
    <row r="366" spans="1:10" x14ac:dyDescent="0.25">
      <c r="A366" s="1" t="str">
        <f t="shared" si="12"/>
        <v>Aug</v>
      </c>
      <c r="B366" s="1">
        <f t="shared" si="13"/>
        <v>8</v>
      </c>
      <c r="C366" s="3">
        <f>DATE(2018, MONTH(DATEVALUE('[2]2022 Regulation Up'!$I$2&amp;" 1")), 1)</f>
        <v>43313</v>
      </c>
      <c r="D366" s="1">
        <v>5</v>
      </c>
      <c r="E366" s="1" t="s">
        <v>13</v>
      </c>
      <c r="F366" s="2">
        <v>195</v>
      </c>
      <c r="G366" s="2"/>
      <c r="H366" s="2"/>
      <c r="I366" s="2"/>
      <c r="J366" s="10"/>
    </row>
    <row r="367" spans="1:10" x14ac:dyDescent="0.25">
      <c r="A367" s="1" t="str">
        <f t="shared" si="12"/>
        <v>Aug</v>
      </c>
      <c r="B367" s="1">
        <f t="shared" si="13"/>
        <v>8</v>
      </c>
      <c r="C367" s="3">
        <f>DATE(2018, MONTH(DATEVALUE('[2]2022 Regulation Up'!$I$2&amp;" 1")), 1)</f>
        <v>43313</v>
      </c>
      <c r="D367" s="1">
        <v>6</v>
      </c>
      <c r="E367" s="1" t="s">
        <v>13</v>
      </c>
      <c r="F367" s="2">
        <v>152</v>
      </c>
      <c r="G367" s="2"/>
      <c r="H367" s="2"/>
      <c r="I367" s="2"/>
      <c r="J367" s="10"/>
    </row>
    <row r="368" spans="1:10" x14ac:dyDescent="0.25">
      <c r="A368" s="1" t="str">
        <f t="shared" si="12"/>
        <v>Aug</v>
      </c>
      <c r="B368" s="1">
        <f t="shared" si="13"/>
        <v>8</v>
      </c>
      <c r="C368" s="3">
        <f>DATE(2018, MONTH(DATEVALUE('[2]2022 Regulation Up'!$I$2&amp;" 1")), 1)</f>
        <v>43313</v>
      </c>
      <c r="D368" s="1">
        <v>7</v>
      </c>
      <c r="E368" s="1" t="s">
        <v>13</v>
      </c>
      <c r="F368" s="2">
        <v>196</v>
      </c>
      <c r="G368" s="2"/>
      <c r="H368" s="2"/>
      <c r="I368" s="2"/>
      <c r="J368" s="10"/>
    </row>
    <row r="369" spans="1:10" x14ac:dyDescent="0.25">
      <c r="A369" s="1" t="str">
        <f t="shared" si="12"/>
        <v>Aug</v>
      </c>
      <c r="B369" s="1">
        <f t="shared" si="13"/>
        <v>8</v>
      </c>
      <c r="C369" s="3">
        <f>DATE(2018, MONTH(DATEVALUE('[2]2022 Regulation Up'!$I$2&amp;" 1")), 1)</f>
        <v>43313</v>
      </c>
      <c r="D369" s="1">
        <v>8</v>
      </c>
      <c r="E369" s="1" t="s">
        <v>13</v>
      </c>
      <c r="F369" s="2">
        <v>237</v>
      </c>
      <c r="G369" s="2"/>
      <c r="H369" s="2"/>
      <c r="I369" s="2"/>
      <c r="J369" s="10"/>
    </row>
    <row r="370" spans="1:10" x14ac:dyDescent="0.25">
      <c r="A370" s="1" t="str">
        <f t="shared" si="12"/>
        <v>Aug</v>
      </c>
      <c r="B370" s="1">
        <f t="shared" si="13"/>
        <v>8</v>
      </c>
      <c r="C370" s="3">
        <f>DATE(2018, MONTH(DATEVALUE('[2]2022 Regulation Up'!$I$2&amp;" 1")), 1)</f>
        <v>43313</v>
      </c>
      <c r="D370" s="1">
        <v>9</v>
      </c>
      <c r="E370" s="1" t="s">
        <v>13</v>
      </c>
      <c r="F370" s="2">
        <v>262</v>
      </c>
      <c r="G370" s="2"/>
      <c r="H370" s="2"/>
      <c r="I370" s="2"/>
      <c r="J370" s="10"/>
    </row>
    <row r="371" spans="1:10" x14ac:dyDescent="0.25">
      <c r="A371" s="1" t="str">
        <f t="shared" si="12"/>
        <v>Aug</v>
      </c>
      <c r="B371" s="1">
        <f t="shared" si="13"/>
        <v>8</v>
      </c>
      <c r="C371" s="3">
        <f>DATE(2018, MONTH(DATEVALUE('[2]2022 Regulation Up'!$I$2&amp;" 1")), 1)</f>
        <v>43313</v>
      </c>
      <c r="D371" s="1">
        <v>10</v>
      </c>
      <c r="E371" s="1" t="s">
        <v>13</v>
      </c>
      <c r="F371" s="2">
        <v>262</v>
      </c>
      <c r="G371" s="2"/>
      <c r="H371" s="2"/>
      <c r="I371" s="2"/>
      <c r="J371" s="10"/>
    </row>
    <row r="372" spans="1:10" x14ac:dyDescent="0.25">
      <c r="A372" s="1" t="str">
        <f t="shared" si="12"/>
        <v>Aug</v>
      </c>
      <c r="B372" s="1">
        <f t="shared" si="13"/>
        <v>8</v>
      </c>
      <c r="C372" s="3">
        <f>DATE(2018, MONTH(DATEVALUE('[2]2022 Regulation Up'!$I$2&amp;" 1")), 1)</f>
        <v>43313</v>
      </c>
      <c r="D372" s="1">
        <v>11</v>
      </c>
      <c r="E372" s="1" t="s">
        <v>13</v>
      </c>
      <c r="F372" s="2">
        <v>486</v>
      </c>
      <c r="G372" s="2"/>
      <c r="H372" s="2"/>
      <c r="I372" s="2"/>
      <c r="J372" s="10"/>
    </row>
    <row r="373" spans="1:10" x14ac:dyDescent="0.25">
      <c r="A373" s="1" t="str">
        <f t="shared" si="12"/>
        <v>Aug</v>
      </c>
      <c r="B373" s="1">
        <f t="shared" si="13"/>
        <v>8</v>
      </c>
      <c r="C373" s="3">
        <f>DATE(2018, MONTH(DATEVALUE('[2]2022 Regulation Up'!$I$2&amp;" 1")), 1)</f>
        <v>43313</v>
      </c>
      <c r="D373" s="1">
        <v>12</v>
      </c>
      <c r="E373" s="1" t="s">
        <v>13</v>
      </c>
      <c r="F373" s="2">
        <v>202</v>
      </c>
      <c r="G373" s="2"/>
      <c r="H373" s="2"/>
      <c r="I373" s="2"/>
      <c r="J373" s="10"/>
    </row>
    <row r="374" spans="1:10" x14ac:dyDescent="0.25">
      <c r="A374" s="1" t="str">
        <f t="shared" si="12"/>
        <v>Aug</v>
      </c>
      <c r="B374" s="1">
        <f t="shared" si="13"/>
        <v>8</v>
      </c>
      <c r="C374" s="3">
        <f>DATE(2018, MONTH(DATEVALUE('[2]2022 Regulation Up'!$I$2&amp;" 1")), 1)</f>
        <v>43313</v>
      </c>
      <c r="D374" s="1">
        <v>13</v>
      </c>
      <c r="E374" s="1" t="s">
        <v>13</v>
      </c>
      <c r="F374" s="2">
        <v>246</v>
      </c>
      <c r="G374" s="2"/>
      <c r="H374" s="2"/>
      <c r="I374" s="2"/>
      <c r="J374" s="10"/>
    </row>
    <row r="375" spans="1:10" x14ac:dyDescent="0.25">
      <c r="A375" s="1" t="str">
        <f t="shared" si="12"/>
        <v>Aug</v>
      </c>
      <c r="B375" s="1">
        <f t="shared" si="13"/>
        <v>8</v>
      </c>
      <c r="C375" s="3">
        <f>DATE(2018, MONTH(DATEVALUE('[2]2022 Regulation Up'!$I$2&amp;" 1")), 1)</f>
        <v>43313</v>
      </c>
      <c r="D375" s="1">
        <v>14</v>
      </c>
      <c r="E375" s="1" t="s">
        <v>13</v>
      </c>
      <c r="F375" s="2">
        <v>267</v>
      </c>
      <c r="G375" s="2"/>
      <c r="H375" s="2"/>
      <c r="I375" s="2"/>
      <c r="J375" s="10"/>
    </row>
    <row r="376" spans="1:10" x14ac:dyDescent="0.25">
      <c r="A376" s="1" t="str">
        <f t="shared" si="12"/>
        <v>Aug</v>
      </c>
      <c r="B376" s="1">
        <f t="shared" si="13"/>
        <v>8</v>
      </c>
      <c r="C376" s="3">
        <f>DATE(2018, MONTH(DATEVALUE('[2]2022 Regulation Up'!$I$2&amp;" 1")), 1)</f>
        <v>43313</v>
      </c>
      <c r="D376" s="1">
        <v>15</v>
      </c>
      <c r="E376" s="1" t="s">
        <v>13</v>
      </c>
      <c r="F376" s="2">
        <v>292</v>
      </c>
      <c r="G376" s="2"/>
      <c r="H376" s="2"/>
      <c r="I376" s="2"/>
      <c r="J376" s="10"/>
    </row>
    <row r="377" spans="1:10" x14ac:dyDescent="0.25">
      <c r="A377" s="1" t="str">
        <f t="shared" si="12"/>
        <v>Aug</v>
      </c>
      <c r="B377" s="1">
        <f t="shared" si="13"/>
        <v>8</v>
      </c>
      <c r="C377" s="3">
        <f>DATE(2018, MONTH(DATEVALUE('[2]2022 Regulation Up'!$I$2&amp;" 1")), 1)</f>
        <v>43313</v>
      </c>
      <c r="D377" s="1">
        <v>16</v>
      </c>
      <c r="E377" s="1" t="s">
        <v>13</v>
      </c>
      <c r="F377" s="2">
        <v>273</v>
      </c>
      <c r="G377" s="2"/>
      <c r="H377" s="2"/>
      <c r="I377" s="2"/>
      <c r="J377" s="10"/>
    </row>
    <row r="378" spans="1:10" x14ac:dyDescent="0.25">
      <c r="A378" s="1" t="str">
        <f t="shared" si="12"/>
        <v>Aug</v>
      </c>
      <c r="B378" s="1">
        <f t="shared" si="13"/>
        <v>8</v>
      </c>
      <c r="C378" s="3">
        <f>DATE(2018, MONTH(DATEVALUE('[2]2022 Regulation Up'!$I$2&amp;" 1")), 1)</f>
        <v>43313</v>
      </c>
      <c r="D378" s="1">
        <v>17</v>
      </c>
      <c r="E378" s="1" t="s">
        <v>13</v>
      </c>
      <c r="F378" s="2">
        <v>371</v>
      </c>
      <c r="G378" s="2"/>
      <c r="H378" s="2"/>
      <c r="I378" s="2"/>
      <c r="J378" s="10"/>
    </row>
    <row r="379" spans="1:10" x14ac:dyDescent="0.25">
      <c r="A379" s="1" t="str">
        <f t="shared" si="12"/>
        <v>Aug</v>
      </c>
      <c r="B379" s="1">
        <f t="shared" si="13"/>
        <v>8</v>
      </c>
      <c r="C379" s="3">
        <f>DATE(2018, MONTH(DATEVALUE('[2]2022 Regulation Up'!$I$2&amp;" 1")), 1)</f>
        <v>43313</v>
      </c>
      <c r="D379" s="1">
        <v>18</v>
      </c>
      <c r="E379" s="1" t="s">
        <v>13</v>
      </c>
      <c r="F379" s="2">
        <v>408</v>
      </c>
      <c r="G379" s="2"/>
      <c r="H379" s="2"/>
      <c r="I379" s="2"/>
      <c r="J379" s="10"/>
    </row>
    <row r="380" spans="1:10" x14ac:dyDescent="0.25">
      <c r="A380" s="1" t="str">
        <f t="shared" si="12"/>
        <v>Aug</v>
      </c>
      <c r="B380" s="1">
        <f t="shared" si="13"/>
        <v>8</v>
      </c>
      <c r="C380" s="3">
        <f>DATE(2018, MONTH(DATEVALUE('[2]2022 Regulation Up'!$I$2&amp;" 1")), 1)</f>
        <v>43313</v>
      </c>
      <c r="D380" s="1">
        <v>19</v>
      </c>
      <c r="E380" s="1" t="s">
        <v>13</v>
      </c>
      <c r="F380" s="2">
        <v>447</v>
      </c>
      <c r="G380" s="2"/>
      <c r="H380" s="2"/>
      <c r="I380" s="2"/>
      <c r="J380" s="10"/>
    </row>
    <row r="381" spans="1:10" x14ac:dyDescent="0.25">
      <c r="A381" s="1" t="str">
        <f t="shared" si="12"/>
        <v>Aug</v>
      </c>
      <c r="B381" s="1">
        <f t="shared" si="13"/>
        <v>8</v>
      </c>
      <c r="C381" s="3">
        <f>DATE(2018, MONTH(DATEVALUE('[2]2022 Regulation Up'!$I$2&amp;" 1")), 1)</f>
        <v>43313</v>
      </c>
      <c r="D381" s="1">
        <v>20</v>
      </c>
      <c r="E381" s="1" t="s">
        <v>13</v>
      </c>
      <c r="F381" s="2">
        <v>283</v>
      </c>
      <c r="G381" s="2"/>
      <c r="H381" s="2"/>
      <c r="I381" s="2"/>
      <c r="J381" s="10"/>
    </row>
    <row r="382" spans="1:10" x14ac:dyDescent="0.25">
      <c r="A382" s="1" t="str">
        <f t="shared" si="12"/>
        <v>Aug</v>
      </c>
      <c r="B382" s="1">
        <f t="shared" si="13"/>
        <v>8</v>
      </c>
      <c r="C382" s="3">
        <f>DATE(2018, MONTH(DATEVALUE('[2]2022 Regulation Up'!$I$2&amp;" 1")), 1)</f>
        <v>43313</v>
      </c>
      <c r="D382" s="1">
        <v>21</v>
      </c>
      <c r="E382" s="1" t="s">
        <v>13</v>
      </c>
      <c r="F382" s="2">
        <v>434</v>
      </c>
      <c r="G382" s="2"/>
      <c r="H382" s="2"/>
      <c r="I382" s="2"/>
      <c r="J382" s="10"/>
    </row>
    <row r="383" spans="1:10" x14ac:dyDescent="0.25">
      <c r="A383" s="1" t="str">
        <f t="shared" si="12"/>
        <v>Aug</v>
      </c>
      <c r="B383" s="1">
        <f t="shared" si="13"/>
        <v>8</v>
      </c>
      <c r="C383" s="3">
        <f>DATE(2018, MONTH(DATEVALUE('[2]2022 Regulation Up'!$I$2&amp;" 1")), 1)</f>
        <v>43313</v>
      </c>
      <c r="D383" s="1">
        <v>22</v>
      </c>
      <c r="E383" s="1" t="s">
        <v>13</v>
      </c>
      <c r="F383" s="2">
        <v>505</v>
      </c>
      <c r="G383" s="2"/>
      <c r="H383" s="2"/>
      <c r="I383" s="2"/>
      <c r="J383" s="10"/>
    </row>
    <row r="384" spans="1:10" x14ac:dyDescent="0.25">
      <c r="A384" s="1" t="str">
        <f t="shared" si="12"/>
        <v>Aug</v>
      </c>
      <c r="B384" s="1">
        <f t="shared" si="13"/>
        <v>8</v>
      </c>
      <c r="C384" s="3">
        <f>DATE(2018, MONTH(DATEVALUE('[2]2022 Regulation Up'!$I$2&amp;" 1")), 1)</f>
        <v>43313</v>
      </c>
      <c r="D384" s="1">
        <v>23</v>
      </c>
      <c r="E384" s="1" t="s">
        <v>13</v>
      </c>
      <c r="F384" s="2">
        <v>554</v>
      </c>
      <c r="G384" s="2"/>
      <c r="H384" s="2"/>
      <c r="I384" s="2"/>
      <c r="J384" s="10"/>
    </row>
    <row r="385" spans="1:10" x14ac:dyDescent="0.25">
      <c r="A385" s="1" t="str">
        <f t="shared" si="12"/>
        <v>Aug</v>
      </c>
      <c r="B385" s="1">
        <f t="shared" si="13"/>
        <v>8</v>
      </c>
      <c r="C385" s="3">
        <f>DATE(2018, MONTH(DATEVALUE('[2]2022 Regulation Up'!$I$2&amp;" 1")), 1)</f>
        <v>43313</v>
      </c>
      <c r="D385" s="1">
        <v>24</v>
      </c>
      <c r="E385" s="1" t="s">
        <v>13</v>
      </c>
      <c r="F385" s="2">
        <v>479</v>
      </c>
      <c r="G385" s="2"/>
      <c r="H385" s="2"/>
      <c r="I385" s="2"/>
      <c r="J385" s="10"/>
    </row>
    <row r="386" spans="1:10" x14ac:dyDescent="0.25">
      <c r="A386" s="1" t="str">
        <f t="shared" si="12"/>
        <v>Sep</v>
      </c>
      <c r="B386" s="1">
        <f t="shared" si="13"/>
        <v>9</v>
      </c>
      <c r="C386" s="3">
        <f>DATE(2018, MONTH(DATEVALUE('[2]2022 Regulation Up'!$J$2&amp;" 1")), 1)</f>
        <v>43344</v>
      </c>
      <c r="D386" s="1">
        <v>1</v>
      </c>
      <c r="E386" s="1" t="s">
        <v>12</v>
      </c>
      <c r="F386" s="2">
        <v>210</v>
      </c>
      <c r="G386" s="2"/>
      <c r="H386" s="2"/>
      <c r="I386" s="2"/>
      <c r="J386" s="10"/>
    </row>
    <row r="387" spans="1:10" x14ac:dyDescent="0.25">
      <c r="A387" s="1" t="str">
        <f t="shared" ref="A387:A450" si="14">TEXT(C387, "mmm")</f>
        <v>Sep</v>
      </c>
      <c r="B387" s="1">
        <f t="shared" ref="B387:B450" si="15">MONTH(C387)</f>
        <v>9</v>
      </c>
      <c r="C387" s="3">
        <f>DATE(2018, MONTH(DATEVALUE('[2]2022 Regulation Up'!$J$2&amp;" 1")), 1)</f>
        <v>43344</v>
      </c>
      <c r="D387" s="1">
        <v>2</v>
      </c>
      <c r="E387" s="1" t="s">
        <v>12</v>
      </c>
      <c r="F387" s="2">
        <v>126</v>
      </c>
      <c r="G387" s="2"/>
      <c r="H387" s="2"/>
      <c r="I387" s="2"/>
      <c r="J387" s="10"/>
    </row>
    <row r="388" spans="1:10" x14ac:dyDescent="0.25">
      <c r="A388" s="1" t="str">
        <f t="shared" si="14"/>
        <v>Sep</v>
      </c>
      <c r="B388" s="1">
        <f t="shared" si="15"/>
        <v>9</v>
      </c>
      <c r="C388" s="3">
        <f>DATE(2018, MONTH(DATEVALUE('[2]2022 Regulation Up'!$J$2&amp;" 1")), 1)</f>
        <v>43344</v>
      </c>
      <c r="D388" s="1">
        <v>3</v>
      </c>
      <c r="E388" s="1" t="s">
        <v>12</v>
      </c>
      <c r="F388" s="2">
        <v>176</v>
      </c>
      <c r="G388" s="2"/>
      <c r="H388" s="2"/>
      <c r="I388" s="2"/>
      <c r="J388" s="10"/>
    </row>
    <row r="389" spans="1:10" x14ac:dyDescent="0.25">
      <c r="A389" s="1" t="str">
        <f t="shared" si="14"/>
        <v>Sep</v>
      </c>
      <c r="B389" s="1">
        <f t="shared" si="15"/>
        <v>9</v>
      </c>
      <c r="C389" s="3">
        <f>DATE(2018, MONTH(DATEVALUE('[2]2022 Regulation Up'!$J$2&amp;" 1")), 1)</f>
        <v>43344</v>
      </c>
      <c r="D389" s="1">
        <v>4</v>
      </c>
      <c r="E389" s="1" t="s">
        <v>12</v>
      </c>
      <c r="F389" s="2">
        <v>198</v>
      </c>
      <c r="G389" s="2"/>
      <c r="H389" s="2"/>
      <c r="I389" s="2"/>
      <c r="J389" s="10"/>
    </row>
    <row r="390" spans="1:10" x14ac:dyDescent="0.25">
      <c r="A390" s="1" t="str">
        <f t="shared" si="14"/>
        <v>Sep</v>
      </c>
      <c r="B390" s="1">
        <f t="shared" si="15"/>
        <v>9</v>
      </c>
      <c r="C390" s="3">
        <f>DATE(2018, MONTH(DATEVALUE('[2]2022 Regulation Up'!$J$2&amp;" 1")), 1)</f>
        <v>43344</v>
      </c>
      <c r="D390" s="1">
        <v>5</v>
      </c>
      <c r="E390" s="1" t="s">
        <v>12</v>
      </c>
      <c r="F390" s="2">
        <v>247</v>
      </c>
      <c r="G390" s="2"/>
      <c r="H390" s="2"/>
      <c r="I390" s="2"/>
      <c r="J390" s="10"/>
    </row>
    <row r="391" spans="1:10" x14ac:dyDescent="0.25">
      <c r="A391" s="1" t="str">
        <f t="shared" si="14"/>
        <v>Sep</v>
      </c>
      <c r="B391" s="1">
        <f t="shared" si="15"/>
        <v>9</v>
      </c>
      <c r="C391" s="3">
        <f>DATE(2018, MONTH(DATEVALUE('[2]2022 Regulation Up'!$J$2&amp;" 1")), 1)</f>
        <v>43344</v>
      </c>
      <c r="D391" s="1">
        <v>6</v>
      </c>
      <c r="E391" s="1" t="s">
        <v>12</v>
      </c>
      <c r="F391" s="2">
        <v>414</v>
      </c>
      <c r="G391" s="2"/>
      <c r="H391" s="2"/>
      <c r="I391" s="2"/>
      <c r="J391" s="10"/>
    </row>
    <row r="392" spans="1:10" x14ac:dyDescent="0.25">
      <c r="A392" s="1" t="str">
        <f t="shared" si="14"/>
        <v>Sep</v>
      </c>
      <c r="B392" s="1">
        <f t="shared" si="15"/>
        <v>9</v>
      </c>
      <c r="C392" s="3">
        <f>DATE(2018, MONTH(DATEVALUE('[2]2022 Regulation Up'!$J$2&amp;" 1")), 1)</f>
        <v>43344</v>
      </c>
      <c r="D392" s="1">
        <v>7</v>
      </c>
      <c r="E392" s="1" t="s">
        <v>12</v>
      </c>
      <c r="F392" s="2">
        <v>459</v>
      </c>
      <c r="G392" s="2"/>
      <c r="H392" s="2"/>
      <c r="I392" s="2"/>
      <c r="J392" s="10"/>
    </row>
    <row r="393" spans="1:10" x14ac:dyDescent="0.25">
      <c r="A393" s="1" t="str">
        <f t="shared" si="14"/>
        <v>Sep</v>
      </c>
      <c r="B393" s="1">
        <f t="shared" si="15"/>
        <v>9</v>
      </c>
      <c r="C393" s="3">
        <f>DATE(2018, MONTH(DATEVALUE('[2]2022 Regulation Up'!$J$2&amp;" 1")), 1)</f>
        <v>43344</v>
      </c>
      <c r="D393" s="1">
        <v>8</v>
      </c>
      <c r="E393" s="1" t="s">
        <v>12</v>
      </c>
      <c r="F393" s="2">
        <v>298</v>
      </c>
      <c r="G393" s="2"/>
      <c r="H393" s="2"/>
      <c r="I393" s="2"/>
      <c r="J393" s="10"/>
    </row>
    <row r="394" spans="1:10" x14ac:dyDescent="0.25">
      <c r="A394" s="1" t="str">
        <f t="shared" si="14"/>
        <v>Sep</v>
      </c>
      <c r="B394" s="1">
        <f t="shared" si="15"/>
        <v>9</v>
      </c>
      <c r="C394" s="3">
        <f>DATE(2018, MONTH(DATEVALUE('[2]2022 Regulation Up'!$J$2&amp;" 1")), 1)</f>
        <v>43344</v>
      </c>
      <c r="D394" s="1">
        <v>9</v>
      </c>
      <c r="E394" s="1" t="s">
        <v>12</v>
      </c>
      <c r="F394" s="2">
        <v>319</v>
      </c>
      <c r="G394" s="2"/>
      <c r="H394" s="2"/>
      <c r="I394" s="2"/>
      <c r="J394" s="10"/>
    </row>
    <row r="395" spans="1:10" x14ac:dyDescent="0.25">
      <c r="A395" s="1" t="str">
        <f t="shared" si="14"/>
        <v>Sep</v>
      </c>
      <c r="B395" s="1">
        <f t="shared" si="15"/>
        <v>9</v>
      </c>
      <c r="C395" s="3">
        <f>DATE(2018, MONTH(DATEVALUE('[2]2022 Regulation Up'!$J$2&amp;" 1")), 1)</f>
        <v>43344</v>
      </c>
      <c r="D395" s="1">
        <v>10</v>
      </c>
      <c r="E395" s="1" t="s">
        <v>12</v>
      </c>
      <c r="F395" s="2">
        <v>481</v>
      </c>
      <c r="G395" s="2"/>
      <c r="H395" s="2"/>
      <c r="I395" s="2"/>
      <c r="J395" s="10"/>
    </row>
    <row r="396" spans="1:10" x14ac:dyDescent="0.25">
      <c r="A396" s="1" t="str">
        <f t="shared" si="14"/>
        <v>Sep</v>
      </c>
      <c r="B396" s="1">
        <f t="shared" si="15"/>
        <v>9</v>
      </c>
      <c r="C396" s="3">
        <f>DATE(2018, MONTH(DATEVALUE('[2]2022 Regulation Up'!$J$2&amp;" 1")), 1)</f>
        <v>43344</v>
      </c>
      <c r="D396" s="1">
        <v>11</v>
      </c>
      <c r="E396" s="1" t="s">
        <v>12</v>
      </c>
      <c r="F396" s="2">
        <v>580</v>
      </c>
      <c r="G396" s="2"/>
      <c r="H396" s="2"/>
      <c r="I396" s="2"/>
      <c r="J396" s="10"/>
    </row>
    <row r="397" spans="1:10" x14ac:dyDescent="0.25">
      <c r="A397" s="1" t="str">
        <f t="shared" si="14"/>
        <v>Sep</v>
      </c>
      <c r="B397" s="1">
        <f t="shared" si="15"/>
        <v>9</v>
      </c>
      <c r="C397" s="3">
        <f>DATE(2018, MONTH(DATEVALUE('[2]2022 Regulation Up'!$J$2&amp;" 1")), 1)</f>
        <v>43344</v>
      </c>
      <c r="D397" s="1">
        <v>12</v>
      </c>
      <c r="E397" s="1" t="s">
        <v>12</v>
      </c>
      <c r="F397" s="2">
        <v>644</v>
      </c>
      <c r="G397" s="2"/>
      <c r="H397" s="2"/>
      <c r="I397" s="2"/>
      <c r="J397" s="10"/>
    </row>
    <row r="398" spans="1:10" x14ac:dyDescent="0.25">
      <c r="A398" s="1" t="str">
        <f t="shared" si="14"/>
        <v>Sep</v>
      </c>
      <c r="B398" s="1">
        <f t="shared" si="15"/>
        <v>9</v>
      </c>
      <c r="C398" s="3">
        <f>DATE(2018, MONTH(DATEVALUE('[2]2022 Regulation Up'!$J$2&amp;" 1")), 1)</f>
        <v>43344</v>
      </c>
      <c r="D398" s="1">
        <v>13</v>
      </c>
      <c r="E398" s="1" t="s">
        <v>12</v>
      </c>
      <c r="F398" s="2">
        <v>632</v>
      </c>
      <c r="G398" s="2"/>
      <c r="H398" s="2"/>
      <c r="I398" s="2"/>
      <c r="J398" s="10"/>
    </row>
    <row r="399" spans="1:10" x14ac:dyDescent="0.25">
      <c r="A399" s="1" t="str">
        <f t="shared" si="14"/>
        <v>Sep</v>
      </c>
      <c r="B399" s="1">
        <f t="shared" si="15"/>
        <v>9</v>
      </c>
      <c r="C399" s="3">
        <f>DATE(2018, MONTH(DATEVALUE('[2]2022 Regulation Up'!$J$2&amp;" 1")), 1)</f>
        <v>43344</v>
      </c>
      <c r="D399" s="1">
        <v>14</v>
      </c>
      <c r="E399" s="1" t="s">
        <v>12</v>
      </c>
      <c r="F399" s="2">
        <v>594</v>
      </c>
      <c r="G399" s="2"/>
      <c r="H399" s="2"/>
      <c r="I399" s="2"/>
      <c r="J399" s="10"/>
    </row>
    <row r="400" spans="1:10" x14ac:dyDescent="0.25">
      <c r="A400" s="1" t="str">
        <f t="shared" si="14"/>
        <v>Sep</v>
      </c>
      <c r="B400" s="1">
        <f t="shared" si="15"/>
        <v>9</v>
      </c>
      <c r="C400" s="3">
        <f>DATE(2018, MONTH(DATEVALUE('[2]2022 Regulation Up'!$J$2&amp;" 1")), 1)</f>
        <v>43344</v>
      </c>
      <c r="D400" s="1">
        <v>15</v>
      </c>
      <c r="E400" s="1" t="s">
        <v>12</v>
      </c>
      <c r="F400" s="2">
        <v>561</v>
      </c>
      <c r="G400" s="2"/>
      <c r="H400" s="2"/>
      <c r="I400" s="2"/>
      <c r="J400" s="10"/>
    </row>
    <row r="401" spans="1:10" x14ac:dyDescent="0.25">
      <c r="A401" s="1" t="str">
        <f t="shared" si="14"/>
        <v>Sep</v>
      </c>
      <c r="B401" s="1">
        <f t="shared" si="15"/>
        <v>9</v>
      </c>
      <c r="C401" s="3">
        <f>DATE(2018, MONTH(DATEVALUE('[2]2022 Regulation Up'!$J$2&amp;" 1")), 1)</f>
        <v>43344</v>
      </c>
      <c r="D401" s="1">
        <v>16</v>
      </c>
      <c r="E401" s="1" t="s">
        <v>12</v>
      </c>
      <c r="F401" s="2">
        <v>523</v>
      </c>
      <c r="G401" s="2"/>
      <c r="H401" s="2"/>
      <c r="I401" s="2"/>
      <c r="J401" s="10"/>
    </row>
    <row r="402" spans="1:10" x14ac:dyDescent="0.25">
      <c r="A402" s="1" t="str">
        <f t="shared" si="14"/>
        <v>Sep</v>
      </c>
      <c r="B402" s="1">
        <f t="shared" si="15"/>
        <v>9</v>
      </c>
      <c r="C402" s="3">
        <f>DATE(2018, MONTH(DATEVALUE('[2]2022 Regulation Up'!$J$2&amp;" 1")), 1)</f>
        <v>43344</v>
      </c>
      <c r="D402" s="1">
        <v>17</v>
      </c>
      <c r="E402" s="1" t="s">
        <v>12</v>
      </c>
      <c r="F402" s="2">
        <v>486</v>
      </c>
      <c r="G402" s="2"/>
      <c r="H402" s="2"/>
      <c r="I402" s="2"/>
      <c r="J402" s="10"/>
    </row>
    <row r="403" spans="1:10" x14ac:dyDescent="0.25">
      <c r="A403" s="1" t="str">
        <f t="shared" si="14"/>
        <v>Sep</v>
      </c>
      <c r="B403" s="1">
        <f t="shared" si="15"/>
        <v>9</v>
      </c>
      <c r="C403" s="3">
        <f>DATE(2018, MONTH(DATEVALUE('[2]2022 Regulation Up'!$J$2&amp;" 1")), 1)</f>
        <v>43344</v>
      </c>
      <c r="D403" s="1">
        <v>18</v>
      </c>
      <c r="E403" s="1" t="s">
        <v>12</v>
      </c>
      <c r="F403" s="2">
        <v>561</v>
      </c>
      <c r="G403" s="2"/>
      <c r="H403" s="2"/>
      <c r="I403" s="2"/>
      <c r="J403" s="10"/>
    </row>
    <row r="404" spans="1:10" x14ac:dyDescent="0.25">
      <c r="A404" s="1" t="str">
        <f t="shared" si="14"/>
        <v>Sep</v>
      </c>
      <c r="B404" s="1">
        <f t="shared" si="15"/>
        <v>9</v>
      </c>
      <c r="C404" s="3">
        <f>DATE(2018, MONTH(DATEVALUE('[2]2022 Regulation Up'!$J$2&amp;" 1")), 1)</f>
        <v>43344</v>
      </c>
      <c r="D404" s="1">
        <v>19</v>
      </c>
      <c r="E404" s="1" t="s">
        <v>12</v>
      </c>
      <c r="F404" s="2">
        <v>616</v>
      </c>
      <c r="G404" s="2"/>
      <c r="H404" s="2"/>
      <c r="I404" s="2"/>
      <c r="J404" s="10"/>
    </row>
    <row r="405" spans="1:10" x14ac:dyDescent="0.25">
      <c r="A405" s="1" t="str">
        <f t="shared" si="14"/>
        <v>Sep</v>
      </c>
      <c r="B405" s="1">
        <f t="shared" si="15"/>
        <v>9</v>
      </c>
      <c r="C405" s="3">
        <f>DATE(2018, MONTH(DATEVALUE('[2]2022 Regulation Up'!$J$2&amp;" 1")), 1)</f>
        <v>43344</v>
      </c>
      <c r="D405" s="1">
        <v>20</v>
      </c>
      <c r="E405" s="1" t="s">
        <v>12</v>
      </c>
      <c r="F405" s="2">
        <v>378</v>
      </c>
      <c r="G405" s="2"/>
      <c r="H405" s="2"/>
      <c r="I405" s="2"/>
      <c r="J405" s="10"/>
    </row>
    <row r="406" spans="1:10" x14ac:dyDescent="0.25">
      <c r="A406" s="1" t="str">
        <f t="shared" si="14"/>
        <v>Sep</v>
      </c>
      <c r="B406" s="1">
        <f t="shared" si="15"/>
        <v>9</v>
      </c>
      <c r="C406" s="3">
        <f>DATE(2018, MONTH(DATEVALUE('[2]2022 Regulation Up'!$J$2&amp;" 1")), 1)</f>
        <v>43344</v>
      </c>
      <c r="D406" s="1">
        <v>21</v>
      </c>
      <c r="E406" s="1" t="s">
        <v>12</v>
      </c>
      <c r="F406" s="2">
        <v>135</v>
      </c>
      <c r="G406" s="2"/>
      <c r="H406" s="2"/>
      <c r="I406" s="2"/>
      <c r="J406" s="10"/>
    </row>
    <row r="407" spans="1:10" x14ac:dyDescent="0.25">
      <c r="A407" s="1" t="str">
        <f t="shared" si="14"/>
        <v>Sep</v>
      </c>
      <c r="B407" s="1">
        <f t="shared" si="15"/>
        <v>9</v>
      </c>
      <c r="C407" s="3">
        <f>DATE(2018, MONTH(DATEVALUE('[2]2022 Regulation Up'!$J$2&amp;" 1")), 1)</f>
        <v>43344</v>
      </c>
      <c r="D407" s="1">
        <v>22</v>
      </c>
      <c r="E407" s="1" t="s">
        <v>12</v>
      </c>
      <c r="F407" s="2">
        <v>200</v>
      </c>
      <c r="G407" s="2"/>
      <c r="H407" s="2"/>
      <c r="I407" s="2"/>
      <c r="J407" s="10"/>
    </row>
    <row r="408" spans="1:10" x14ac:dyDescent="0.25">
      <c r="A408" s="1" t="str">
        <f t="shared" si="14"/>
        <v>Sep</v>
      </c>
      <c r="B408" s="1">
        <f t="shared" si="15"/>
        <v>9</v>
      </c>
      <c r="C408" s="3">
        <f>DATE(2018, MONTH(DATEVALUE('[2]2022 Regulation Up'!$J$2&amp;" 1")), 1)</f>
        <v>43344</v>
      </c>
      <c r="D408" s="1">
        <v>23</v>
      </c>
      <c r="E408" s="1" t="s">
        <v>12</v>
      </c>
      <c r="F408" s="2">
        <v>146</v>
      </c>
      <c r="G408" s="2"/>
      <c r="H408" s="2"/>
      <c r="I408" s="2"/>
      <c r="J408" s="10"/>
    </row>
    <row r="409" spans="1:10" x14ac:dyDescent="0.25">
      <c r="A409" s="1" t="str">
        <f t="shared" si="14"/>
        <v>Sep</v>
      </c>
      <c r="B409" s="1">
        <f t="shared" si="15"/>
        <v>9</v>
      </c>
      <c r="C409" s="3">
        <f>DATE(2018, MONTH(DATEVALUE('[2]2022 Regulation Up'!$J$2&amp;" 1")), 1)</f>
        <v>43344</v>
      </c>
      <c r="D409" s="1">
        <v>24</v>
      </c>
      <c r="E409" s="1" t="s">
        <v>12</v>
      </c>
      <c r="F409" s="2">
        <v>148</v>
      </c>
      <c r="G409" s="2"/>
      <c r="H409" s="2"/>
      <c r="I409" s="2"/>
      <c r="J409" s="10"/>
    </row>
    <row r="410" spans="1:10" x14ac:dyDescent="0.25">
      <c r="A410" s="1" t="str">
        <f t="shared" si="14"/>
        <v>Sep</v>
      </c>
      <c r="B410" s="1">
        <f t="shared" si="15"/>
        <v>9</v>
      </c>
      <c r="C410" s="3">
        <f>DATE(2018, MONTH(DATEVALUE('[2]2022 Regulation Up'!$J$2&amp;" 1")), 1)</f>
        <v>43344</v>
      </c>
      <c r="D410" s="1">
        <v>1</v>
      </c>
      <c r="E410" s="1" t="s">
        <v>13</v>
      </c>
      <c r="F410" s="2">
        <v>386</v>
      </c>
      <c r="G410" s="2"/>
      <c r="H410" s="2"/>
      <c r="I410" s="2"/>
      <c r="J410" s="10"/>
    </row>
    <row r="411" spans="1:10" x14ac:dyDescent="0.25">
      <c r="A411" s="1" t="str">
        <f t="shared" si="14"/>
        <v>Sep</v>
      </c>
      <c r="B411" s="1">
        <f t="shared" si="15"/>
        <v>9</v>
      </c>
      <c r="C411" s="3">
        <f>DATE(2018, MONTH(DATEVALUE('[2]2022 Regulation Up'!$J$2&amp;" 1")), 1)</f>
        <v>43344</v>
      </c>
      <c r="D411" s="1">
        <v>2</v>
      </c>
      <c r="E411" s="1" t="s">
        <v>13</v>
      </c>
      <c r="F411" s="2">
        <v>289</v>
      </c>
      <c r="G411" s="2"/>
      <c r="H411" s="2"/>
      <c r="I411" s="2"/>
      <c r="J411" s="10"/>
    </row>
    <row r="412" spans="1:10" x14ac:dyDescent="0.25">
      <c r="A412" s="1" t="str">
        <f t="shared" si="14"/>
        <v>Sep</v>
      </c>
      <c r="B412" s="1">
        <f t="shared" si="15"/>
        <v>9</v>
      </c>
      <c r="C412" s="3">
        <f>DATE(2018, MONTH(DATEVALUE('[2]2022 Regulation Up'!$J$2&amp;" 1")), 1)</f>
        <v>43344</v>
      </c>
      <c r="D412" s="1">
        <v>3</v>
      </c>
      <c r="E412" s="1" t="s">
        <v>13</v>
      </c>
      <c r="F412" s="2">
        <v>248</v>
      </c>
      <c r="G412" s="2"/>
      <c r="H412" s="2"/>
      <c r="I412" s="2"/>
      <c r="J412" s="10"/>
    </row>
    <row r="413" spans="1:10" x14ac:dyDescent="0.25">
      <c r="A413" s="1" t="str">
        <f t="shared" si="14"/>
        <v>Sep</v>
      </c>
      <c r="B413" s="1">
        <f t="shared" si="15"/>
        <v>9</v>
      </c>
      <c r="C413" s="3">
        <f>DATE(2018, MONTH(DATEVALUE('[2]2022 Regulation Up'!$J$2&amp;" 1")), 1)</f>
        <v>43344</v>
      </c>
      <c r="D413" s="1">
        <v>4</v>
      </c>
      <c r="E413" s="1" t="s">
        <v>13</v>
      </c>
      <c r="F413" s="2">
        <v>224</v>
      </c>
      <c r="G413" s="2"/>
      <c r="H413" s="2"/>
      <c r="I413" s="2"/>
      <c r="J413" s="10"/>
    </row>
    <row r="414" spans="1:10" x14ac:dyDescent="0.25">
      <c r="A414" s="1" t="str">
        <f t="shared" si="14"/>
        <v>Sep</v>
      </c>
      <c r="B414" s="1">
        <f t="shared" si="15"/>
        <v>9</v>
      </c>
      <c r="C414" s="3">
        <f>DATE(2018, MONTH(DATEVALUE('[2]2022 Regulation Up'!$J$2&amp;" 1")), 1)</f>
        <v>43344</v>
      </c>
      <c r="D414" s="1">
        <v>5</v>
      </c>
      <c r="E414" s="1" t="s">
        <v>13</v>
      </c>
      <c r="F414" s="2">
        <v>199</v>
      </c>
      <c r="G414" s="2"/>
      <c r="H414" s="2"/>
      <c r="I414" s="2"/>
      <c r="J414" s="10"/>
    </row>
    <row r="415" spans="1:10" x14ac:dyDescent="0.25">
      <c r="A415" s="1" t="str">
        <f t="shared" si="14"/>
        <v>Sep</v>
      </c>
      <c r="B415" s="1">
        <f t="shared" si="15"/>
        <v>9</v>
      </c>
      <c r="C415" s="3">
        <f>DATE(2018, MONTH(DATEVALUE('[2]2022 Regulation Up'!$J$2&amp;" 1")), 1)</f>
        <v>43344</v>
      </c>
      <c r="D415" s="1">
        <v>6</v>
      </c>
      <c r="E415" s="1" t="s">
        <v>13</v>
      </c>
      <c r="F415" s="2">
        <v>208</v>
      </c>
      <c r="G415" s="2"/>
      <c r="H415" s="2"/>
      <c r="I415" s="2"/>
      <c r="J415" s="10"/>
    </row>
    <row r="416" spans="1:10" x14ac:dyDescent="0.25">
      <c r="A416" s="1" t="str">
        <f t="shared" si="14"/>
        <v>Sep</v>
      </c>
      <c r="B416" s="1">
        <f t="shared" si="15"/>
        <v>9</v>
      </c>
      <c r="C416" s="3">
        <f>DATE(2018, MONTH(DATEVALUE('[2]2022 Regulation Up'!$J$2&amp;" 1")), 1)</f>
        <v>43344</v>
      </c>
      <c r="D416" s="1">
        <v>7</v>
      </c>
      <c r="E416" s="1" t="s">
        <v>13</v>
      </c>
      <c r="F416" s="2">
        <v>158</v>
      </c>
      <c r="G416" s="2"/>
      <c r="H416" s="2"/>
      <c r="I416" s="2"/>
      <c r="J416" s="10"/>
    </row>
    <row r="417" spans="1:10" x14ac:dyDescent="0.25">
      <c r="A417" s="1" t="str">
        <f t="shared" si="14"/>
        <v>Sep</v>
      </c>
      <c r="B417" s="1">
        <f t="shared" si="15"/>
        <v>9</v>
      </c>
      <c r="C417" s="3">
        <f>DATE(2018, MONTH(DATEVALUE('[2]2022 Regulation Up'!$J$2&amp;" 1")), 1)</f>
        <v>43344</v>
      </c>
      <c r="D417" s="1">
        <v>8</v>
      </c>
      <c r="E417" s="1" t="s">
        <v>13</v>
      </c>
      <c r="F417" s="2">
        <v>245</v>
      </c>
      <c r="G417" s="2"/>
      <c r="H417" s="2"/>
      <c r="I417" s="2"/>
      <c r="J417" s="10"/>
    </row>
    <row r="418" spans="1:10" x14ac:dyDescent="0.25">
      <c r="A418" s="1" t="str">
        <f t="shared" si="14"/>
        <v>Sep</v>
      </c>
      <c r="B418" s="1">
        <f t="shared" si="15"/>
        <v>9</v>
      </c>
      <c r="C418" s="3">
        <f>DATE(2018, MONTH(DATEVALUE('[2]2022 Regulation Up'!$J$2&amp;" 1")), 1)</f>
        <v>43344</v>
      </c>
      <c r="D418" s="1">
        <v>9</v>
      </c>
      <c r="E418" s="1" t="s">
        <v>13</v>
      </c>
      <c r="F418" s="2">
        <v>517</v>
      </c>
      <c r="G418" s="2"/>
      <c r="H418" s="2"/>
      <c r="I418" s="2"/>
      <c r="J418" s="10"/>
    </row>
    <row r="419" spans="1:10" x14ac:dyDescent="0.25">
      <c r="A419" s="1" t="str">
        <f t="shared" si="14"/>
        <v>Sep</v>
      </c>
      <c r="B419" s="1">
        <f t="shared" si="15"/>
        <v>9</v>
      </c>
      <c r="C419" s="3">
        <f>DATE(2018, MONTH(DATEVALUE('[2]2022 Regulation Up'!$J$2&amp;" 1")), 1)</f>
        <v>43344</v>
      </c>
      <c r="D419" s="1">
        <v>10</v>
      </c>
      <c r="E419" s="1" t="s">
        <v>13</v>
      </c>
      <c r="F419" s="2">
        <v>402</v>
      </c>
      <c r="G419" s="2"/>
      <c r="H419" s="2"/>
      <c r="I419" s="2"/>
      <c r="J419" s="10"/>
    </row>
    <row r="420" spans="1:10" x14ac:dyDescent="0.25">
      <c r="A420" s="1" t="str">
        <f t="shared" si="14"/>
        <v>Sep</v>
      </c>
      <c r="B420" s="1">
        <f t="shared" si="15"/>
        <v>9</v>
      </c>
      <c r="C420" s="3">
        <f>DATE(2018, MONTH(DATEVALUE('[2]2022 Regulation Up'!$J$2&amp;" 1")), 1)</f>
        <v>43344</v>
      </c>
      <c r="D420" s="1">
        <v>11</v>
      </c>
      <c r="E420" s="1" t="s">
        <v>13</v>
      </c>
      <c r="F420" s="2">
        <v>363</v>
      </c>
      <c r="G420" s="2"/>
      <c r="H420" s="2"/>
      <c r="I420" s="2"/>
      <c r="J420" s="10"/>
    </row>
    <row r="421" spans="1:10" x14ac:dyDescent="0.25">
      <c r="A421" s="1" t="str">
        <f t="shared" si="14"/>
        <v>Sep</v>
      </c>
      <c r="B421" s="1">
        <f t="shared" si="15"/>
        <v>9</v>
      </c>
      <c r="C421" s="3">
        <f>DATE(2018, MONTH(DATEVALUE('[2]2022 Regulation Up'!$J$2&amp;" 1")), 1)</f>
        <v>43344</v>
      </c>
      <c r="D421" s="1">
        <v>12</v>
      </c>
      <c r="E421" s="1" t="s">
        <v>13</v>
      </c>
      <c r="F421" s="2">
        <v>336</v>
      </c>
      <c r="G421" s="2"/>
      <c r="H421" s="2"/>
      <c r="I421" s="2"/>
      <c r="J421" s="10"/>
    </row>
    <row r="422" spans="1:10" x14ac:dyDescent="0.25">
      <c r="A422" s="1" t="str">
        <f t="shared" si="14"/>
        <v>Sep</v>
      </c>
      <c r="B422" s="1">
        <f t="shared" si="15"/>
        <v>9</v>
      </c>
      <c r="C422" s="3">
        <f>DATE(2018, MONTH(DATEVALUE('[2]2022 Regulation Up'!$J$2&amp;" 1")), 1)</f>
        <v>43344</v>
      </c>
      <c r="D422" s="1">
        <v>13</v>
      </c>
      <c r="E422" s="1" t="s">
        <v>13</v>
      </c>
      <c r="F422" s="2">
        <v>302</v>
      </c>
      <c r="G422" s="2"/>
      <c r="H422" s="2"/>
      <c r="I422" s="2"/>
      <c r="J422" s="10"/>
    </row>
    <row r="423" spans="1:10" x14ac:dyDescent="0.25">
      <c r="A423" s="1" t="str">
        <f t="shared" si="14"/>
        <v>Sep</v>
      </c>
      <c r="B423" s="1">
        <f t="shared" si="15"/>
        <v>9</v>
      </c>
      <c r="C423" s="3">
        <f>DATE(2018, MONTH(DATEVALUE('[2]2022 Regulation Up'!$J$2&amp;" 1")), 1)</f>
        <v>43344</v>
      </c>
      <c r="D423" s="1">
        <v>14</v>
      </c>
      <c r="E423" s="1" t="s">
        <v>13</v>
      </c>
      <c r="F423" s="2">
        <v>299</v>
      </c>
      <c r="G423" s="2"/>
      <c r="H423" s="2"/>
      <c r="I423" s="2"/>
      <c r="J423" s="10"/>
    </row>
    <row r="424" spans="1:10" x14ac:dyDescent="0.25">
      <c r="A424" s="1" t="str">
        <f t="shared" si="14"/>
        <v>Sep</v>
      </c>
      <c r="B424" s="1">
        <f t="shared" si="15"/>
        <v>9</v>
      </c>
      <c r="C424" s="3">
        <f>DATE(2018, MONTH(DATEVALUE('[2]2022 Regulation Up'!$J$2&amp;" 1")), 1)</f>
        <v>43344</v>
      </c>
      <c r="D424" s="1">
        <v>15</v>
      </c>
      <c r="E424" s="1" t="s">
        <v>13</v>
      </c>
      <c r="F424" s="2">
        <v>367</v>
      </c>
      <c r="G424" s="2"/>
      <c r="H424" s="2"/>
      <c r="I424" s="2"/>
      <c r="J424" s="10"/>
    </row>
    <row r="425" spans="1:10" x14ac:dyDescent="0.25">
      <c r="A425" s="1" t="str">
        <f t="shared" si="14"/>
        <v>Sep</v>
      </c>
      <c r="B425" s="1">
        <f t="shared" si="15"/>
        <v>9</v>
      </c>
      <c r="C425" s="3">
        <f>DATE(2018, MONTH(DATEVALUE('[2]2022 Regulation Up'!$J$2&amp;" 1")), 1)</f>
        <v>43344</v>
      </c>
      <c r="D425" s="1">
        <v>16</v>
      </c>
      <c r="E425" s="1" t="s">
        <v>13</v>
      </c>
      <c r="F425" s="2">
        <v>468</v>
      </c>
      <c r="G425" s="2"/>
      <c r="H425" s="2"/>
      <c r="I425" s="2"/>
      <c r="J425" s="10"/>
    </row>
    <row r="426" spans="1:10" x14ac:dyDescent="0.25">
      <c r="A426" s="1" t="str">
        <f t="shared" si="14"/>
        <v>Sep</v>
      </c>
      <c r="B426" s="1">
        <f t="shared" si="15"/>
        <v>9</v>
      </c>
      <c r="C426" s="3">
        <f>DATE(2018, MONTH(DATEVALUE('[2]2022 Regulation Up'!$J$2&amp;" 1")), 1)</f>
        <v>43344</v>
      </c>
      <c r="D426" s="1">
        <v>17</v>
      </c>
      <c r="E426" s="1" t="s">
        <v>13</v>
      </c>
      <c r="F426" s="2">
        <v>400</v>
      </c>
      <c r="G426" s="2"/>
      <c r="H426" s="2"/>
      <c r="I426" s="2"/>
      <c r="J426" s="10"/>
    </row>
    <row r="427" spans="1:10" x14ac:dyDescent="0.25">
      <c r="A427" s="1" t="str">
        <f t="shared" si="14"/>
        <v>Sep</v>
      </c>
      <c r="B427" s="1">
        <f t="shared" si="15"/>
        <v>9</v>
      </c>
      <c r="C427" s="3">
        <f>DATE(2018, MONTH(DATEVALUE('[2]2022 Regulation Up'!$J$2&amp;" 1")), 1)</f>
        <v>43344</v>
      </c>
      <c r="D427" s="1">
        <v>18</v>
      </c>
      <c r="E427" s="1" t="s">
        <v>13</v>
      </c>
      <c r="F427" s="2">
        <v>461</v>
      </c>
      <c r="G427" s="2"/>
      <c r="H427" s="2"/>
      <c r="I427" s="2"/>
      <c r="J427" s="10"/>
    </row>
    <row r="428" spans="1:10" x14ac:dyDescent="0.25">
      <c r="A428" s="1" t="str">
        <f t="shared" si="14"/>
        <v>Sep</v>
      </c>
      <c r="B428" s="1">
        <f t="shared" si="15"/>
        <v>9</v>
      </c>
      <c r="C428" s="3">
        <f>DATE(2018, MONTH(DATEVALUE('[2]2022 Regulation Up'!$J$2&amp;" 1")), 1)</f>
        <v>43344</v>
      </c>
      <c r="D428" s="1">
        <v>19</v>
      </c>
      <c r="E428" s="1" t="s">
        <v>13</v>
      </c>
      <c r="F428" s="2">
        <v>394</v>
      </c>
      <c r="G428" s="2"/>
      <c r="H428" s="2"/>
      <c r="I428" s="2"/>
      <c r="J428" s="10"/>
    </row>
    <row r="429" spans="1:10" x14ac:dyDescent="0.25">
      <c r="A429" s="1" t="str">
        <f t="shared" si="14"/>
        <v>Sep</v>
      </c>
      <c r="B429" s="1">
        <f t="shared" si="15"/>
        <v>9</v>
      </c>
      <c r="C429" s="3">
        <f>DATE(2018, MONTH(DATEVALUE('[2]2022 Regulation Up'!$J$2&amp;" 1")), 1)</f>
        <v>43344</v>
      </c>
      <c r="D429" s="1">
        <v>20</v>
      </c>
      <c r="E429" s="1" t="s">
        <v>13</v>
      </c>
      <c r="F429" s="2">
        <v>362</v>
      </c>
      <c r="G429" s="2"/>
      <c r="H429" s="2"/>
      <c r="I429" s="2"/>
      <c r="J429" s="10"/>
    </row>
    <row r="430" spans="1:10" x14ac:dyDescent="0.25">
      <c r="A430" s="1" t="str">
        <f t="shared" si="14"/>
        <v>Sep</v>
      </c>
      <c r="B430" s="1">
        <f t="shared" si="15"/>
        <v>9</v>
      </c>
      <c r="C430" s="3">
        <f>DATE(2018, MONTH(DATEVALUE('[2]2022 Regulation Up'!$J$2&amp;" 1")), 1)</f>
        <v>43344</v>
      </c>
      <c r="D430" s="1">
        <v>21</v>
      </c>
      <c r="E430" s="1" t="s">
        <v>13</v>
      </c>
      <c r="F430" s="2">
        <v>519</v>
      </c>
      <c r="G430" s="2"/>
      <c r="H430" s="2"/>
      <c r="I430" s="2"/>
      <c r="J430" s="10"/>
    </row>
    <row r="431" spans="1:10" x14ac:dyDescent="0.25">
      <c r="A431" s="1" t="str">
        <f t="shared" si="14"/>
        <v>Sep</v>
      </c>
      <c r="B431" s="1">
        <f t="shared" si="15"/>
        <v>9</v>
      </c>
      <c r="C431" s="3">
        <f>DATE(2018, MONTH(DATEVALUE('[2]2022 Regulation Up'!$J$2&amp;" 1")), 1)</f>
        <v>43344</v>
      </c>
      <c r="D431" s="1">
        <v>22</v>
      </c>
      <c r="E431" s="1" t="s">
        <v>13</v>
      </c>
      <c r="F431" s="2">
        <v>532</v>
      </c>
      <c r="G431" s="2"/>
      <c r="H431" s="2"/>
      <c r="I431" s="2"/>
      <c r="J431" s="10"/>
    </row>
    <row r="432" spans="1:10" x14ac:dyDescent="0.25">
      <c r="A432" s="1" t="str">
        <f t="shared" si="14"/>
        <v>Sep</v>
      </c>
      <c r="B432" s="1">
        <f t="shared" si="15"/>
        <v>9</v>
      </c>
      <c r="C432" s="3">
        <f>DATE(2018, MONTH(DATEVALUE('[2]2022 Regulation Up'!$J$2&amp;" 1")), 1)</f>
        <v>43344</v>
      </c>
      <c r="D432" s="1">
        <v>23</v>
      </c>
      <c r="E432" s="1" t="s">
        <v>13</v>
      </c>
      <c r="F432" s="2">
        <v>523</v>
      </c>
      <c r="G432" s="2"/>
      <c r="H432" s="2"/>
      <c r="I432" s="2"/>
      <c r="J432" s="10"/>
    </row>
    <row r="433" spans="1:10" x14ac:dyDescent="0.25">
      <c r="A433" s="1" t="str">
        <f t="shared" si="14"/>
        <v>Sep</v>
      </c>
      <c r="B433" s="1">
        <f t="shared" si="15"/>
        <v>9</v>
      </c>
      <c r="C433" s="3">
        <f>DATE(2018, MONTH(DATEVALUE('[2]2022 Regulation Up'!$J$2&amp;" 1")), 1)</f>
        <v>43344</v>
      </c>
      <c r="D433" s="1">
        <v>24</v>
      </c>
      <c r="E433" s="1" t="s">
        <v>13</v>
      </c>
      <c r="F433" s="2">
        <v>478</v>
      </c>
      <c r="G433" s="2"/>
      <c r="H433" s="2"/>
      <c r="I433" s="2"/>
      <c r="J433" s="10"/>
    </row>
    <row r="434" spans="1:10" x14ac:dyDescent="0.25">
      <c r="A434" s="1" t="str">
        <f t="shared" si="14"/>
        <v>Oct</v>
      </c>
      <c r="B434" s="1">
        <f t="shared" si="15"/>
        <v>10</v>
      </c>
      <c r="C434" s="3">
        <f>DATE(2018, MONTH(DATEVALUE('[2]2022 Regulation Up'!$K$2&amp;" 1")), 1)</f>
        <v>43374</v>
      </c>
      <c r="D434" s="1">
        <v>1</v>
      </c>
      <c r="E434" s="1" t="s">
        <v>12</v>
      </c>
      <c r="F434" s="2">
        <v>207</v>
      </c>
      <c r="G434" s="2"/>
      <c r="H434" s="2"/>
      <c r="I434" s="2"/>
      <c r="J434" s="10"/>
    </row>
    <row r="435" spans="1:10" x14ac:dyDescent="0.25">
      <c r="A435" s="1" t="str">
        <f t="shared" si="14"/>
        <v>Oct</v>
      </c>
      <c r="B435" s="1">
        <f t="shared" si="15"/>
        <v>10</v>
      </c>
      <c r="C435" s="3">
        <f>DATE(2018, MONTH(DATEVALUE('[2]2022 Regulation Up'!$K$2&amp;" 1")), 1)</f>
        <v>43374</v>
      </c>
      <c r="D435" s="1">
        <v>2</v>
      </c>
      <c r="E435" s="1" t="s">
        <v>12</v>
      </c>
      <c r="F435" s="2">
        <v>153</v>
      </c>
      <c r="G435" s="2"/>
      <c r="H435" s="2"/>
      <c r="I435" s="2"/>
      <c r="J435" s="10"/>
    </row>
    <row r="436" spans="1:10" x14ac:dyDescent="0.25">
      <c r="A436" s="1" t="str">
        <f t="shared" si="14"/>
        <v>Oct</v>
      </c>
      <c r="B436" s="1">
        <f t="shared" si="15"/>
        <v>10</v>
      </c>
      <c r="C436" s="3">
        <f>DATE(2018, MONTH(DATEVALUE('[2]2022 Regulation Up'!$K$2&amp;" 1")), 1)</f>
        <v>43374</v>
      </c>
      <c r="D436" s="1">
        <v>3</v>
      </c>
      <c r="E436" s="1" t="s">
        <v>12</v>
      </c>
      <c r="F436" s="2">
        <v>238</v>
      </c>
      <c r="G436" s="2"/>
      <c r="H436" s="2"/>
      <c r="I436" s="2"/>
      <c r="J436" s="10"/>
    </row>
    <row r="437" spans="1:10" x14ac:dyDescent="0.25">
      <c r="A437" s="1" t="str">
        <f t="shared" si="14"/>
        <v>Oct</v>
      </c>
      <c r="B437" s="1">
        <f t="shared" si="15"/>
        <v>10</v>
      </c>
      <c r="C437" s="3">
        <f>DATE(2018, MONTH(DATEVALUE('[2]2022 Regulation Up'!$K$2&amp;" 1")), 1)</f>
        <v>43374</v>
      </c>
      <c r="D437" s="1">
        <v>4</v>
      </c>
      <c r="E437" s="1" t="s">
        <v>12</v>
      </c>
      <c r="F437" s="2">
        <v>187</v>
      </c>
      <c r="G437" s="2"/>
      <c r="H437" s="2"/>
      <c r="I437" s="2"/>
      <c r="J437" s="10"/>
    </row>
    <row r="438" spans="1:10" x14ac:dyDescent="0.25">
      <c r="A438" s="1" t="str">
        <f t="shared" si="14"/>
        <v>Oct</v>
      </c>
      <c r="B438" s="1">
        <f t="shared" si="15"/>
        <v>10</v>
      </c>
      <c r="C438" s="3">
        <f>DATE(2018, MONTH(DATEVALUE('[2]2022 Regulation Up'!$K$2&amp;" 1")), 1)</f>
        <v>43374</v>
      </c>
      <c r="D438" s="1">
        <v>5</v>
      </c>
      <c r="E438" s="1" t="s">
        <v>12</v>
      </c>
      <c r="F438" s="2">
        <v>261</v>
      </c>
      <c r="G438" s="2"/>
      <c r="H438" s="2"/>
      <c r="I438" s="2"/>
      <c r="J438" s="10"/>
    </row>
    <row r="439" spans="1:10" x14ac:dyDescent="0.25">
      <c r="A439" s="1" t="str">
        <f t="shared" si="14"/>
        <v>Oct</v>
      </c>
      <c r="B439" s="1">
        <f t="shared" si="15"/>
        <v>10</v>
      </c>
      <c r="C439" s="3">
        <f>DATE(2018, MONTH(DATEVALUE('[2]2022 Regulation Up'!$K$2&amp;" 1")), 1)</f>
        <v>43374</v>
      </c>
      <c r="D439" s="1">
        <v>6</v>
      </c>
      <c r="E439" s="1" t="s">
        <v>12</v>
      </c>
      <c r="F439" s="2">
        <v>389</v>
      </c>
      <c r="G439" s="2"/>
      <c r="H439" s="2"/>
      <c r="I439" s="2"/>
      <c r="J439" s="10"/>
    </row>
    <row r="440" spans="1:10" x14ac:dyDescent="0.25">
      <c r="A440" s="1" t="str">
        <f t="shared" si="14"/>
        <v>Oct</v>
      </c>
      <c r="B440" s="1">
        <f t="shared" si="15"/>
        <v>10</v>
      </c>
      <c r="C440" s="3">
        <f>DATE(2018, MONTH(DATEVALUE('[2]2022 Regulation Up'!$K$2&amp;" 1")), 1)</f>
        <v>43374</v>
      </c>
      <c r="D440" s="1">
        <v>7</v>
      </c>
      <c r="E440" s="1" t="s">
        <v>12</v>
      </c>
      <c r="F440" s="2">
        <v>477</v>
      </c>
      <c r="G440" s="2"/>
      <c r="H440" s="2"/>
      <c r="I440" s="2"/>
      <c r="J440" s="10"/>
    </row>
    <row r="441" spans="1:10" x14ac:dyDescent="0.25">
      <c r="A441" s="1" t="str">
        <f t="shared" si="14"/>
        <v>Oct</v>
      </c>
      <c r="B441" s="1">
        <f t="shared" si="15"/>
        <v>10</v>
      </c>
      <c r="C441" s="3">
        <f>DATE(2018, MONTH(DATEVALUE('[2]2022 Regulation Up'!$K$2&amp;" 1")), 1)</f>
        <v>43374</v>
      </c>
      <c r="D441" s="1">
        <v>8</v>
      </c>
      <c r="E441" s="1" t="s">
        <v>12</v>
      </c>
      <c r="F441" s="2">
        <v>347</v>
      </c>
      <c r="G441" s="2"/>
      <c r="H441" s="2"/>
      <c r="I441" s="2"/>
      <c r="J441" s="10"/>
    </row>
    <row r="442" spans="1:10" x14ac:dyDescent="0.25">
      <c r="A442" s="1" t="str">
        <f t="shared" si="14"/>
        <v>Oct</v>
      </c>
      <c r="B442" s="1">
        <f t="shared" si="15"/>
        <v>10</v>
      </c>
      <c r="C442" s="3">
        <f>DATE(2018, MONTH(DATEVALUE('[2]2022 Regulation Up'!$K$2&amp;" 1")), 1)</f>
        <v>43374</v>
      </c>
      <c r="D442" s="1">
        <v>9</v>
      </c>
      <c r="E442" s="1" t="s">
        <v>12</v>
      </c>
      <c r="F442" s="2">
        <v>307</v>
      </c>
      <c r="G442" s="2"/>
      <c r="H442" s="2"/>
      <c r="I442" s="2"/>
      <c r="J442" s="10"/>
    </row>
    <row r="443" spans="1:10" x14ac:dyDescent="0.25">
      <c r="A443" s="1" t="str">
        <f t="shared" si="14"/>
        <v>Oct</v>
      </c>
      <c r="B443" s="1">
        <f t="shared" si="15"/>
        <v>10</v>
      </c>
      <c r="C443" s="3">
        <f>DATE(2018, MONTH(DATEVALUE('[2]2022 Regulation Up'!$K$2&amp;" 1")), 1)</f>
        <v>43374</v>
      </c>
      <c r="D443" s="1">
        <v>10</v>
      </c>
      <c r="E443" s="1" t="s">
        <v>12</v>
      </c>
      <c r="F443" s="2">
        <v>461</v>
      </c>
      <c r="G443" s="2"/>
      <c r="H443" s="2"/>
      <c r="I443" s="2"/>
      <c r="J443" s="10"/>
    </row>
    <row r="444" spans="1:10" x14ac:dyDescent="0.25">
      <c r="A444" s="1" t="str">
        <f t="shared" si="14"/>
        <v>Oct</v>
      </c>
      <c r="B444" s="1">
        <f t="shared" si="15"/>
        <v>10</v>
      </c>
      <c r="C444" s="3">
        <f>DATE(2018, MONTH(DATEVALUE('[2]2022 Regulation Up'!$K$2&amp;" 1")), 1)</f>
        <v>43374</v>
      </c>
      <c r="D444" s="1">
        <v>11</v>
      </c>
      <c r="E444" s="1" t="s">
        <v>12</v>
      </c>
      <c r="F444" s="2">
        <v>627</v>
      </c>
      <c r="G444" s="2"/>
      <c r="H444" s="2"/>
      <c r="I444" s="2"/>
      <c r="J444" s="10"/>
    </row>
    <row r="445" spans="1:10" x14ac:dyDescent="0.25">
      <c r="A445" s="1" t="str">
        <f t="shared" si="14"/>
        <v>Oct</v>
      </c>
      <c r="B445" s="1">
        <f t="shared" si="15"/>
        <v>10</v>
      </c>
      <c r="C445" s="3">
        <f>DATE(2018, MONTH(DATEVALUE('[2]2022 Regulation Up'!$K$2&amp;" 1")), 1)</f>
        <v>43374</v>
      </c>
      <c r="D445" s="1">
        <v>12</v>
      </c>
      <c r="E445" s="1" t="s">
        <v>12</v>
      </c>
      <c r="F445" s="2">
        <v>583</v>
      </c>
      <c r="G445" s="2"/>
      <c r="H445" s="2"/>
      <c r="I445" s="2"/>
      <c r="J445" s="10"/>
    </row>
    <row r="446" spans="1:10" x14ac:dyDescent="0.25">
      <c r="A446" s="1" t="str">
        <f t="shared" si="14"/>
        <v>Oct</v>
      </c>
      <c r="B446" s="1">
        <f t="shared" si="15"/>
        <v>10</v>
      </c>
      <c r="C446" s="3">
        <f>DATE(2018, MONTH(DATEVALUE('[2]2022 Regulation Up'!$K$2&amp;" 1")), 1)</f>
        <v>43374</v>
      </c>
      <c r="D446" s="1">
        <v>13</v>
      </c>
      <c r="E446" s="1" t="s">
        <v>12</v>
      </c>
      <c r="F446" s="2">
        <v>597</v>
      </c>
      <c r="G446" s="2"/>
      <c r="H446" s="2"/>
      <c r="I446" s="2"/>
      <c r="J446" s="10"/>
    </row>
    <row r="447" spans="1:10" x14ac:dyDescent="0.25">
      <c r="A447" s="1" t="str">
        <f t="shared" si="14"/>
        <v>Oct</v>
      </c>
      <c r="B447" s="1">
        <f t="shared" si="15"/>
        <v>10</v>
      </c>
      <c r="C447" s="3">
        <f>DATE(2018, MONTH(DATEVALUE('[2]2022 Regulation Up'!$K$2&amp;" 1")), 1)</f>
        <v>43374</v>
      </c>
      <c r="D447" s="1">
        <v>14</v>
      </c>
      <c r="E447" s="1" t="s">
        <v>12</v>
      </c>
      <c r="F447" s="2">
        <v>568</v>
      </c>
      <c r="G447" s="2"/>
      <c r="H447" s="2"/>
      <c r="I447" s="2"/>
      <c r="J447" s="10"/>
    </row>
    <row r="448" spans="1:10" x14ac:dyDescent="0.25">
      <c r="A448" s="1" t="str">
        <f t="shared" si="14"/>
        <v>Oct</v>
      </c>
      <c r="B448" s="1">
        <f t="shared" si="15"/>
        <v>10</v>
      </c>
      <c r="C448" s="3">
        <f>DATE(2018, MONTH(DATEVALUE('[2]2022 Regulation Up'!$K$2&amp;" 1")), 1)</f>
        <v>43374</v>
      </c>
      <c r="D448" s="1">
        <v>15</v>
      </c>
      <c r="E448" s="1" t="s">
        <v>12</v>
      </c>
      <c r="F448" s="2">
        <v>606</v>
      </c>
      <c r="G448" s="2"/>
      <c r="H448" s="2"/>
      <c r="I448" s="2"/>
      <c r="J448" s="10"/>
    </row>
    <row r="449" spans="1:10" x14ac:dyDescent="0.25">
      <c r="A449" s="1" t="str">
        <f t="shared" si="14"/>
        <v>Oct</v>
      </c>
      <c r="B449" s="1">
        <f t="shared" si="15"/>
        <v>10</v>
      </c>
      <c r="C449" s="3">
        <f>DATE(2018, MONTH(DATEVALUE('[2]2022 Regulation Up'!$K$2&amp;" 1")), 1)</f>
        <v>43374</v>
      </c>
      <c r="D449" s="1">
        <v>16</v>
      </c>
      <c r="E449" s="1" t="s">
        <v>12</v>
      </c>
      <c r="F449" s="2">
        <v>644</v>
      </c>
      <c r="G449" s="2"/>
      <c r="H449" s="2"/>
      <c r="I449" s="2"/>
      <c r="J449" s="10"/>
    </row>
    <row r="450" spans="1:10" x14ac:dyDescent="0.25">
      <c r="A450" s="1" t="str">
        <f t="shared" si="14"/>
        <v>Oct</v>
      </c>
      <c r="B450" s="1">
        <f t="shared" si="15"/>
        <v>10</v>
      </c>
      <c r="C450" s="3">
        <f>DATE(2018, MONTH(DATEVALUE('[2]2022 Regulation Up'!$K$2&amp;" 1")), 1)</f>
        <v>43374</v>
      </c>
      <c r="D450" s="1">
        <v>17</v>
      </c>
      <c r="E450" s="1" t="s">
        <v>12</v>
      </c>
      <c r="F450" s="2">
        <v>640</v>
      </c>
      <c r="G450" s="2"/>
      <c r="H450" s="2"/>
      <c r="I450" s="2"/>
      <c r="J450" s="10"/>
    </row>
    <row r="451" spans="1:10" x14ac:dyDescent="0.25">
      <c r="A451" s="1" t="str">
        <f t="shared" ref="A451:A514" si="16">TEXT(C451, "mmm")</f>
        <v>Oct</v>
      </c>
      <c r="B451" s="1">
        <f t="shared" ref="B451:B514" si="17">MONTH(C451)</f>
        <v>10</v>
      </c>
      <c r="C451" s="3">
        <f>DATE(2018, MONTH(DATEVALUE('[2]2022 Regulation Up'!$K$2&amp;" 1")), 1)</f>
        <v>43374</v>
      </c>
      <c r="D451" s="1">
        <v>18</v>
      </c>
      <c r="E451" s="1" t="s">
        <v>12</v>
      </c>
      <c r="F451" s="2">
        <v>789</v>
      </c>
      <c r="G451" s="2"/>
      <c r="H451" s="2"/>
      <c r="I451" s="2"/>
      <c r="J451" s="10"/>
    </row>
    <row r="452" spans="1:10" x14ac:dyDescent="0.25">
      <c r="A452" s="1" t="str">
        <f t="shared" si="16"/>
        <v>Oct</v>
      </c>
      <c r="B452" s="1">
        <f t="shared" si="17"/>
        <v>10</v>
      </c>
      <c r="C452" s="3">
        <f>DATE(2018, MONTH(DATEVALUE('[2]2022 Regulation Up'!$K$2&amp;" 1")), 1)</f>
        <v>43374</v>
      </c>
      <c r="D452" s="1">
        <v>19</v>
      </c>
      <c r="E452" s="1" t="s">
        <v>12</v>
      </c>
      <c r="F452" s="2">
        <v>724</v>
      </c>
      <c r="G452" s="2"/>
      <c r="H452" s="2"/>
      <c r="I452" s="2"/>
      <c r="J452" s="10"/>
    </row>
    <row r="453" spans="1:10" x14ac:dyDescent="0.25">
      <c r="A453" s="1" t="str">
        <f t="shared" si="16"/>
        <v>Oct</v>
      </c>
      <c r="B453" s="1">
        <f t="shared" si="17"/>
        <v>10</v>
      </c>
      <c r="C453" s="3">
        <f>DATE(2018, MONTH(DATEVALUE('[2]2022 Regulation Up'!$K$2&amp;" 1")), 1)</f>
        <v>43374</v>
      </c>
      <c r="D453" s="1">
        <v>20</v>
      </c>
      <c r="E453" s="1" t="s">
        <v>12</v>
      </c>
      <c r="F453" s="2">
        <v>280</v>
      </c>
      <c r="G453" s="2"/>
      <c r="H453" s="2"/>
      <c r="I453" s="2"/>
      <c r="J453" s="10"/>
    </row>
    <row r="454" spans="1:10" x14ac:dyDescent="0.25">
      <c r="A454" s="1" t="str">
        <f t="shared" si="16"/>
        <v>Oct</v>
      </c>
      <c r="B454" s="1">
        <f t="shared" si="17"/>
        <v>10</v>
      </c>
      <c r="C454" s="3">
        <f>DATE(2018, MONTH(DATEVALUE('[2]2022 Regulation Up'!$K$2&amp;" 1")), 1)</f>
        <v>43374</v>
      </c>
      <c r="D454" s="1">
        <v>21</v>
      </c>
      <c r="E454" s="1" t="s">
        <v>12</v>
      </c>
      <c r="F454" s="2">
        <v>210</v>
      </c>
      <c r="G454" s="2"/>
      <c r="H454" s="2"/>
      <c r="I454" s="2"/>
      <c r="J454" s="10"/>
    </row>
    <row r="455" spans="1:10" x14ac:dyDescent="0.25">
      <c r="A455" s="1" t="str">
        <f t="shared" si="16"/>
        <v>Oct</v>
      </c>
      <c r="B455" s="1">
        <f t="shared" si="17"/>
        <v>10</v>
      </c>
      <c r="C455" s="3">
        <f>DATE(2018, MONTH(DATEVALUE('[2]2022 Regulation Up'!$K$2&amp;" 1")), 1)</f>
        <v>43374</v>
      </c>
      <c r="D455" s="1">
        <v>22</v>
      </c>
      <c r="E455" s="1" t="s">
        <v>12</v>
      </c>
      <c r="F455" s="2">
        <v>223</v>
      </c>
      <c r="G455" s="2"/>
      <c r="H455" s="2"/>
      <c r="I455" s="2"/>
      <c r="J455" s="10"/>
    </row>
    <row r="456" spans="1:10" x14ac:dyDescent="0.25">
      <c r="A456" s="1" t="str">
        <f t="shared" si="16"/>
        <v>Oct</v>
      </c>
      <c r="B456" s="1">
        <f t="shared" si="17"/>
        <v>10</v>
      </c>
      <c r="C456" s="3">
        <f>DATE(2018, MONTH(DATEVALUE('[2]2022 Regulation Up'!$K$2&amp;" 1")), 1)</f>
        <v>43374</v>
      </c>
      <c r="D456" s="1">
        <v>23</v>
      </c>
      <c r="E456" s="1" t="s">
        <v>12</v>
      </c>
      <c r="F456" s="2">
        <v>149</v>
      </c>
      <c r="G456" s="2"/>
      <c r="H456" s="2"/>
      <c r="I456" s="2"/>
      <c r="J456" s="10"/>
    </row>
    <row r="457" spans="1:10" x14ac:dyDescent="0.25">
      <c r="A457" s="1" t="str">
        <f t="shared" si="16"/>
        <v>Oct</v>
      </c>
      <c r="B457" s="1">
        <f t="shared" si="17"/>
        <v>10</v>
      </c>
      <c r="C457" s="3">
        <f>DATE(2018, MONTH(DATEVALUE('[2]2022 Regulation Up'!$K$2&amp;" 1")), 1)</f>
        <v>43374</v>
      </c>
      <c r="D457" s="1">
        <v>24</v>
      </c>
      <c r="E457" s="1" t="s">
        <v>12</v>
      </c>
      <c r="F457" s="2">
        <v>137</v>
      </c>
      <c r="G457" s="2"/>
      <c r="H457" s="2"/>
      <c r="I457" s="2"/>
      <c r="J457" s="10"/>
    </row>
    <row r="458" spans="1:10" x14ac:dyDescent="0.25">
      <c r="A458" s="1" t="str">
        <f t="shared" si="16"/>
        <v>Oct</v>
      </c>
      <c r="B458" s="1">
        <f t="shared" si="17"/>
        <v>10</v>
      </c>
      <c r="C458" s="3">
        <f>DATE(2018, MONTH(DATEVALUE('[2]2022 Regulation Up'!$K$2&amp;" 1")), 1)</f>
        <v>43374</v>
      </c>
      <c r="D458" s="1">
        <v>1</v>
      </c>
      <c r="E458" s="1" t="s">
        <v>13</v>
      </c>
      <c r="F458" s="2">
        <v>377</v>
      </c>
      <c r="G458" s="2"/>
      <c r="H458" s="2"/>
      <c r="I458" s="2"/>
      <c r="J458" s="10"/>
    </row>
    <row r="459" spans="1:10" x14ac:dyDescent="0.25">
      <c r="A459" s="1" t="str">
        <f t="shared" si="16"/>
        <v>Oct</v>
      </c>
      <c r="B459" s="1">
        <f t="shared" si="17"/>
        <v>10</v>
      </c>
      <c r="C459" s="3">
        <f>DATE(2018, MONTH(DATEVALUE('[2]2022 Regulation Up'!$K$2&amp;" 1")), 1)</f>
        <v>43374</v>
      </c>
      <c r="D459" s="1">
        <v>2</v>
      </c>
      <c r="E459" s="1" t="s">
        <v>13</v>
      </c>
      <c r="F459" s="2">
        <v>276</v>
      </c>
      <c r="G459" s="2"/>
      <c r="H459" s="2"/>
      <c r="I459" s="2"/>
      <c r="J459" s="10"/>
    </row>
    <row r="460" spans="1:10" x14ac:dyDescent="0.25">
      <c r="A460" s="1" t="str">
        <f t="shared" si="16"/>
        <v>Oct</v>
      </c>
      <c r="B460" s="1">
        <f t="shared" si="17"/>
        <v>10</v>
      </c>
      <c r="C460" s="3">
        <f>DATE(2018, MONTH(DATEVALUE('[2]2022 Regulation Up'!$K$2&amp;" 1")), 1)</f>
        <v>43374</v>
      </c>
      <c r="D460" s="1">
        <v>3</v>
      </c>
      <c r="E460" s="1" t="s">
        <v>13</v>
      </c>
      <c r="F460" s="2">
        <v>215</v>
      </c>
      <c r="G460" s="2"/>
      <c r="H460" s="2"/>
      <c r="I460" s="2"/>
      <c r="J460" s="10"/>
    </row>
    <row r="461" spans="1:10" x14ac:dyDescent="0.25">
      <c r="A461" s="1" t="str">
        <f t="shared" si="16"/>
        <v>Oct</v>
      </c>
      <c r="B461" s="1">
        <f t="shared" si="17"/>
        <v>10</v>
      </c>
      <c r="C461" s="3">
        <f>DATE(2018, MONTH(DATEVALUE('[2]2022 Regulation Up'!$K$2&amp;" 1")), 1)</f>
        <v>43374</v>
      </c>
      <c r="D461" s="1">
        <v>4</v>
      </c>
      <c r="E461" s="1" t="s">
        <v>13</v>
      </c>
      <c r="F461" s="2">
        <v>211</v>
      </c>
      <c r="G461" s="2"/>
      <c r="H461" s="2"/>
      <c r="I461" s="2"/>
      <c r="J461" s="10"/>
    </row>
    <row r="462" spans="1:10" x14ac:dyDescent="0.25">
      <c r="A462" s="1" t="str">
        <f t="shared" si="16"/>
        <v>Oct</v>
      </c>
      <c r="B462" s="1">
        <f t="shared" si="17"/>
        <v>10</v>
      </c>
      <c r="C462" s="3">
        <f>DATE(2018, MONTH(DATEVALUE('[2]2022 Regulation Up'!$K$2&amp;" 1")), 1)</f>
        <v>43374</v>
      </c>
      <c r="D462" s="1">
        <v>5</v>
      </c>
      <c r="E462" s="1" t="s">
        <v>13</v>
      </c>
      <c r="F462" s="2">
        <v>210</v>
      </c>
      <c r="G462" s="2"/>
      <c r="H462" s="2"/>
      <c r="I462" s="2"/>
      <c r="J462" s="10"/>
    </row>
    <row r="463" spans="1:10" x14ac:dyDescent="0.25">
      <c r="A463" s="1" t="str">
        <f t="shared" si="16"/>
        <v>Oct</v>
      </c>
      <c r="B463" s="1">
        <f t="shared" si="17"/>
        <v>10</v>
      </c>
      <c r="C463" s="3">
        <f>DATE(2018, MONTH(DATEVALUE('[2]2022 Regulation Up'!$K$2&amp;" 1")), 1)</f>
        <v>43374</v>
      </c>
      <c r="D463" s="1">
        <v>6</v>
      </c>
      <c r="E463" s="1" t="s">
        <v>13</v>
      </c>
      <c r="F463" s="2">
        <v>238</v>
      </c>
      <c r="G463" s="2"/>
      <c r="H463" s="2"/>
      <c r="I463" s="2"/>
      <c r="J463" s="10"/>
    </row>
    <row r="464" spans="1:10" x14ac:dyDescent="0.25">
      <c r="A464" s="1" t="str">
        <f t="shared" si="16"/>
        <v>Oct</v>
      </c>
      <c r="B464" s="1">
        <f t="shared" si="17"/>
        <v>10</v>
      </c>
      <c r="C464" s="3">
        <f>DATE(2018, MONTH(DATEVALUE('[2]2022 Regulation Up'!$K$2&amp;" 1")), 1)</f>
        <v>43374</v>
      </c>
      <c r="D464" s="1">
        <v>7</v>
      </c>
      <c r="E464" s="1" t="s">
        <v>13</v>
      </c>
      <c r="F464" s="2">
        <v>192</v>
      </c>
      <c r="G464" s="2"/>
      <c r="H464" s="2"/>
      <c r="I464" s="2"/>
      <c r="J464" s="10"/>
    </row>
    <row r="465" spans="1:10" x14ac:dyDescent="0.25">
      <c r="A465" s="1" t="str">
        <f t="shared" si="16"/>
        <v>Oct</v>
      </c>
      <c r="B465" s="1">
        <f t="shared" si="17"/>
        <v>10</v>
      </c>
      <c r="C465" s="3">
        <f>DATE(2018, MONTH(DATEVALUE('[2]2022 Regulation Up'!$K$2&amp;" 1")), 1)</f>
        <v>43374</v>
      </c>
      <c r="D465" s="1">
        <v>8</v>
      </c>
      <c r="E465" s="1" t="s">
        <v>13</v>
      </c>
      <c r="F465" s="2">
        <v>231</v>
      </c>
      <c r="G465" s="2"/>
      <c r="H465" s="2"/>
      <c r="I465" s="2"/>
      <c r="J465" s="10"/>
    </row>
    <row r="466" spans="1:10" x14ac:dyDescent="0.25">
      <c r="A466" s="1" t="str">
        <f t="shared" si="16"/>
        <v>Oct</v>
      </c>
      <c r="B466" s="1">
        <f t="shared" si="17"/>
        <v>10</v>
      </c>
      <c r="C466" s="3">
        <f>DATE(2018, MONTH(DATEVALUE('[2]2022 Regulation Up'!$K$2&amp;" 1")), 1)</f>
        <v>43374</v>
      </c>
      <c r="D466" s="1">
        <v>9</v>
      </c>
      <c r="E466" s="1" t="s">
        <v>13</v>
      </c>
      <c r="F466" s="2">
        <v>712</v>
      </c>
      <c r="G466" s="2"/>
      <c r="H466" s="2"/>
      <c r="I466" s="2"/>
      <c r="J466" s="10"/>
    </row>
    <row r="467" spans="1:10" x14ac:dyDescent="0.25">
      <c r="A467" s="1" t="str">
        <f t="shared" si="16"/>
        <v>Oct</v>
      </c>
      <c r="B467" s="1">
        <f t="shared" si="17"/>
        <v>10</v>
      </c>
      <c r="C467" s="3">
        <f>DATE(2018, MONTH(DATEVALUE('[2]2022 Regulation Up'!$K$2&amp;" 1")), 1)</f>
        <v>43374</v>
      </c>
      <c r="D467" s="1">
        <v>10</v>
      </c>
      <c r="E467" s="1" t="s">
        <v>13</v>
      </c>
      <c r="F467" s="2">
        <v>652</v>
      </c>
      <c r="G467" s="2"/>
      <c r="H467" s="2"/>
      <c r="I467" s="2"/>
      <c r="J467" s="10"/>
    </row>
    <row r="468" spans="1:10" x14ac:dyDescent="0.25">
      <c r="A468" s="1" t="str">
        <f t="shared" si="16"/>
        <v>Oct</v>
      </c>
      <c r="B468" s="1">
        <f t="shared" si="17"/>
        <v>10</v>
      </c>
      <c r="C468" s="3">
        <f>DATE(2018, MONTH(DATEVALUE('[2]2022 Regulation Up'!$K$2&amp;" 1")), 1)</f>
        <v>43374</v>
      </c>
      <c r="D468" s="1">
        <v>11</v>
      </c>
      <c r="E468" s="1" t="s">
        <v>13</v>
      </c>
      <c r="F468" s="2">
        <v>447</v>
      </c>
      <c r="G468" s="2"/>
      <c r="H468" s="2"/>
      <c r="I468" s="2"/>
      <c r="J468" s="10"/>
    </row>
    <row r="469" spans="1:10" x14ac:dyDescent="0.25">
      <c r="A469" s="1" t="str">
        <f t="shared" si="16"/>
        <v>Oct</v>
      </c>
      <c r="B469" s="1">
        <f t="shared" si="17"/>
        <v>10</v>
      </c>
      <c r="C469" s="3">
        <f>DATE(2018, MONTH(DATEVALUE('[2]2022 Regulation Up'!$K$2&amp;" 1")), 1)</f>
        <v>43374</v>
      </c>
      <c r="D469" s="1">
        <v>12</v>
      </c>
      <c r="E469" s="1" t="s">
        <v>13</v>
      </c>
      <c r="F469" s="2">
        <v>465</v>
      </c>
      <c r="G469" s="2"/>
      <c r="H469" s="2"/>
      <c r="I469" s="2"/>
      <c r="J469" s="10"/>
    </row>
    <row r="470" spans="1:10" x14ac:dyDescent="0.25">
      <c r="A470" s="1" t="str">
        <f t="shared" si="16"/>
        <v>Oct</v>
      </c>
      <c r="B470" s="1">
        <f t="shared" si="17"/>
        <v>10</v>
      </c>
      <c r="C470" s="3">
        <f>DATE(2018, MONTH(DATEVALUE('[2]2022 Regulation Up'!$K$2&amp;" 1")), 1)</f>
        <v>43374</v>
      </c>
      <c r="D470" s="1">
        <v>13</v>
      </c>
      <c r="E470" s="1" t="s">
        <v>13</v>
      </c>
      <c r="F470" s="2">
        <v>434</v>
      </c>
      <c r="G470" s="2"/>
      <c r="H470" s="2"/>
      <c r="I470" s="2"/>
      <c r="J470" s="10"/>
    </row>
    <row r="471" spans="1:10" x14ac:dyDescent="0.25">
      <c r="A471" s="1" t="str">
        <f t="shared" si="16"/>
        <v>Oct</v>
      </c>
      <c r="B471" s="1">
        <f t="shared" si="17"/>
        <v>10</v>
      </c>
      <c r="C471" s="3">
        <f>DATE(2018, MONTH(DATEVALUE('[2]2022 Regulation Up'!$K$2&amp;" 1")), 1)</f>
        <v>43374</v>
      </c>
      <c r="D471" s="1">
        <v>14</v>
      </c>
      <c r="E471" s="1" t="s">
        <v>13</v>
      </c>
      <c r="F471" s="2">
        <v>391</v>
      </c>
      <c r="G471" s="2"/>
      <c r="H471" s="2"/>
      <c r="I471" s="2"/>
      <c r="J471" s="10"/>
    </row>
    <row r="472" spans="1:10" x14ac:dyDescent="0.25">
      <c r="A472" s="1" t="str">
        <f t="shared" si="16"/>
        <v>Oct</v>
      </c>
      <c r="B472" s="1">
        <f t="shared" si="17"/>
        <v>10</v>
      </c>
      <c r="C472" s="3">
        <f>DATE(2018, MONTH(DATEVALUE('[2]2022 Regulation Up'!$K$2&amp;" 1")), 1)</f>
        <v>43374</v>
      </c>
      <c r="D472" s="1">
        <v>15</v>
      </c>
      <c r="E472" s="1" t="s">
        <v>13</v>
      </c>
      <c r="F472" s="2">
        <v>458</v>
      </c>
      <c r="G472" s="2"/>
      <c r="H472" s="2"/>
      <c r="I472" s="2"/>
      <c r="J472" s="10"/>
    </row>
    <row r="473" spans="1:10" x14ac:dyDescent="0.25">
      <c r="A473" s="1" t="str">
        <f t="shared" si="16"/>
        <v>Oct</v>
      </c>
      <c r="B473" s="1">
        <f t="shared" si="17"/>
        <v>10</v>
      </c>
      <c r="C473" s="3">
        <f>DATE(2018, MONTH(DATEVALUE('[2]2022 Regulation Up'!$K$2&amp;" 1")), 1)</f>
        <v>43374</v>
      </c>
      <c r="D473" s="1">
        <v>16</v>
      </c>
      <c r="E473" s="1" t="s">
        <v>13</v>
      </c>
      <c r="F473" s="2">
        <v>475</v>
      </c>
      <c r="G473" s="2"/>
      <c r="H473" s="2"/>
      <c r="I473" s="2"/>
      <c r="J473" s="10"/>
    </row>
    <row r="474" spans="1:10" x14ac:dyDescent="0.25">
      <c r="A474" s="1" t="str">
        <f t="shared" si="16"/>
        <v>Oct</v>
      </c>
      <c r="B474" s="1">
        <f t="shared" si="17"/>
        <v>10</v>
      </c>
      <c r="C474" s="3">
        <f>DATE(2018, MONTH(DATEVALUE('[2]2022 Regulation Up'!$K$2&amp;" 1")), 1)</f>
        <v>43374</v>
      </c>
      <c r="D474" s="1">
        <v>17</v>
      </c>
      <c r="E474" s="1" t="s">
        <v>13</v>
      </c>
      <c r="F474" s="2">
        <v>567</v>
      </c>
      <c r="G474" s="2"/>
      <c r="H474" s="2"/>
      <c r="I474" s="2"/>
      <c r="J474" s="10"/>
    </row>
    <row r="475" spans="1:10" x14ac:dyDescent="0.25">
      <c r="A475" s="1" t="str">
        <f t="shared" si="16"/>
        <v>Oct</v>
      </c>
      <c r="B475" s="1">
        <f t="shared" si="17"/>
        <v>10</v>
      </c>
      <c r="C475" s="3">
        <f>DATE(2018, MONTH(DATEVALUE('[2]2022 Regulation Up'!$K$2&amp;" 1")), 1)</f>
        <v>43374</v>
      </c>
      <c r="D475" s="1">
        <v>18</v>
      </c>
      <c r="E475" s="1" t="s">
        <v>13</v>
      </c>
      <c r="F475" s="2">
        <v>518</v>
      </c>
      <c r="G475" s="2"/>
      <c r="H475" s="2"/>
      <c r="I475" s="2"/>
      <c r="J475" s="10"/>
    </row>
    <row r="476" spans="1:10" x14ac:dyDescent="0.25">
      <c r="A476" s="1" t="str">
        <f t="shared" si="16"/>
        <v>Oct</v>
      </c>
      <c r="B476" s="1">
        <f t="shared" si="17"/>
        <v>10</v>
      </c>
      <c r="C476" s="3">
        <f>DATE(2018, MONTH(DATEVALUE('[2]2022 Regulation Up'!$K$2&amp;" 1")), 1)</f>
        <v>43374</v>
      </c>
      <c r="D476" s="1">
        <v>19</v>
      </c>
      <c r="E476" s="1" t="s">
        <v>13</v>
      </c>
      <c r="F476" s="2">
        <v>277</v>
      </c>
      <c r="G476" s="2"/>
      <c r="H476" s="2"/>
      <c r="I476" s="2"/>
      <c r="J476" s="10"/>
    </row>
    <row r="477" spans="1:10" x14ac:dyDescent="0.25">
      <c r="A477" s="1" t="str">
        <f t="shared" si="16"/>
        <v>Oct</v>
      </c>
      <c r="B477" s="1">
        <f t="shared" si="17"/>
        <v>10</v>
      </c>
      <c r="C477" s="3">
        <f>DATE(2018, MONTH(DATEVALUE('[2]2022 Regulation Up'!$K$2&amp;" 1")), 1)</f>
        <v>43374</v>
      </c>
      <c r="D477" s="1">
        <v>20</v>
      </c>
      <c r="E477" s="1" t="s">
        <v>13</v>
      </c>
      <c r="F477" s="2">
        <v>439</v>
      </c>
      <c r="G477" s="2"/>
      <c r="H477" s="2"/>
      <c r="I477" s="2"/>
      <c r="J477" s="10"/>
    </row>
    <row r="478" spans="1:10" x14ac:dyDescent="0.25">
      <c r="A478" s="1" t="str">
        <f t="shared" si="16"/>
        <v>Oct</v>
      </c>
      <c r="B478" s="1">
        <f t="shared" si="17"/>
        <v>10</v>
      </c>
      <c r="C478" s="3">
        <f>DATE(2018, MONTH(DATEVALUE('[2]2022 Regulation Up'!$K$2&amp;" 1")), 1)</f>
        <v>43374</v>
      </c>
      <c r="D478" s="1">
        <v>21</v>
      </c>
      <c r="E478" s="1" t="s">
        <v>13</v>
      </c>
      <c r="F478" s="2">
        <v>455</v>
      </c>
      <c r="G478" s="2"/>
      <c r="H478" s="2"/>
      <c r="I478" s="2"/>
      <c r="J478" s="10"/>
    </row>
    <row r="479" spans="1:10" x14ac:dyDescent="0.25">
      <c r="A479" s="1" t="str">
        <f t="shared" si="16"/>
        <v>Oct</v>
      </c>
      <c r="B479" s="1">
        <f t="shared" si="17"/>
        <v>10</v>
      </c>
      <c r="C479" s="3">
        <f>DATE(2018, MONTH(DATEVALUE('[2]2022 Regulation Up'!$K$2&amp;" 1")), 1)</f>
        <v>43374</v>
      </c>
      <c r="D479" s="1">
        <v>22</v>
      </c>
      <c r="E479" s="1" t="s">
        <v>13</v>
      </c>
      <c r="F479" s="2">
        <v>438</v>
      </c>
      <c r="G479" s="2"/>
      <c r="H479" s="2"/>
      <c r="I479" s="2"/>
      <c r="J479" s="10"/>
    </row>
    <row r="480" spans="1:10" x14ac:dyDescent="0.25">
      <c r="A480" s="1" t="str">
        <f t="shared" si="16"/>
        <v>Oct</v>
      </c>
      <c r="B480" s="1">
        <f t="shared" si="17"/>
        <v>10</v>
      </c>
      <c r="C480" s="3">
        <f>DATE(2018, MONTH(DATEVALUE('[2]2022 Regulation Up'!$K$2&amp;" 1")), 1)</f>
        <v>43374</v>
      </c>
      <c r="D480" s="1">
        <v>23</v>
      </c>
      <c r="E480" s="1" t="s">
        <v>13</v>
      </c>
      <c r="F480" s="2">
        <v>453</v>
      </c>
      <c r="G480" s="2"/>
      <c r="H480" s="2"/>
      <c r="I480" s="2"/>
      <c r="J480" s="10"/>
    </row>
    <row r="481" spans="1:10" x14ac:dyDescent="0.25">
      <c r="A481" s="1" t="str">
        <f t="shared" si="16"/>
        <v>Oct</v>
      </c>
      <c r="B481" s="1">
        <f t="shared" si="17"/>
        <v>10</v>
      </c>
      <c r="C481" s="3">
        <f>DATE(2018, MONTH(DATEVALUE('[2]2022 Regulation Up'!$K$2&amp;" 1")), 1)</f>
        <v>43374</v>
      </c>
      <c r="D481" s="1">
        <v>24</v>
      </c>
      <c r="E481" s="1" t="s">
        <v>13</v>
      </c>
      <c r="F481" s="2">
        <v>437</v>
      </c>
      <c r="G481" s="2"/>
      <c r="H481" s="2"/>
      <c r="I481" s="2"/>
      <c r="J481" s="10"/>
    </row>
    <row r="482" spans="1:10" ht="18.75" x14ac:dyDescent="0.25">
      <c r="A482" s="1" t="str">
        <f t="shared" si="16"/>
        <v>Nov</v>
      </c>
      <c r="B482" s="1">
        <f t="shared" si="17"/>
        <v>11</v>
      </c>
      <c r="C482" s="3">
        <f>DATE(2018, MONTH(DATEVALUE('[2]2022 Regulation Up'!$L$2&amp;" 1")), 1)</f>
        <v>43405</v>
      </c>
      <c r="D482" s="1">
        <v>1</v>
      </c>
      <c r="E482" s="1" t="s">
        <v>12</v>
      </c>
      <c r="F482" s="24">
        <v>202</v>
      </c>
      <c r="G482" s="2"/>
      <c r="H482" s="2"/>
      <c r="I482" s="2"/>
      <c r="J482" s="10"/>
    </row>
    <row r="483" spans="1:10" ht="18.75" x14ac:dyDescent="0.25">
      <c r="A483" s="1" t="str">
        <f t="shared" si="16"/>
        <v>Nov</v>
      </c>
      <c r="B483" s="1">
        <f t="shared" si="17"/>
        <v>11</v>
      </c>
      <c r="C483" s="3">
        <f>DATE(2018, MONTH(DATEVALUE('[2]2022 Regulation Up'!$L$2&amp;" 1")), 1)</f>
        <v>43405</v>
      </c>
      <c r="D483" s="1">
        <v>2</v>
      </c>
      <c r="E483" s="1" t="s">
        <v>12</v>
      </c>
      <c r="F483" s="24">
        <v>218</v>
      </c>
      <c r="G483" s="2"/>
      <c r="H483" s="2"/>
      <c r="I483" s="2"/>
      <c r="J483" s="10"/>
    </row>
    <row r="484" spans="1:10" ht="18.75" x14ac:dyDescent="0.25">
      <c r="A484" s="1" t="str">
        <f t="shared" si="16"/>
        <v>Nov</v>
      </c>
      <c r="B484" s="1">
        <f t="shared" si="17"/>
        <v>11</v>
      </c>
      <c r="C484" s="3">
        <f>DATE(2018, MONTH(DATEVALUE('[2]2022 Regulation Up'!$L$2&amp;" 1")), 1)</f>
        <v>43405</v>
      </c>
      <c r="D484" s="1">
        <v>3</v>
      </c>
      <c r="E484" s="1" t="s">
        <v>12</v>
      </c>
      <c r="F484" s="24">
        <v>206</v>
      </c>
      <c r="G484" s="2"/>
      <c r="H484" s="2"/>
      <c r="I484" s="2"/>
      <c r="J484" s="10"/>
    </row>
    <row r="485" spans="1:10" ht="18.75" x14ac:dyDescent="0.25">
      <c r="A485" s="1" t="str">
        <f t="shared" si="16"/>
        <v>Nov</v>
      </c>
      <c r="B485" s="1">
        <f t="shared" si="17"/>
        <v>11</v>
      </c>
      <c r="C485" s="3">
        <f>DATE(2018, MONTH(DATEVALUE('[2]2022 Regulation Up'!$L$2&amp;" 1")), 1)</f>
        <v>43405</v>
      </c>
      <c r="D485" s="1">
        <v>4</v>
      </c>
      <c r="E485" s="1" t="s">
        <v>12</v>
      </c>
      <c r="F485" s="24">
        <v>251</v>
      </c>
      <c r="G485" s="2"/>
      <c r="H485" s="2"/>
      <c r="I485" s="2"/>
      <c r="J485" s="10"/>
    </row>
    <row r="486" spans="1:10" ht="18.75" x14ac:dyDescent="0.25">
      <c r="A486" s="1" t="str">
        <f t="shared" si="16"/>
        <v>Nov</v>
      </c>
      <c r="B486" s="1">
        <f t="shared" si="17"/>
        <v>11</v>
      </c>
      <c r="C486" s="3">
        <f>DATE(2018, MONTH(DATEVALUE('[2]2022 Regulation Up'!$L$2&amp;" 1")), 1)</f>
        <v>43405</v>
      </c>
      <c r="D486" s="1">
        <v>5</v>
      </c>
      <c r="E486" s="1" t="s">
        <v>12</v>
      </c>
      <c r="F486" s="24">
        <v>316</v>
      </c>
      <c r="G486" s="2"/>
      <c r="H486" s="2"/>
      <c r="I486" s="2"/>
      <c r="J486" s="10"/>
    </row>
    <row r="487" spans="1:10" ht="18.75" x14ac:dyDescent="0.25">
      <c r="A487" s="1" t="str">
        <f t="shared" si="16"/>
        <v>Nov</v>
      </c>
      <c r="B487" s="1">
        <f t="shared" si="17"/>
        <v>11</v>
      </c>
      <c r="C487" s="3">
        <f>DATE(2018, MONTH(DATEVALUE('[2]2022 Regulation Up'!$L$2&amp;" 1")), 1)</f>
        <v>43405</v>
      </c>
      <c r="D487" s="1">
        <v>6</v>
      </c>
      <c r="E487" s="1" t="s">
        <v>12</v>
      </c>
      <c r="F487" s="24">
        <v>442</v>
      </c>
      <c r="G487" s="2"/>
      <c r="H487" s="2"/>
      <c r="I487" s="2"/>
      <c r="J487" s="10"/>
    </row>
    <row r="488" spans="1:10" ht="18.75" x14ac:dyDescent="0.25">
      <c r="A488" s="1" t="str">
        <f t="shared" si="16"/>
        <v>Nov</v>
      </c>
      <c r="B488" s="1">
        <f t="shared" si="17"/>
        <v>11</v>
      </c>
      <c r="C488" s="3">
        <f>DATE(2018, MONTH(DATEVALUE('[2]2022 Regulation Up'!$L$2&amp;" 1")), 1)</f>
        <v>43405</v>
      </c>
      <c r="D488" s="1">
        <v>7</v>
      </c>
      <c r="E488" s="1" t="s">
        <v>12</v>
      </c>
      <c r="F488" s="24">
        <v>579</v>
      </c>
      <c r="G488" s="2"/>
      <c r="H488" s="2"/>
      <c r="I488" s="2"/>
      <c r="J488" s="10"/>
    </row>
    <row r="489" spans="1:10" ht="18.75" x14ac:dyDescent="0.25">
      <c r="A489" s="1" t="str">
        <f t="shared" si="16"/>
        <v>Nov</v>
      </c>
      <c r="B489" s="1">
        <f t="shared" si="17"/>
        <v>11</v>
      </c>
      <c r="C489" s="3">
        <f>DATE(2018, MONTH(DATEVALUE('[2]2022 Regulation Up'!$L$2&amp;" 1")), 1)</f>
        <v>43405</v>
      </c>
      <c r="D489" s="1">
        <v>8</v>
      </c>
      <c r="E489" s="1" t="s">
        <v>12</v>
      </c>
      <c r="F489" s="24">
        <v>320</v>
      </c>
      <c r="G489" s="2"/>
      <c r="H489" s="2"/>
      <c r="I489" s="2"/>
      <c r="J489" s="10"/>
    </row>
    <row r="490" spans="1:10" ht="18.75" x14ac:dyDescent="0.25">
      <c r="A490" s="1" t="str">
        <f t="shared" si="16"/>
        <v>Nov</v>
      </c>
      <c r="B490" s="1">
        <f t="shared" si="17"/>
        <v>11</v>
      </c>
      <c r="C490" s="3">
        <f>DATE(2018, MONTH(DATEVALUE('[2]2022 Regulation Up'!$L$2&amp;" 1")), 1)</f>
        <v>43405</v>
      </c>
      <c r="D490" s="1">
        <v>9</v>
      </c>
      <c r="E490" s="1" t="s">
        <v>12</v>
      </c>
      <c r="F490" s="24">
        <v>349</v>
      </c>
      <c r="G490" s="2"/>
      <c r="H490" s="2"/>
      <c r="I490" s="2"/>
      <c r="J490" s="10"/>
    </row>
    <row r="491" spans="1:10" ht="18.75" x14ac:dyDescent="0.25">
      <c r="A491" s="1" t="str">
        <f t="shared" si="16"/>
        <v>Nov</v>
      </c>
      <c r="B491" s="1">
        <f t="shared" si="17"/>
        <v>11</v>
      </c>
      <c r="C491" s="3">
        <f>DATE(2018, MONTH(DATEVALUE('[2]2022 Regulation Up'!$L$2&amp;" 1")), 1)</f>
        <v>43405</v>
      </c>
      <c r="D491" s="1">
        <v>10</v>
      </c>
      <c r="E491" s="1" t="s">
        <v>12</v>
      </c>
      <c r="F491" s="24">
        <v>391</v>
      </c>
      <c r="G491" s="2"/>
      <c r="H491" s="2"/>
      <c r="I491" s="2"/>
      <c r="J491" s="10"/>
    </row>
    <row r="492" spans="1:10" ht="18.75" x14ac:dyDescent="0.25">
      <c r="A492" s="1" t="str">
        <f t="shared" si="16"/>
        <v>Nov</v>
      </c>
      <c r="B492" s="1">
        <f t="shared" si="17"/>
        <v>11</v>
      </c>
      <c r="C492" s="3">
        <f>DATE(2018, MONTH(DATEVALUE('[2]2022 Regulation Up'!$L$2&amp;" 1")), 1)</f>
        <v>43405</v>
      </c>
      <c r="D492" s="1">
        <v>11</v>
      </c>
      <c r="E492" s="1" t="s">
        <v>12</v>
      </c>
      <c r="F492" s="24">
        <v>369</v>
      </c>
      <c r="G492" s="2"/>
      <c r="H492" s="2"/>
      <c r="I492" s="2"/>
      <c r="J492" s="10"/>
    </row>
    <row r="493" spans="1:10" ht="18.75" x14ac:dyDescent="0.25">
      <c r="A493" s="1" t="str">
        <f t="shared" si="16"/>
        <v>Nov</v>
      </c>
      <c r="B493" s="1">
        <f t="shared" si="17"/>
        <v>11</v>
      </c>
      <c r="C493" s="3">
        <f>DATE(2018, MONTH(DATEVALUE('[2]2022 Regulation Up'!$L$2&amp;" 1")), 1)</f>
        <v>43405</v>
      </c>
      <c r="D493" s="1">
        <v>12</v>
      </c>
      <c r="E493" s="1" t="s">
        <v>12</v>
      </c>
      <c r="F493" s="24">
        <v>393</v>
      </c>
      <c r="G493" s="2"/>
      <c r="H493" s="2"/>
      <c r="I493" s="2"/>
      <c r="J493" s="10"/>
    </row>
    <row r="494" spans="1:10" ht="18.75" x14ac:dyDescent="0.25">
      <c r="A494" s="1" t="str">
        <f t="shared" si="16"/>
        <v>Nov</v>
      </c>
      <c r="B494" s="1">
        <f t="shared" si="17"/>
        <v>11</v>
      </c>
      <c r="C494" s="3">
        <f>DATE(2018, MONTH(DATEVALUE('[2]2022 Regulation Up'!$L$2&amp;" 1")), 1)</f>
        <v>43405</v>
      </c>
      <c r="D494" s="1">
        <v>13</v>
      </c>
      <c r="E494" s="1" t="s">
        <v>12</v>
      </c>
      <c r="F494" s="24">
        <v>394</v>
      </c>
      <c r="G494" s="2"/>
      <c r="H494" s="2"/>
      <c r="I494" s="2"/>
      <c r="J494" s="10"/>
    </row>
    <row r="495" spans="1:10" ht="18.75" x14ac:dyDescent="0.25">
      <c r="A495" s="1" t="str">
        <f t="shared" si="16"/>
        <v>Nov</v>
      </c>
      <c r="B495" s="1">
        <f t="shared" si="17"/>
        <v>11</v>
      </c>
      <c r="C495" s="3">
        <f>DATE(2018, MONTH(DATEVALUE('[2]2022 Regulation Up'!$L$2&amp;" 1")), 1)</f>
        <v>43405</v>
      </c>
      <c r="D495" s="1">
        <v>14</v>
      </c>
      <c r="E495" s="1" t="s">
        <v>12</v>
      </c>
      <c r="F495" s="24">
        <v>372</v>
      </c>
      <c r="G495" s="2"/>
      <c r="H495" s="2"/>
      <c r="I495" s="2"/>
      <c r="J495" s="10"/>
    </row>
    <row r="496" spans="1:10" ht="18.75" x14ac:dyDescent="0.25">
      <c r="A496" s="1" t="str">
        <f t="shared" si="16"/>
        <v>Nov</v>
      </c>
      <c r="B496" s="1">
        <f t="shared" si="17"/>
        <v>11</v>
      </c>
      <c r="C496" s="3">
        <f>DATE(2018, MONTH(DATEVALUE('[2]2022 Regulation Up'!$L$2&amp;" 1")), 1)</f>
        <v>43405</v>
      </c>
      <c r="D496" s="1">
        <v>15</v>
      </c>
      <c r="E496" s="1" t="s">
        <v>12</v>
      </c>
      <c r="F496" s="24">
        <v>435</v>
      </c>
      <c r="G496" s="2"/>
      <c r="H496" s="2"/>
      <c r="I496" s="2"/>
      <c r="J496" s="10"/>
    </row>
    <row r="497" spans="1:10" ht="18.75" x14ac:dyDescent="0.25">
      <c r="A497" s="1" t="str">
        <f t="shared" si="16"/>
        <v>Nov</v>
      </c>
      <c r="B497" s="1">
        <f t="shared" si="17"/>
        <v>11</v>
      </c>
      <c r="C497" s="3">
        <f>DATE(2018, MONTH(DATEVALUE('[2]2022 Regulation Up'!$L$2&amp;" 1")), 1)</f>
        <v>43405</v>
      </c>
      <c r="D497" s="1">
        <v>16</v>
      </c>
      <c r="E497" s="1" t="s">
        <v>12</v>
      </c>
      <c r="F497" s="24">
        <v>412</v>
      </c>
      <c r="G497" s="2"/>
      <c r="H497" s="2"/>
      <c r="I497" s="2"/>
      <c r="J497" s="10"/>
    </row>
    <row r="498" spans="1:10" ht="18.75" x14ac:dyDescent="0.25">
      <c r="A498" s="1" t="str">
        <f t="shared" si="16"/>
        <v>Nov</v>
      </c>
      <c r="B498" s="1">
        <f t="shared" si="17"/>
        <v>11</v>
      </c>
      <c r="C498" s="3">
        <f>DATE(2018, MONTH(DATEVALUE('[2]2022 Regulation Up'!$L$2&amp;" 1")), 1)</f>
        <v>43405</v>
      </c>
      <c r="D498" s="1">
        <v>17</v>
      </c>
      <c r="E498" s="1" t="s">
        <v>12</v>
      </c>
      <c r="F498" s="24">
        <v>766</v>
      </c>
      <c r="G498" s="2"/>
      <c r="H498" s="2"/>
      <c r="I498" s="2"/>
      <c r="J498" s="10"/>
    </row>
    <row r="499" spans="1:10" ht="18.75" x14ac:dyDescent="0.25">
      <c r="A499" s="1" t="str">
        <f t="shared" si="16"/>
        <v>Nov</v>
      </c>
      <c r="B499" s="1">
        <f t="shared" si="17"/>
        <v>11</v>
      </c>
      <c r="C499" s="3">
        <f>DATE(2018, MONTH(DATEVALUE('[2]2022 Regulation Up'!$L$2&amp;" 1")), 1)</f>
        <v>43405</v>
      </c>
      <c r="D499" s="1">
        <v>18</v>
      </c>
      <c r="E499" s="1" t="s">
        <v>12</v>
      </c>
      <c r="F499" s="24">
        <v>636</v>
      </c>
      <c r="G499" s="2"/>
      <c r="H499" s="2"/>
      <c r="I499" s="2"/>
      <c r="J499" s="10"/>
    </row>
    <row r="500" spans="1:10" ht="18.75" x14ac:dyDescent="0.25">
      <c r="A500" s="1" t="str">
        <f t="shared" si="16"/>
        <v>Nov</v>
      </c>
      <c r="B500" s="1">
        <f t="shared" si="17"/>
        <v>11</v>
      </c>
      <c r="C500" s="3">
        <f>DATE(2018, MONTH(DATEVALUE('[2]2022 Regulation Up'!$L$2&amp;" 1")), 1)</f>
        <v>43405</v>
      </c>
      <c r="D500" s="1">
        <v>19</v>
      </c>
      <c r="E500" s="1" t="s">
        <v>12</v>
      </c>
      <c r="F500" s="24">
        <v>382</v>
      </c>
      <c r="G500" s="2"/>
      <c r="H500" s="2"/>
      <c r="I500" s="2"/>
      <c r="J500" s="10"/>
    </row>
    <row r="501" spans="1:10" ht="18.75" x14ac:dyDescent="0.25">
      <c r="A501" s="1" t="str">
        <f t="shared" si="16"/>
        <v>Nov</v>
      </c>
      <c r="B501" s="1">
        <f t="shared" si="17"/>
        <v>11</v>
      </c>
      <c r="C501" s="3">
        <f>DATE(2018, MONTH(DATEVALUE('[2]2022 Regulation Up'!$L$2&amp;" 1")), 1)</f>
        <v>43405</v>
      </c>
      <c r="D501" s="1">
        <v>20</v>
      </c>
      <c r="E501" s="1" t="s">
        <v>12</v>
      </c>
      <c r="F501" s="24">
        <v>176</v>
      </c>
      <c r="G501" s="2"/>
      <c r="H501" s="2"/>
      <c r="I501" s="2"/>
      <c r="J501" s="10"/>
    </row>
    <row r="502" spans="1:10" ht="18.75" x14ac:dyDescent="0.25">
      <c r="A502" s="1" t="str">
        <f t="shared" si="16"/>
        <v>Nov</v>
      </c>
      <c r="B502" s="1">
        <f t="shared" si="17"/>
        <v>11</v>
      </c>
      <c r="C502" s="3">
        <f>DATE(2018, MONTH(DATEVALUE('[2]2022 Regulation Up'!$L$2&amp;" 1")), 1)</f>
        <v>43405</v>
      </c>
      <c r="D502" s="1">
        <v>21</v>
      </c>
      <c r="E502" s="1" t="s">
        <v>12</v>
      </c>
      <c r="F502" s="24">
        <v>161</v>
      </c>
      <c r="G502" s="2"/>
      <c r="H502" s="2"/>
      <c r="I502" s="2"/>
      <c r="J502" s="10"/>
    </row>
    <row r="503" spans="1:10" ht="18.75" x14ac:dyDescent="0.25">
      <c r="A503" s="1" t="str">
        <f t="shared" si="16"/>
        <v>Nov</v>
      </c>
      <c r="B503" s="1">
        <f t="shared" si="17"/>
        <v>11</v>
      </c>
      <c r="C503" s="3">
        <f>DATE(2018, MONTH(DATEVALUE('[2]2022 Regulation Up'!$L$2&amp;" 1")), 1)</f>
        <v>43405</v>
      </c>
      <c r="D503" s="1">
        <v>22</v>
      </c>
      <c r="E503" s="1" t="s">
        <v>12</v>
      </c>
      <c r="F503" s="24">
        <v>157</v>
      </c>
      <c r="G503" s="2"/>
      <c r="H503" s="2"/>
      <c r="I503" s="2"/>
      <c r="J503" s="10"/>
    </row>
    <row r="504" spans="1:10" ht="18.75" x14ac:dyDescent="0.25">
      <c r="A504" s="1" t="str">
        <f t="shared" si="16"/>
        <v>Nov</v>
      </c>
      <c r="B504" s="1">
        <f t="shared" si="17"/>
        <v>11</v>
      </c>
      <c r="C504" s="3">
        <f>DATE(2018, MONTH(DATEVALUE('[2]2022 Regulation Up'!$L$2&amp;" 1")), 1)</f>
        <v>43405</v>
      </c>
      <c r="D504" s="1">
        <v>23</v>
      </c>
      <c r="E504" s="1" t="s">
        <v>12</v>
      </c>
      <c r="F504" s="24">
        <v>177</v>
      </c>
      <c r="G504" s="2"/>
      <c r="H504" s="2"/>
      <c r="I504" s="2"/>
      <c r="J504" s="10"/>
    </row>
    <row r="505" spans="1:10" ht="18.75" x14ac:dyDescent="0.25">
      <c r="A505" s="1" t="str">
        <f t="shared" si="16"/>
        <v>Nov</v>
      </c>
      <c r="B505" s="1">
        <f t="shared" si="17"/>
        <v>11</v>
      </c>
      <c r="C505" s="3">
        <f>DATE(2018, MONTH(DATEVALUE('[2]2022 Regulation Up'!$L$2&amp;" 1")), 1)</f>
        <v>43405</v>
      </c>
      <c r="D505" s="1">
        <v>24</v>
      </c>
      <c r="E505" s="1" t="s">
        <v>12</v>
      </c>
      <c r="F505" s="24">
        <v>151</v>
      </c>
      <c r="G505" s="2"/>
      <c r="H505" s="2"/>
      <c r="I505" s="2"/>
      <c r="J505" s="10"/>
    </row>
    <row r="506" spans="1:10" x14ac:dyDescent="0.25">
      <c r="A506" s="1" t="str">
        <f t="shared" si="16"/>
        <v>Nov</v>
      </c>
      <c r="B506" s="1">
        <f t="shared" si="17"/>
        <v>11</v>
      </c>
      <c r="C506" s="3">
        <f>DATE(2018, MONTH(DATEVALUE('[2]2022 Regulation Up'!$L$2&amp;" 1")), 1)</f>
        <v>43405</v>
      </c>
      <c r="D506" s="1">
        <v>1</v>
      </c>
      <c r="E506" s="1" t="s">
        <v>13</v>
      </c>
      <c r="F506" s="2">
        <v>306</v>
      </c>
      <c r="G506" s="2"/>
      <c r="H506" s="2"/>
      <c r="I506" s="2"/>
      <c r="J506" s="10"/>
    </row>
    <row r="507" spans="1:10" x14ac:dyDescent="0.25">
      <c r="A507" s="1" t="str">
        <f t="shared" si="16"/>
        <v>Nov</v>
      </c>
      <c r="B507" s="1">
        <f t="shared" si="17"/>
        <v>11</v>
      </c>
      <c r="C507" s="3">
        <f>DATE(2018, MONTH(DATEVALUE('[2]2022 Regulation Up'!$L$2&amp;" 1")), 1)</f>
        <v>43405</v>
      </c>
      <c r="D507" s="1">
        <v>2</v>
      </c>
      <c r="E507" s="1" t="s">
        <v>13</v>
      </c>
      <c r="F507" s="2">
        <v>227</v>
      </c>
      <c r="G507" s="2"/>
      <c r="H507" s="2"/>
      <c r="I507" s="2"/>
      <c r="J507" s="10"/>
    </row>
    <row r="508" spans="1:10" x14ac:dyDescent="0.25">
      <c r="A508" s="1" t="str">
        <f t="shared" si="16"/>
        <v>Nov</v>
      </c>
      <c r="B508" s="1">
        <f t="shared" si="17"/>
        <v>11</v>
      </c>
      <c r="C508" s="3">
        <f>DATE(2018, MONTH(DATEVALUE('[2]2022 Regulation Up'!$L$2&amp;" 1")), 1)</f>
        <v>43405</v>
      </c>
      <c r="D508" s="1">
        <v>3</v>
      </c>
      <c r="E508" s="1" t="s">
        <v>13</v>
      </c>
      <c r="F508" s="2">
        <v>188</v>
      </c>
      <c r="G508" s="2"/>
      <c r="H508" s="2"/>
      <c r="I508" s="2"/>
      <c r="J508" s="10"/>
    </row>
    <row r="509" spans="1:10" x14ac:dyDescent="0.25">
      <c r="A509" s="1" t="str">
        <f t="shared" si="16"/>
        <v>Nov</v>
      </c>
      <c r="B509" s="1">
        <f t="shared" si="17"/>
        <v>11</v>
      </c>
      <c r="C509" s="3">
        <f>DATE(2018, MONTH(DATEVALUE('[2]2022 Regulation Up'!$L$2&amp;" 1")), 1)</f>
        <v>43405</v>
      </c>
      <c r="D509" s="1">
        <v>4</v>
      </c>
      <c r="E509" s="1" t="s">
        <v>13</v>
      </c>
      <c r="F509" s="2">
        <v>184</v>
      </c>
      <c r="G509" s="2"/>
      <c r="H509" s="2"/>
      <c r="I509" s="2"/>
      <c r="J509" s="10"/>
    </row>
    <row r="510" spans="1:10" x14ac:dyDescent="0.25">
      <c r="A510" s="1" t="str">
        <f t="shared" si="16"/>
        <v>Nov</v>
      </c>
      <c r="B510" s="1">
        <f t="shared" si="17"/>
        <v>11</v>
      </c>
      <c r="C510" s="3">
        <f>DATE(2018, MONTH(DATEVALUE('[2]2022 Regulation Up'!$L$2&amp;" 1")), 1)</f>
        <v>43405</v>
      </c>
      <c r="D510" s="1">
        <v>5</v>
      </c>
      <c r="E510" s="1" t="s">
        <v>13</v>
      </c>
      <c r="F510" s="2">
        <v>216</v>
      </c>
      <c r="G510" s="2"/>
      <c r="H510" s="2"/>
      <c r="I510" s="2"/>
      <c r="J510" s="10"/>
    </row>
    <row r="511" spans="1:10" x14ac:dyDescent="0.25">
      <c r="A511" s="1" t="str">
        <f t="shared" si="16"/>
        <v>Nov</v>
      </c>
      <c r="B511" s="1">
        <f t="shared" si="17"/>
        <v>11</v>
      </c>
      <c r="C511" s="3">
        <f>DATE(2018, MONTH(DATEVALUE('[2]2022 Regulation Up'!$L$2&amp;" 1")), 1)</f>
        <v>43405</v>
      </c>
      <c r="D511" s="1">
        <v>6</v>
      </c>
      <c r="E511" s="1" t="s">
        <v>13</v>
      </c>
      <c r="F511" s="2">
        <v>231</v>
      </c>
      <c r="G511" s="2"/>
      <c r="H511" s="2"/>
      <c r="I511" s="2"/>
      <c r="J511" s="10"/>
    </row>
    <row r="512" spans="1:10" x14ac:dyDescent="0.25">
      <c r="A512" s="1" t="str">
        <f t="shared" si="16"/>
        <v>Nov</v>
      </c>
      <c r="B512" s="1">
        <f t="shared" si="17"/>
        <v>11</v>
      </c>
      <c r="C512" s="3">
        <f>DATE(2018, MONTH(DATEVALUE('[2]2022 Regulation Up'!$L$2&amp;" 1")), 1)</f>
        <v>43405</v>
      </c>
      <c r="D512" s="1">
        <v>7</v>
      </c>
      <c r="E512" s="1" t="s">
        <v>13</v>
      </c>
      <c r="F512" s="2">
        <v>242</v>
      </c>
      <c r="G512" s="2"/>
      <c r="H512" s="2"/>
      <c r="I512" s="2"/>
      <c r="J512" s="10"/>
    </row>
    <row r="513" spans="1:10" x14ac:dyDescent="0.25">
      <c r="A513" s="1" t="str">
        <f t="shared" si="16"/>
        <v>Nov</v>
      </c>
      <c r="B513" s="1">
        <f t="shared" si="17"/>
        <v>11</v>
      </c>
      <c r="C513" s="3">
        <f>DATE(2018, MONTH(DATEVALUE('[2]2022 Regulation Up'!$L$2&amp;" 1")), 1)</f>
        <v>43405</v>
      </c>
      <c r="D513" s="1">
        <v>8</v>
      </c>
      <c r="E513" s="1" t="s">
        <v>13</v>
      </c>
      <c r="F513" s="2">
        <v>465</v>
      </c>
      <c r="G513" s="2"/>
      <c r="H513" s="2"/>
      <c r="I513" s="2"/>
      <c r="J513" s="10"/>
    </row>
    <row r="514" spans="1:10" x14ac:dyDescent="0.25">
      <c r="A514" s="1" t="str">
        <f t="shared" si="16"/>
        <v>Nov</v>
      </c>
      <c r="B514" s="1">
        <f t="shared" si="17"/>
        <v>11</v>
      </c>
      <c r="C514" s="3">
        <f>DATE(2018, MONTH(DATEVALUE('[2]2022 Regulation Up'!$L$2&amp;" 1")), 1)</f>
        <v>43405</v>
      </c>
      <c r="D514" s="1">
        <v>9</v>
      </c>
      <c r="E514" s="1" t="s">
        <v>13</v>
      </c>
      <c r="F514" s="2">
        <v>653</v>
      </c>
      <c r="G514" s="2"/>
      <c r="H514" s="2"/>
      <c r="I514" s="2"/>
      <c r="J514" s="10"/>
    </row>
    <row r="515" spans="1:10" x14ac:dyDescent="0.25">
      <c r="A515" s="1" t="str">
        <f t="shared" ref="A515:A577" si="18">TEXT(C515, "mmm")</f>
        <v>Nov</v>
      </c>
      <c r="B515" s="1">
        <f t="shared" ref="B515:B577" si="19">MONTH(C515)</f>
        <v>11</v>
      </c>
      <c r="C515" s="3">
        <f>DATE(2018, MONTH(DATEVALUE('[2]2022 Regulation Up'!$L$2&amp;" 1")), 1)</f>
        <v>43405</v>
      </c>
      <c r="D515" s="1">
        <v>10</v>
      </c>
      <c r="E515" s="1" t="s">
        <v>13</v>
      </c>
      <c r="F515" s="2">
        <v>439</v>
      </c>
      <c r="G515" s="2"/>
      <c r="H515" s="2"/>
      <c r="I515" s="2"/>
      <c r="J515" s="10"/>
    </row>
    <row r="516" spans="1:10" x14ac:dyDescent="0.25">
      <c r="A516" s="1" t="str">
        <f t="shared" si="18"/>
        <v>Nov</v>
      </c>
      <c r="B516" s="1">
        <f t="shared" si="19"/>
        <v>11</v>
      </c>
      <c r="C516" s="3">
        <f>DATE(2018, MONTH(DATEVALUE('[2]2022 Regulation Up'!$L$2&amp;" 1")), 1)</f>
        <v>43405</v>
      </c>
      <c r="D516" s="1">
        <v>11</v>
      </c>
      <c r="E516" s="1" t="s">
        <v>13</v>
      </c>
      <c r="F516" s="2">
        <v>398</v>
      </c>
      <c r="G516" s="2"/>
      <c r="H516" s="2"/>
      <c r="I516" s="2"/>
      <c r="J516" s="10"/>
    </row>
    <row r="517" spans="1:10" x14ac:dyDescent="0.25">
      <c r="A517" s="1" t="str">
        <f t="shared" si="18"/>
        <v>Nov</v>
      </c>
      <c r="B517" s="1">
        <f t="shared" si="19"/>
        <v>11</v>
      </c>
      <c r="C517" s="3">
        <f>DATE(2018, MONTH(DATEVALUE('[2]2022 Regulation Up'!$L$2&amp;" 1")), 1)</f>
        <v>43405</v>
      </c>
      <c r="D517" s="1">
        <v>12</v>
      </c>
      <c r="E517" s="1" t="s">
        <v>13</v>
      </c>
      <c r="F517" s="2">
        <v>385</v>
      </c>
      <c r="G517" s="2"/>
      <c r="H517" s="2"/>
      <c r="I517" s="2"/>
      <c r="J517" s="10"/>
    </row>
    <row r="518" spans="1:10" x14ac:dyDescent="0.25">
      <c r="A518" s="1" t="str">
        <f t="shared" si="18"/>
        <v>Nov</v>
      </c>
      <c r="B518" s="1">
        <f t="shared" si="19"/>
        <v>11</v>
      </c>
      <c r="C518" s="3">
        <f>DATE(2018, MONTH(DATEVALUE('[2]2022 Regulation Up'!$L$2&amp;" 1")), 1)</f>
        <v>43405</v>
      </c>
      <c r="D518" s="1">
        <v>13</v>
      </c>
      <c r="E518" s="1" t="s">
        <v>13</v>
      </c>
      <c r="F518" s="2">
        <v>385</v>
      </c>
      <c r="G518" s="2"/>
      <c r="H518" s="2"/>
      <c r="I518" s="2"/>
      <c r="J518" s="10"/>
    </row>
    <row r="519" spans="1:10" x14ac:dyDescent="0.25">
      <c r="A519" s="1" t="str">
        <f t="shared" si="18"/>
        <v>Nov</v>
      </c>
      <c r="B519" s="1">
        <f t="shared" si="19"/>
        <v>11</v>
      </c>
      <c r="C519" s="3">
        <f>DATE(2018, MONTH(DATEVALUE('[2]2022 Regulation Up'!$L$2&amp;" 1")), 1)</f>
        <v>43405</v>
      </c>
      <c r="D519" s="1">
        <v>14</v>
      </c>
      <c r="E519" s="1" t="s">
        <v>13</v>
      </c>
      <c r="F519" s="2">
        <v>399</v>
      </c>
      <c r="G519" s="2"/>
      <c r="H519" s="2"/>
      <c r="I519" s="2"/>
      <c r="J519" s="10"/>
    </row>
    <row r="520" spans="1:10" x14ac:dyDescent="0.25">
      <c r="A520" s="1" t="str">
        <f t="shared" si="18"/>
        <v>Nov</v>
      </c>
      <c r="B520" s="1">
        <f t="shared" si="19"/>
        <v>11</v>
      </c>
      <c r="C520" s="3">
        <f>DATE(2018, MONTH(DATEVALUE('[2]2022 Regulation Up'!$L$2&amp;" 1")), 1)</f>
        <v>43405</v>
      </c>
      <c r="D520" s="1">
        <v>15</v>
      </c>
      <c r="E520" s="1" t="s">
        <v>13</v>
      </c>
      <c r="F520" s="2">
        <v>435</v>
      </c>
      <c r="G520" s="2"/>
      <c r="H520" s="2"/>
      <c r="I520" s="2"/>
      <c r="J520" s="10"/>
    </row>
    <row r="521" spans="1:10" x14ac:dyDescent="0.25">
      <c r="A521" s="1" t="str">
        <f t="shared" si="18"/>
        <v>Nov</v>
      </c>
      <c r="B521" s="1">
        <f t="shared" si="19"/>
        <v>11</v>
      </c>
      <c r="C521" s="3">
        <f>DATE(2018, MONTH(DATEVALUE('[2]2022 Regulation Up'!$L$2&amp;" 1")), 1)</f>
        <v>43405</v>
      </c>
      <c r="D521" s="1">
        <v>16</v>
      </c>
      <c r="E521" s="1" t="s">
        <v>13</v>
      </c>
      <c r="F521" s="2">
        <v>366</v>
      </c>
      <c r="G521" s="2"/>
      <c r="H521" s="2"/>
      <c r="I521" s="2"/>
      <c r="J521" s="10"/>
    </row>
    <row r="522" spans="1:10" x14ac:dyDescent="0.25">
      <c r="A522" s="1" t="str">
        <f t="shared" si="18"/>
        <v>Nov</v>
      </c>
      <c r="B522" s="1">
        <f t="shared" si="19"/>
        <v>11</v>
      </c>
      <c r="C522" s="3">
        <f>DATE(2018, MONTH(DATEVALUE('[2]2022 Regulation Up'!$L$2&amp;" 1")), 1)</f>
        <v>43405</v>
      </c>
      <c r="D522" s="1">
        <v>17</v>
      </c>
      <c r="E522" s="1" t="s">
        <v>13</v>
      </c>
      <c r="F522" s="2">
        <v>278</v>
      </c>
      <c r="G522" s="2"/>
      <c r="H522" s="2"/>
      <c r="I522" s="2"/>
      <c r="J522" s="10"/>
    </row>
    <row r="523" spans="1:10" x14ac:dyDescent="0.25">
      <c r="A523" s="1" t="str">
        <f t="shared" si="18"/>
        <v>Nov</v>
      </c>
      <c r="B523" s="1">
        <f t="shared" si="19"/>
        <v>11</v>
      </c>
      <c r="C523" s="3">
        <f>DATE(2018, MONTH(DATEVALUE('[2]2022 Regulation Up'!$L$2&amp;" 1")), 1)</f>
        <v>43405</v>
      </c>
      <c r="D523" s="1">
        <v>18</v>
      </c>
      <c r="E523" s="1" t="s">
        <v>13</v>
      </c>
      <c r="F523" s="2">
        <v>181</v>
      </c>
      <c r="G523" s="2"/>
      <c r="H523" s="2"/>
      <c r="I523" s="2"/>
      <c r="J523" s="10"/>
    </row>
    <row r="524" spans="1:10" x14ac:dyDescent="0.25">
      <c r="A524" s="1" t="str">
        <f t="shared" si="18"/>
        <v>Nov</v>
      </c>
      <c r="B524" s="1">
        <f t="shared" si="19"/>
        <v>11</v>
      </c>
      <c r="C524" s="3">
        <f>DATE(2018, MONTH(DATEVALUE('[2]2022 Regulation Up'!$L$2&amp;" 1")), 1)</f>
        <v>43405</v>
      </c>
      <c r="D524" s="1">
        <v>19</v>
      </c>
      <c r="E524" s="1" t="s">
        <v>13</v>
      </c>
      <c r="F524" s="2">
        <v>315</v>
      </c>
      <c r="G524" s="2"/>
      <c r="H524" s="2"/>
      <c r="I524" s="2"/>
      <c r="J524" s="10"/>
    </row>
    <row r="525" spans="1:10" x14ac:dyDescent="0.25">
      <c r="A525" s="1" t="str">
        <f t="shared" si="18"/>
        <v>Nov</v>
      </c>
      <c r="B525" s="1">
        <f t="shared" si="19"/>
        <v>11</v>
      </c>
      <c r="C525" s="3">
        <f>DATE(2018, MONTH(DATEVALUE('[2]2022 Regulation Up'!$L$2&amp;" 1")), 1)</f>
        <v>43405</v>
      </c>
      <c r="D525" s="1">
        <v>20</v>
      </c>
      <c r="E525" s="1" t="s">
        <v>13</v>
      </c>
      <c r="F525" s="2">
        <v>351</v>
      </c>
      <c r="G525" s="2"/>
      <c r="H525" s="2"/>
      <c r="I525" s="2"/>
      <c r="J525" s="10"/>
    </row>
    <row r="526" spans="1:10" x14ac:dyDescent="0.25">
      <c r="A526" s="1" t="str">
        <f t="shared" si="18"/>
        <v>Nov</v>
      </c>
      <c r="B526" s="1">
        <f t="shared" si="19"/>
        <v>11</v>
      </c>
      <c r="C526" s="3">
        <f>DATE(2018, MONTH(DATEVALUE('[2]2022 Regulation Up'!$L$2&amp;" 1")), 1)</f>
        <v>43405</v>
      </c>
      <c r="D526" s="1">
        <v>21</v>
      </c>
      <c r="E526" s="1" t="s">
        <v>13</v>
      </c>
      <c r="F526" s="2">
        <v>327</v>
      </c>
      <c r="G526" s="2"/>
      <c r="H526" s="2"/>
      <c r="I526" s="2"/>
      <c r="J526" s="10"/>
    </row>
    <row r="527" spans="1:10" x14ac:dyDescent="0.25">
      <c r="A527" s="1" t="str">
        <f t="shared" si="18"/>
        <v>Nov</v>
      </c>
      <c r="B527" s="1">
        <f t="shared" si="19"/>
        <v>11</v>
      </c>
      <c r="C527" s="3">
        <f>DATE(2018, MONTH(DATEVALUE('[2]2022 Regulation Up'!$L$2&amp;" 1")), 1)</f>
        <v>43405</v>
      </c>
      <c r="D527" s="1">
        <v>22</v>
      </c>
      <c r="E527" s="1" t="s">
        <v>13</v>
      </c>
      <c r="F527" s="2">
        <v>341</v>
      </c>
      <c r="G527" s="2"/>
      <c r="H527" s="2"/>
      <c r="I527" s="2"/>
      <c r="J527" s="10"/>
    </row>
    <row r="528" spans="1:10" x14ac:dyDescent="0.25">
      <c r="A528" s="1" t="str">
        <f t="shared" si="18"/>
        <v>Nov</v>
      </c>
      <c r="B528" s="1">
        <f t="shared" si="19"/>
        <v>11</v>
      </c>
      <c r="C528" s="3">
        <f>DATE(2018, MONTH(DATEVALUE('[2]2022 Regulation Up'!$L$2&amp;" 1")), 1)</f>
        <v>43405</v>
      </c>
      <c r="D528" s="1">
        <v>23</v>
      </c>
      <c r="E528" s="1" t="s">
        <v>13</v>
      </c>
      <c r="F528" s="2">
        <v>377</v>
      </c>
      <c r="G528" s="2"/>
      <c r="H528" s="2"/>
      <c r="I528" s="2"/>
      <c r="J528" s="10"/>
    </row>
    <row r="529" spans="1:10" x14ac:dyDescent="0.25">
      <c r="A529" s="1" t="str">
        <f t="shared" si="18"/>
        <v>Nov</v>
      </c>
      <c r="B529" s="1">
        <f t="shared" si="19"/>
        <v>11</v>
      </c>
      <c r="C529" s="3">
        <f>DATE(2018, MONTH(DATEVALUE('[2]2022 Regulation Up'!$L$2&amp;" 1")), 1)</f>
        <v>43405</v>
      </c>
      <c r="D529" s="1">
        <v>24</v>
      </c>
      <c r="E529" s="1" t="s">
        <v>13</v>
      </c>
      <c r="F529" s="2">
        <v>347</v>
      </c>
      <c r="G529" s="2"/>
      <c r="H529" s="2"/>
      <c r="I529" s="2"/>
      <c r="J529" s="10"/>
    </row>
    <row r="530" spans="1:10" x14ac:dyDescent="0.25">
      <c r="A530" s="1" t="str">
        <f t="shared" si="18"/>
        <v>Dec</v>
      </c>
      <c r="B530" s="1">
        <f t="shared" si="19"/>
        <v>12</v>
      </c>
      <c r="C530" s="3">
        <f>DATE(2018, MONTH(DATEVALUE('[2]2022 Regulation Up'!$M$2&amp;" 1")), 1)</f>
        <v>43435</v>
      </c>
      <c r="D530" s="1">
        <v>1</v>
      </c>
      <c r="E530" s="1" t="s">
        <v>12</v>
      </c>
      <c r="F530" s="2">
        <v>201</v>
      </c>
      <c r="G530" s="2"/>
      <c r="H530" s="2"/>
      <c r="I530" s="2"/>
      <c r="J530" s="10"/>
    </row>
    <row r="531" spans="1:10" x14ac:dyDescent="0.25">
      <c r="A531" s="1" t="str">
        <f t="shared" si="18"/>
        <v>Dec</v>
      </c>
      <c r="B531" s="1">
        <f t="shared" si="19"/>
        <v>12</v>
      </c>
      <c r="C531" s="3">
        <f>DATE(2018, MONTH(DATEVALUE('[2]2022 Regulation Up'!$M$2&amp;" 1")), 1)</f>
        <v>43435</v>
      </c>
      <c r="D531" s="1">
        <v>2</v>
      </c>
      <c r="E531" s="1" t="s">
        <v>12</v>
      </c>
      <c r="F531" s="2">
        <v>220</v>
      </c>
      <c r="G531" s="2"/>
      <c r="H531" s="2"/>
      <c r="I531" s="2"/>
      <c r="J531" s="10"/>
    </row>
    <row r="532" spans="1:10" x14ac:dyDescent="0.25">
      <c r="A532" s="1" t="str">
        <f t="shared" si="18"/>
        <v>Dec</v>
      </c>
      <c r="B532" s="1">
        <f t="shared" si="19"/>
        <v>12</v>
      </c>
      <c r="C532" s="3">
        <f>DATE(2018, MONTH(DATEVALUE('[2]2022 Regulation Up'!$M$2&amp;" 1")), 1)</f>
        <v>43435</v>
      </c>
      <c r="D532" s="1">
        <v>3</v>
      </c>
      <c r="E532" s="1" t="s">
        <v>12</v>
      </c>
      <c r="F532" s="2">
        <v>220</v>
      </c>
      <c r="G532" s="2"/>
      <c r="H532" s="2"/>
      <c r="I532" s="2"/>
      <c r="J532" s="10"/>
    </row>
    <row r="533" spans="1:10" x14ac:dyDescent="0.25">
      <c r="A533" s="1" t="str">
        <f t="shared" si="18"/>
        <v>Dec</v>
      </c>
      <c r="B533" s="1">
        <f t="shared" si="19"/>
        <v>12</v>
      </c>
      <c r="C533" s="3">
        <f>DATE(2018, MONTH(DATEVALUE('[2]2022 Regulation Up'!$M$2&amp;" 1")), 1)</f>
        <v>43435</v>
      </c>
      <c r="D533" s="1">
        <v>4</v>
      </c>
      <c r="E533" s="1" t="s">
        <v>12</v>
      </c>
      <c r="F533" s="2">
        <v>247</v>
      </c>
      <c r="G533" s="2"/>
      <c r="H533" s="2"/>
      <c r="I533" s="2"/>
      <c r="J533" s="10"/>
    </row>
    <row r="534" spans="1:10" x14ac:dyDescent="0.25">
      <c r="A534" s="1" t="str">
        <f t="shared" si="18"/>
        <v>Dec</v>
      </c>
      <c r="B534" s="1">
        <f t="shared" si="19"/>
        <v>12</v>
      </c>
      <c r="C534" s="3">
        <f>DATE(2018, MONTH(DATEVALUE('[2]2022 Regulation Up'!$M$2&amp;" 1")), 1)</f>
        <v>43435</v>
      </c>
      <c r="D534" s="1">
        <v>5</v>
      </c>
      <c r="E534" s="1" t="s">
        <v>12</v>
      </c>
      <c r="F534" s="2">
        <v>337</v>
      </c>
      <c r="G534" s="2"/>
      <c r="H534" s="2"/>
      <c r="I534" s="2"/>
      <c r="J534" s="10"/>
    </row>
    <row r="535" spans="1:10" x14ac:dyDescent="0.25">
      <c r="A535" s="1" t="str">
        <f t="shared" si="18"/>
        <v>Dec</v>
      </c>
      <c r="B535" s="1">
        <f t="shared" si="19"/>
        <v>12</v>
      </c>
      <c r="C535" s="3">
        <f>DATE(2018, MONTH(DATEVALUE('[2]2022 Regulation Up'!$M$2&amp;" 1")), 1)</f>
        <v>43435</v>
      </c>
      <c r="D535" s="1">
        <v>6</v>
      </c>
      <c r="E535" s="1" t="s">
        <v>12</v>
      </c>
      <c r="F535" s="2">
        <v>487</v>
      </c>
      <c r="G535" s="2"/>
      <c r="H535" s="2"/>
      <c r="I535" s="2"/>
      <c r="J535" s="10"/>
    </row>
    <row r="536" spans="1:10" x14ac:dyDescent="0.25">
      <c r="A536" s="1" t="str">
        <f t="shared" si="18"/>
        <v>Dec</v>
      </c>
      <c r="B536" s="1">
        <f t="shared" si="19"/>
        <v>12</v>
      </c>
      <c r="C536" s="3">
        <f>DATE(2018, MONTH(DATEVALUE('[2]2022 Regulation Up'!$M$2&amp;" 1")), 1)</f>
        <v>43435</v>
      </c>
      <c r="D536" s="1">
        <v>7</v>
      </c>
      <c r="E536" s="1" t="s">
        <v>12</v>
      </c>
      <c r="F536" s="2">
        <v>567</v>
      </c>
      <c r="G536" s="2"/>
      <c r="H536" s="2"/>
      <c r="I536" s="2"/>
      <c r="J536" s="10"/>
    </row>
    <row r="537" spans="1:10" x14ac:dyDescent="0.25">
      <c r="A537" s="1" t="str">
        <f t="shared" si="18"/>
        <v>Dec</v>
      </c>
      <c r="B537" s="1">
        <f t="shared" si="19"/>
        <v>12</v>
      </c>
      <c r="C537" s="3">
        <f>DATE(2018, MONTH(DATEVALUE('[2]2022 Regulation Up'!$M$2&amp;" 1")), 1)</f>
        <v>43435</v>
      </c>
      <c r="D537" s="1">
        <v>8</v>
      </c>
      <c r="E537" s="1" t="s">
        <v>12</v>
      </c>
      <c r="F537" s="2">
        <v>331</v>
      </c>
      <c r="G537" s="2"/>
      <c r="H537" s="2"/>
      <c r="I537" s="2"/>
      <c r="J537" s="10"/>
    </row>
    <row r="538" spans="1:10" x14ac:dyDescent="0.25">
      <c r="A538" s="1" t="str">
        <f t="shared" si="18"/>
        <v>Dec</v>
      </c>
      <c r="B538" s="1">
        <f t="shared" si="19"/>
        <v>12</v>
      </c>
      <c r="C538" s="3">
        <f>DATE(2018, MONTH(DATEVALUE('[2]2022 Regulation Up'!$M$2&amp;" 1")), 1)</f>
        <v>43435</v>
      </c>
      <c r="D538" s="1">
        <v>9</v>
      </c>
      <c r="E538" s="1" t="s">
        <v>12</v>
      </c>
      <c r="F538" s="2">
        <v>324</v>
      </c>
      <c r="G538" s="2"/>
      <c r="H538" s="2"/>
      <c r="I538" s="2"/>
      <c r="J538" s="10"/>
    </row>
    <row r="539" spans="1:10" x14ac:dyDescent="0.25">
      <c r="A539" s="1" t="str">
        <f t="shared" si="18"/>
        <v>Dec</v>
      </c>
      <c r="B539" s="1">
        <f t="shared" si="19"/>
        <v>12</v>
      </c>
      <c r="C539" s="3">
        <f>DATE(2018, MONTH(DATEVALUE('[2]2022 Regulation Up'!$M$2&amp;" 1")), 1)</f>
        <v>43435</v>
      </c>
      <c r="D539" s="1">
        <v>10</v>
      </c>
      <c r="E539" s="1" t="s">
        <v>12</v>
      </c>
      <c r="F539" s="2">
        <v>426</v>
      </c>
      <c r="G539" s="2"/>
      <c r="H539" s="2"/>
      <c r="I539" s="2"/>
      <c r="J539" s="10"/>
    </row>
    <row r="540" spans="1:10" x14ac:dyDescent="0.25">
      <c r="A540" s="1" t="str">
        <f t="shared" si="18"/>
        <v>Dec</v>
      </c>
      <c r="B540" s="1">
        <f t="shared" si="19"/>
        <v>12</v>
      </c>
      <c r="C540" s="3">
        <f>DATE(2018, MONTH(DATEVALUE('[2]2022 Regulation Up'!$M$2&amp;" 1")), 1)</f>
        <v>43435</v>
      </c>
      <c r="D540" s="1">
        <v>11</v>
      </c>
      <c r="E540" s="1" t="s">
        <v>12</v>
      </c>
      <c r="F540" s="2">
        <v>469</v>
      </c>
      <c r="G540" s="2"/>
      <c r="H540" s="2"/>
      <c r="I540" s="2"/>
      <c r="J540" s="10"/>
    </row>
    <row r="541" spans="1:10" x14ac:dyDescent="0.25">
      <c r="A541" s="1" t="str">
        <f t="shared" si="18"/>
        <v>Dec</v>
      </c>
      <c r="B541" s="1">
        <f t="shared" si="19"/>
        <v>12</v>
      </c>
      <c r="C541" s="3">
        <f>DATE(2018, MONTH(DATEVALUE('[2]2022 Regulation Up'!$M$2&amp;" 1")), 1)</f>
        <v>43435</v>
      </c>
      <c r="D541" s="1">
        <v>12</v>
      </c>
      <c r="E541" s="1" t="s">
        <v>12</v>
      </c>
      <c r="F541" s="2">
        <v>440</v>
      </c>
      <c r="G541" s="2"/>
      <c r="H541" s="2"/>
      <c r="I541" s="2"/>
      <c r="J541" s="10"/>
    </row>
    <row r="542" spans="1:10" x14ac:dyDescent="0.25">
      <c r="A542" s="1" t="str">
        <f t="shared" si="18"/>
        <v>Dec</v>
      </c>
      <c r="B542" s="1">
        <f t="shared" si="19"/>
        <v>12</v>
      </c>
      <c r="C542" s="3">
        <f>DATE(2018, MONTH(DATEVALUE('[2]2022 Regulation Up'!$M$2&amp;" 1")), 1)</f>
        <v>43435</v>
      </c>
      <c r="D542" s="1">
        <v>13</v>
      </c>
      <c r="E542" s="1" t="s">
        <v>12</v>
      </c>
      <c r="F542" s="2">
        <v>351</v>
      </c>
      <c r="G542" s="2"/>
      <c r="H542" s="2"/>
      <c r="I542" s="2"/>
      <c r="J542" s="10"/>
    </row>
    <row r="543" spans="1:10" x14ac:dyDescent="0.25">
      <c r="A543" s="1" t="str">
        <f t="shared" si="18"/>
        <v>Dec</v>
      </c>
      <c r="B543" s="1">
        <f t="shared" si="19"/>
        <v>12</v>
      </c>
      <c r="C543" s="3">
        <f>DATE(2018, MONTH(DATEVALUE('[2]2022 Regulation Up'!$M$2&amp;" 1")), 1)</f>
        <v>43435</v>
      </c>
      <c r="D543" s="1">
        <v>14</v>
      </c>
      <c r="E543" s="1" t="s">
        <v>12</v>
      </c>
      <c r="F543" s="2">
        <v>416</v>
      </c>
      <c r="G543" s="2"/>
      <c r="H543" s="2"/>
      <c r="I543" s="2"/>
      <c r="J543" s="10"/>
    </row>
    <row r="544" spans="1:10" x14ac:dyDescent="0.25">
      <c r="A544" s="1" t="str">
        <f t="shared" si="18"/>
        <v>Dec</v>
      </c>
      <c r="B544" s="1">
        <f t="shared" si="19"/>
        <v>12</v>
      </c>
      <c r="C544" s="3">
        <f>DATE(2018, MONTH(DATEVALUE('[2]2022 Regulation Up'!$M$2&amp;" 1")), 1)</f>
        <v>43435</v>
      </c>
      <c r="D544" s="1">
        <v>15</v>
      </c>
      <c r="E544" s="1" t="s">
        <v>12</v>
      </c>
      <c r="F544" s="2">
        <v>433</v>
      </c>
      <c r="G544" s="2"/>
      <c r="H544" s="2"/>
      <c r="I544" s="2"/>
      <c r="J544" s="10"/>
    </row>
    <row r="545" spans="1:10" x14ac:dyDescent="0.25">
      <c r="A545" s="1" t="str">
        <f t="shared" si="18"/>
        <v>Dec</v>
      </c>
      <c r="B545" s="1">
        <f t="shared" si="19"/>
        <v>12</v>
      </c>
      <c r="C545" s="3">
        <f>DATE(2018, MONTH(DATEVALUE('[2]2022 Regulation Up'!$M$2&amp;" 1")), 1)</f>
        <v>43435</v>
      </c>
      <c r="D545" s="1">
        <v>16</v>
      </c>
      <c r="E545" s="1" t="s">
        <v>12</v>
      </c>
      <c r="F545" s="2">
        <v>546</v>
      </c>
      <c r="G545" s="2"/>
      <c r="H545" s="2"/>
      <c r="I545" s="2"/>
      <c r="J545" s="10"/>
    </row>
    <row r="546" spans="1:10" x14ac:dyDescent="0.25">
      <c r="A546" s="1" t="str">
        <f t="shared" si="18"/>
        <v>Dec</v>
      </c>
      <c r="B546" s="1">
        <f t="shared" si="19"/>
        <v>12</v>
      </c>
      <c r="C546" s="3">
        <f>DATE(2018, MONTH(DATEVALUE('[2]2022 Regulation Up'!$M$2&amp;" 1")), 1)</f>
        <v>43435</v>
      </c>
      <c r="D546" s="1">
        <v>17</v>
      </c>
      <c r="E546" s="1" t="s">
        <v>12</v>
      </c>
      <c r="F546" s="2">
        <v>849</v>
      </c>
      <c r="G546" s="2"/>
      <c r="H546" s="2"/>
      <c r="I546" s="2"/>
      <c r="J546" s="10"/>
    </row>
    <row r="547" spans="1:10" x14ac:dyDescent="0.25">
      <c r="A547" s="1" t="str">
        <f t="shared" si="18"/>
        <v>Dec</v>
      </c>
      <c r="B547" s="1">
        <f t="shared" si="19"/>
        <v>12</v>
      </c>
      <c r="C547" s="3">
        <f>DATE(2018, MONTH(DATEVALUE('[2]2022 Regulation Up'!$M$2&amp;" 1")), 1)</f>
        <v>43435</v>
      </c>
      <c r="D547" s="1">
        <v>18</v>
      </c>
      <c r="E547" s="1" t="s">
        <v>12</v>
      </c>
      <c r="F547" s="2">
        <v>666</v>
      </c>
      <c r="G547" s="2"/>
      <c r="H547" s="2"/>
      <c r="I547" s="2"/>
      <c r="J547" s="10"/>
    </row>
    <row r="548" spans="1:10" x14ac:dyDescent="0.25">
      <c r="A548" s="1" t="str">
        <f t="shared" si="18"/>
        <v>Dec</v>
      </c>
      <c r="B548" s="1">
        <f t="shared" si="19"/>
        <v>12</v>
      </c>
      <c r="C548" s="3">
        <f>DATE(2018, MONTH(DATEVALUE('[2]2022 Regulation Up'!$M$2&amp;" 1")), 1)</f>
        <v>43435</v>
      </c>
      <c r="D548" s="1">
        <v>19</v>
      </c>
      <c r="E548" s="1" t="s">
        <v>12</v>
      </c>
      <c r="F548" s="2">
        <v>251</v>
      </c>
      <c r="G548" s="2"/>
      <c r="H548" s="2"/>
      <c r="I548" s="2"/>
      <c r="J548" s="10"/>
    </row>
    <row r="549" spans="1:10" x14ac:dyDescent="0.25">
      <c r="A549" s="1" t="str">
        <f t="shared" si="18"/>
        <v>Dec</v>
      </c>
      <c r="B549" s="1">
        <f t="shared" si="19"/>
        <v>12</v>
      </c>
      <c r="C549" s="3">
        <f>DATE(2018, MONTH(DATEVALUE('[2]2022 Regulation Up'!$M$2&amp;" 1")), 1)</f>
        <v>43435</v>
      </c>
      <c r="D549" s="1">
        <v>20</v>
      </c>
      <c r="E549" s="1" t="s">
        <v>12</v>
      </c>
      <c r="F549" s="2">
        <v>209</v>
      </c>
      <c r="G549" s="2"/>
      <c r="H549" s="2"/>
      <c r="I549" s="2"/>
      <c r="J549" s="10"/>
    </row>
    <row r="550" spans="1:10" x14ac:dyDescent="0.25">
      <c r="A550" s="1" t="str">
        <f t="shared" si="18"/>
        <v>Dec</v>
      </c>
      <c r="B550" s="1">
        <f t="shared" si="19"/>
        <v>12</v>
      </c>
      <c r="C550" s="3">
        <f>DATE(2018, MONTH(DATEVALUE('[2]2022 Regulation Up'!$M$2&amp;" 1")), 1)</f>
        <v>43435</v>
      </c>
      <c r="D550" s="1">
        <v>21</v>
      </c>
      <c r="E550" s="1" t="s">
        <v>12</v>
      </c>
      <c r="F550" s="2">
        <v>226</v>
      </c>
      <c r="G550" s="2"/>
      <c r="H550" s="2"/>
      <c r="I550" s="2"/>
      <c r="J550" s="10"/>
    </row>
    <row r="551" spans="1:10" x14ac:dyDescent="0.25">
      <c r="A551" s="1" t="str">
        <f t="shared" si="18"/>
        <v>Dec</v>
      </c>
      <c r="B551" s="1">
        <f t="shared" si="19"/>
        <v>12</v>
      </c>
      <c r="C551" s="3">
        <f>DATE(2018, MONTH(DATEVALUE('[2]2022 Regulation Up'!$M$2&amp;" 1")), 1)</f>
        <v>43435</v>
      </c>
      <c r="D551" s="1">
        <v>22</v>
      </c>
      <c r="E551" s="1" t="s">
        <v>12</v>
      </c>
      <c r="F551" s="2">
        <v>200</v>
      </c>
      <c r="G551" s="2"/>
      <c r="H551" s="2"/>
      <c r="I551" s="2"/>
      <c r="J551" s="10"/>
    </row>
    <row r="552" spans="1:10" x14ac:dyDescent="0.25">
      <c r="A552" s="1" t="str">
        <f t="shared" si="18"/>
        <v>Dec</v>
      </c>
      <c r="B552" s="1">
        <f t="shared" si="19"/>
        <v>12</v>
      </c>
      <c r="C552" s="3">
        <f>DATE(2018, MONTH(DATEVALUE('[2]2022 Regulation Up'!$M$2&amp;" 1")), 1)</f>
        <v>43435</v>
      </c>
      <c r="D552" s="1">
        <v>23</v>
      </c>
      <c r="E552" s="1" t="s">
        <v>12</v>
      </c>
      <c r="F552" s="2">
        <v>172</v>
      </c>
      <c r="G552" s="2"/>
      <c r="H552" s="2"/>
      <c r="I552" s="2"/>
      <c r="J552" s="10"/>
    </row>
    <row r="553" spans="1:10" x14ac:dyDescent="0.25">
      <c r="A553" s="1" t="str">
        <f t="shared" si="18"/>
        <v>Dec</v>
      </c>
      <c r="B553" s="1">
        <f t="shared" si="19"/>
        <v>12</v>
      </c>
      <c r="C553" s="3">
        <f>DATE(2018, MONTH(DATEVALUE('[2]2022 Regulation Up'!$M$2&amp;" 1")), 1)</f>
        <v>43435</v>
      </c>
      <c r="D553" s="1">
        <v>24</v>
      </c>
      <c r="E553" s="1" t="s">
        <v>12</v>
      </c>
      <c r="F553" s="2">
        <v>191</v>
      </c>
      <c r="G553" s="2"/>
      <c r="H553" s="2"/>
      <c r="I553" s="2"/>
      <c r="J553" s="10"/>
    </row>
    <row r="554" spans="1:10" x14ac:dyDescent="0.25">
      <c r="A554" s="1" t="str">
        <f t="shared" si="18"/>
        <v>Dec</v>
      </c>
      <c r="B554" s="1">
        <f t="shared" si="19"/>
        <v>12</v>
      </c>
      <c r="C554" s="3">
        <f>DATE(2018, MONTH(DATEVALUE('[2]2022 Regulation Up'!$M$2&amp;" 1")), 1)</f>
        <v>43435</v>
      </c>
      <c r="D554" s="1">
        <v>1</v>
      </c>
      <c r="E554" s="1" t="s">
        <v>13</v>
      </c>
      <c r="F554" s="2">
        <v>300</v>
      </c>
      <c r="G554" s="2"/>
      <c r="H554" s="2"/>
      <c r="I554" s="2"/>
      <c r="J554" s="10"/>
    </row>
    <row r="555" spans="1:10" x14ac:dyDescent="0.25">
      <c r="A555" s="1" t="str">
        <f t="shared" si="18"/>
        <v>Dec</v>
      </c>
      <c r="B555" s="1">
        <f t="shared" si="19"/>
        <v>12</v>
      </c>
      <c r="C555" s="3">
        <f>DATE(2018, MONTH(DATEVALUE('[2]2022 Regulation Up'!$M$2&amp;" 1")), 1)</f>
        <v>43435</v>
      </c>
      <c r="D555" s="1">
        <v>2</v>
      </c>
      <c r="E555" s="1" t="s">
        <v>13</v>
      </c>
      <c r="F555" s="2">
        <v>288</v>
      </c>
      <c r="G555" s="2"/>
      <c r="H555" s="2"/>
      <c r="I555" s="2"/>
      <c r="J555" s="10"/>
    </row>
    <row r="556" spans="1:10" x14ac:dyDescent="0.25">
      <c r="A556" s="1" t="str">
        <f t="shared" si="18"/>
        <v>Dec</v>
      </c>
      <c r="B556" s="1">
        <f t="shared" si="19"/>
        <v>12</v>
      </c>
      <c r="C556" s="3">
        <f>DATE(2018, MONTH(DATEVALUE('[2]2022 Regulation Up'!$M$2&amp;" 1")), 1)</f>
        <v>43435</v>
      </c>
      <c r="D556" s="1">
        <v>3</v>
      </c>
      <c r="E556" s="1" t="s">
        <v>13</v>
      </c>
      <c r="F556" s="2">
        <v>205</v>
      </c>
      <c r="G556" s="2"/>
      <c r="H556" s="2"/>
      <c r="I556" s="2"/>
      <c r="J556" s="10"/>
    </row>
    <row r="557" spans="1:10" x14ac:dyDescent="0.25">
      <c r="A557" s="1" t="str">
        <f t="shared" si="18"/>
        <v>Dec</v>
      </c>
      <c r="B557" s="1">
        <f t="shared" si="19"/>
        <v>12</v>
      </c>
      <c r="C557" s="3">
        <f>DATE(2018, MONTH(DATEVALUE('[2]2022 Regulation Up'!$M$2&amp;" 1")), 1)</f>
        <v>43435</v>
      </c>
      <c r="D557" s="1">
        <v>4</v>
      </c>
      <c r="E557" s="1" t="s">
        <v>13</v>
      </c>
      <c r="F557" s="2">
        <v>191</v>
      </c>
      <c r="G557" s="2"/>
      <c r="H557" s="2"/>
      <c r="I557" s="2"/>
      <c r="J557" s="10"/>
    </row>
    <row r="558" spans="1:10" x14ac:dyDescent="0.25">
      <c r="A558" s="1" t="str">
        <f t="shared" si="18"/>
        <v>Dec</v>
      </c>
      <c r="B558" s="1">
        <f t="shared" si="19"/>
        <v>12</v>
      </c>
      <c r="C558" s="3">
        <f>DATE(2018, MONTH(DATEVALUE('[2]2022 Regulation Up'!$M$2&amp;" 1")), 1)</f>
        <v>43435</v>
      </c>
      <c r="D558" s="1">
        <v>5</v>
      </c>
      <c r="E558" s="1" t="s">
        <v>13</v>
      </c>
      <c r="F558" s="2">
        <v>191</v>
      </c>
      <c r="G558" s="2"/>
      <c r="H558" s="2"/>
      <c r="I558" s="2"/>
      <c r="J558" s="10"/>
    </row>
    <row r="559" spans="1:10" x14ac:dyDescent="0.25">
      <c r="A559" s="1" t="str">
        <f t="shared" si="18"/>
        <v>Dec</v>
      </c>
      <c r="B559" s="1">
        <f t="shared" si="19"/>
        <v>12</v>
      </c>
      <c r="C559" s="3">
        <f>DATE(2018, MONTH(DATEVALUE('[2]2022 Regulation Up'!$M$2&amp;" 1")), 1)</f>
        <v>43435</v>
      </c>
      <c r="D559" s="1">
        <v>6</v>
      </c>
      <c r="E559" s="1" t="s">
        <v>13</v>
      </c>
      <c r="F559" s="2">
        <v>278</v>
      </c>
      <c r="G559" s="2"/>
      <c r="H559" s="2"/>
      <c r="I559" s="2"/>
      <c r="J559" s="10"/>
    </row>
    <row r="560" spans="1:10" x14ac:dyDescent="0.25">
      <c r="A560" s="1" t="str">
        <f t="shared" si="18"/>
        <v>Dec</v>
      </c>
      <c r="B560" s="1">
        <f t="shared" si="19"/>
        <v>12</v>
      </c>
      <c r="C560" s="3">
        <f>DATE(2018, MONTH(DATEVALUE('[2]2022 Regulation Up'!$M$2&amp;" 1")), 1)</f>
        <v>43435</v>
      </c>
      <c r="D560" s="1">
        <v>7</v>
      </c>
      <c r="E560" s="1" t="s">
        <v>13</v>
      </c>
      <c r="F560" s="2">
        <v>204</v>
      </c>
      <c r="G560" s="2"/>
      <c r="H560" s="2"/>
      <c r="I560" s="2"/>
      <c r="J560" s="10"/>
    </row>
    <row r="561" spans="1:10" x14ac:dyDescent="0.25">
      <c r="A561" s="1" t="str">
        <f t="shared" si="18"/>
        <v>Dec</v>
      </c>
      <c r="B561" s="1">
        <f t="shared" si="19"/>
        <v>12</v>
      </c>
      <c r="C561" s="3">
        <f>DATE(2018, MONTH(DATEVALUE('[2]2022 Regulation Up'!$M$2&amp;" 1")), 1)</f>
        <v>43435</v>
      </c>
      <c r="D561" s="1">
        <v>8</v>
      </c>
      <c r="E561" s="1" t="s">
        <v>13</v>
      </c>
      <c r="F561" s="2">
        <v>363</v>
      </c>
      <c r="G561" s="2"/>
      <c r="H561" s="2"/>
      <c r="I561" s="2"/>
      <c r="J561" s="10"/>
    </row>
    <row r="562" spans="1:10" x14ac:dyDescent="0.25">
      <c r="A562" s="1" t="str">
        <f t="shared" si="18"/>
        <v>Dec</v>
      </c>
      <c r="B562" s="1">
        <f t="shared" si="19"/>
        <v>12</v>
      </c>
      <c r="C562" s="3">
        <f>DATE(2018, MONTH(DATEVALUE('[2]2022 Regulation Up'!$M$2&amp;" 1")), 1)</f>
        <v>43435</v>
      </c>
      <c r="D562" s="1">
        <v>9</v>
      </c>
      <c r="E562" s="1" t="s">
        <v>13</v>
      </c>
      <c r="F562" s="2">
        <v>684</v>
      </c>
      <c r="G562" s="2"/>
      <c r="H562" s="2"/>
      <c r="I562" s="2"/>
      <c r="J562" s="10"/>
    </row>
    <row r="563" spans="1:10" x14ac:dyDescent="0.25">
      <c r="A563" s="1" t="str">
        <f t="shared" si="18"/>
        <v>Dec</v>
      </c>
      <c r="B563" s="1">
        <f t="shared" si="19"/>
        <v>12</v>
      </c>
      <c r="C563" s="3">
        <f>DATE(2018, MONTH(DATEVALUE('[2]2022 Regulation Up'!$M$2&amp;" 1")), 1)</f>
        <v>43435</v>
      </c>
      <c r="D563" s="1">
        <v>10</v>
      </c>
      <c r="E563" s="1" t="s">
        <v>13</v>
      </c>
      <c r="F563" s="2">
        <v>562</v>
      </c>
      <c r="G563" s="2"/>
      <c r="H563" s="2"/>
      <c r="I563" s="2"/>
      <c r="J563" s="10"/>
    </row>
    <row r="564" spans="1:10" x14ac:dyDescent="0.25">
      <c r="A564" s="1" t="str">
        <f t="shared" si="18"/>
        <v>Dec</v>
      </c>
      <c r="B564" s="1">
        <f t="shared" si="19"/>
        <v>12</v>
      </c>
      <c r="C564" s="3">
        <f>DATE(2018, MONTH(DATEVALUE('[2]2022 Regulation Up'!$M$2&amp;" 1")), 1)</f>
        <v>43435</v>
      </c>
      <c r="D564" s="1">
        <v>11</v>
      </c>
      <c r="E564" s="1" t="s">
        <v>13</v>
      </c>
      <c r="F564" s="2">
        <v>442</v>
      </c>
      <c r="G564" s="2"/>
      <c r="H564" s="2"/>
      <c r="I564" s="2"/>
      <c r="J564" s="10"/>
    </row>
    <row r="565" spans="1:10" x14ac:dyDescent="0.25">
      <c r="A565" s="1" t="str">
        <f t="shared" si="18"/>
        <v>Dec</v>
      </c>
      <c r="B565" s="1">
        <f t="shared" si="19"/>
        <v>12</v>
      </c>
      <c r="C565" s="3">
        <f>DATE(2018, MONTH(DATEVALUE('[2]2022 Regulation Up'!$M$2&amp;" 1")), 1)</f>
        <v>43435</v>
      </c>
      <c r="D565" s="1">
        <v>12</v>
      </c>
      <c r="E565" s="1" t="s">
        <v>13</v>
      </c>
      <c r="F565" s="2">
        <v>360</v>
      </c>
      <c r="G565" s="2"/>
      <c r="H565" s="2"/>
      <c r="I565" s="2"/>
      <c r="J565" s="10"/>
    </row>
    <row r="566" spans="1:10" x14ac:dyDescent="0.25">
      <c r="A566" s="1" t="str">
        <f t="shared" si="18"/>
        <v>Dec</v>
      </c>
      <c r="B566" s="1">
        <f t="shared" si="19"/>
        <v>12</v>
      </c>
      <c r="C566" s="3">
        <f>DATE(2018, MONTH(DATEVALUE('[2]2022 Regulation Up'!$M$2&amp;" 1")), 1)</f>
        <v>43435</v>
      </c>
      <c r="D566" s="1">
        <v>13</v>
      </c>
      <c r="E566" s="1" t="s">
        <v>13</v>
      </c>
      <c r="F566" s="2">
        <v>352</v>
      </c>
      <c r="G566" s="2"/>
      <c r="H566" s="2"/>
      <c r="I566" s="2"/>
      <c r="J566" s="10"/>
    </row>
    <row r="567" spans="1:10" x14ac:dyDescent="0.25">
      <c r="A567" s="1" t="str">
        <f t="shared" si="18"/>
        <v>Dec</v>
      </c>
      <c r="B567" s="1">
        <f t="shared" si="19"/>
        <v>12</v>
      </c>
      <c r="C567" s="3">
        <f>DATE(2018, MONTH(DATEVALUE('[2]2022 Regulation Up'!$M$2&amp;" 1")), 1)</f>
        <v>43435</v>
      </c>
      <c r="D567" s="1">
        <v>14</v>
      </c>
      <c r="E567" s="1" t="s">
        <v>13</v>
      </c>
      <c r="F567" s="2">
        <v>393</v>
      </c>
      <c r="G567" s="2"/>
      <c r="H567" s="2"/>
      <c r="I567" s="2"/>
      <c r="J567" s="10"/>
    </row>
    <row r="568" spans="1:10" x14ac:dyDescent="0.25">
      <c r="A568" s="1" t="str">
        <f t="shared" si="18"/>
        <v>Dec</v>
      </c>
      <c r="B568" s="1">
        <f t="shared" si="19"/>
        <v>12</v>
      </c>
      <c r="C568" s="3">
        <f>DATE(2018, MONTH(DATEVALUE('[2]2022 Regulation Up'!$M$2&amp;" 1")), 1)</f>
        <v>43435</v>
      </c>
      <c r="D568" s="1">
        <v>15</v>
      </c>
      <c r="E568" s="1" t="s">
        <v>13</v>
      </c>
      <c r="F568" s="2">
        <v>411</v>
      </c>
      <c r="G568" s="2"/>
      <c r="H568" s="2"/>
      <c r="I568" s="2"/>
      <c r="J568" s="10"/>
    </row>
    <row r="569" spans="1:10" x14ac:dyDescent="0.25">
      <c r="A569" s="1" t="str">
        <f t="shared" si="18"/>
        <v>Dec</v>
      </c>
      <c r="B569" s="1">
        <f t="shared" si="19"/>
        <v>12</v>
      </c>
      <c r="C569" s="3">
        <f>DATE(2018, MONTH(DATEVALUE('[2]2022 Regulation Up'!$M$2&amp;" 1")), 1)</f>
        <v>43435</v>
      </c>
      <c r="D569" s="1">
        <v>16</v>
      </c>
      <c r="E569" s="1" t="s">
        <v>13</v>
      </c>
      <c r="F569" s="2">
        <v>376</v>
      </c>
      <c r="G569" s="2"/>
      <c r="H569" s="2"/>
      <c r="I569" s="2"/>
      <c r="J569" s="10"/>
    </row>
    <row r="570" spans="1:10" x14ac:dyDescent="0.25">
      <c r="A570" s="1" t="str">
        <f t="shared" si="18"/>
        <v>Dec</v>
      </c>
      <c r="B570" s="1">
        <f t="shared" si="19"/>
        <v>12</v>
      </c>
      <c r="C570" s="3">
        <f>DATE(2018, MONTH(DATEVALUE('[2]2022 Regulation Up'!$M$2&amp;" 1")), 1)</f>
        <v>43435</v>
      </c>
      <c r="D570" s="1">
        <v>17</v>
      </c>
      <c r="E570" s="1" t="s">
        <v>13</v>
      </c>
      <c r="F570" s="2">
        <v>341</v>
      </c>
      <c r="G570" s="2"/>
      <c r="H570" s="2"/>
      <c r="I570" s="2"/>
      <c r="J570" s="10"/>
    </row>
    <row r="571" spans="1:10" x14ac:dyDescent="0.25">
      <c r="A571" s="1" t="str">
        <f t="shared" si="18"/>
        <v>Dec</v>
      </c>
      <c r="B571" s="1">
        <f t="shared" si="19"/>
        <v>12</v>
      </c>
      <c r="C571" s="3">
        <f>DATE(2018, MONTH(DATEVALUE('[2]2022 Regulation Up'!$M$2&amp;" 1")), 1)</f>
        <v>43435</v>
      </c>
      <c r="D571" s="1">
        <v>18</v>
      </c>
      <c r="E571" s="1" t="s">
        <v>13</v>
      </c>
      <c r="F571" s="2">
        <v>228</v>
      </c>
      <c r="G571" s="2"/>
      <c r="H571" s="2"/>
      <c r="I571" s="2"/>
      <c r="J571" s="10"/>
    </row>
    <row r="572" spans="1:10" x14ac:dyDescent="0.25">
      <c r="A572" s="1" t="str">
        <f t="shared" si="18"/>
        <v>Dec</v>
      </c>
      <c r="B572" s="1">
        <f t="shared" si="19"/>
        <v>12</v>
      </c>
      <c r="C572" s="3">
        <f>DATE(2018, MONTH(DATEVALUE('[2]2022 Regulation Up'!$M$2&amp;" 1")), 1)</f>
        <v>43435</v>
      </c>
      <c r="D572" s="1">
        <v>19</v>
      </c>
      <c r="E572" s="1" t="s">
        <v>13</v>
      </c>
      <c r="F572" s="2">
        <v>299</v>
      </c>
      <c r="G572" s="2"/>
      <c r="H572" s="2"/>
      <c r="I572" s="2"/>
      <c r="J572" s="10"/>
    </row>
    <row r="573" spans="1:10" x14ac:dyDescent="0.25">
      <c r="A573" s="1" t="str">
        <f t="shared" si="18"/>
        <v>Dec</v>
      </c>
      <c r="B573" s="1">
        <f t="shared" si="19"/>
        <v>12</v>
      </c>
      <c r="C573" s="3">
        <f>DATE(2018, MONTH(DATEVALUE('[2]2022 Regulation Up'!$M$2&amp;" 1")), 1)</f>
        <v>43435</v>
      </c>
      <c r="D573" s="1">
        <v>20</v>
      </c>
      <c r="E573" s="1" t="s">
        <v>13</v>
      </c>
      <c r="F573" s="2">
        <v>294</v>
      </c>
      <c r="G573" s="2"/>
      <c r="H573" s="2"/>
      <c r="I573" s="2"/>
      <c r="J573" s="10"/>
    </row>
    <row r="574" spans="1:10" x14ac:dyDescent="0.25">
      <c r="A574" s="1" t="str">
        <f t="shared" si="18"/>
        <v>Dec</v>
      </c>
      <c r="B574" s="1">
        <f t="shared" si="19"/>
        <v>12</v>
      </c>
      <c r="C574" s="3">
        <f>DATE(2018, MONTH(DATEVALUE('[2]2022 Regulation Up'!$M$2&amp;" 1")), 1)</f>
        <v>43435</v>
      </c>
      <c r="D574" s="1">
        <v>21</v>
      </c>
      <c r="E574" s="1" t="s">
        <v>13</v>
      </c>
      <c r="F574" s="2">
        <v>301</v>
      </c>
      <c r="G574" s="2"/>
      <c r="H574" s="2"/>
      <c r="I574" s="2"/>
      <c r="J574" s="10"/>
    </row>
    <row r="575" spans="1:10" x14ac:dyDescent="0.25">
      <c r="A575" s="1" t="str">
        <f t="shared" si="18"/>
        <v>Dec</v>
      </c>
      <c r="B575" s="1">
        <f t="shared" si="19"/>
        <v>12</v>
      </c>
      <c r="C575" s="3">
        <f>DATE(2018, MONTH(DATEVALUE('[2]2022 Regulation Up'!$M$2&amp;" 1")), 1)</f>
        <v>43435</v>
      </c>
      <c r="D575" s="1">
        <v>22</v>
      </c>
      <c r="E575" s="1" t="s">
        <v>13</v>
      </c>
      <c r="F575" s="2">
        <v>317</v>
      </c>
      <c r="G575" s="2"/>
      <c r="H575" s="2"/>
      <c r="I575" s="2"/>
      <c r="J575" s="10"/>
    </row>
    <row r="576" spans="1:10" x14ac:dyDescent="0.25">
      <c r="A576" s="1" t="str">
        <f t="shared" si="18"/>
        <v>Dec</v>
      </c>
      <c r="B576" s="1">
        <f t="shared" si="19"/>
        <v>12</v>
      </c>
      <c r="C576" s="3">
        <f>DATE(2018, MONTH(DATEVALUE('[2]2022 Regulation Up'!$M$2&amp;" 1")), 1)</f>
        <v>43435</v>
      </c>
      <c r="D576" s="1">
        <v>23</v>
      </c>
      <c r="E576" s="1" t="s">
        <v>13</v>
      </c>
      <c r="F576" s="2">
        <v>365</v>
      </c>
      <c r="G576" s="2"/>
      <c r="H576" s="2"/>
      <c r="I576" s="2"/>
      <c r="J576" s="10"/>
    </row>
    <row r="577" spans="1:10" x14ac:dyDescent="0.25">
      <c r="A577" s="1" t="str">
        <f t="shared" si="18"/>
        <v>Dec</v>
      </c>
      <c r="B577" s="1">
        <f t="shared" si="19"/>
        <v>12</v>
      </c>
      <c r="C577" s="3">
        <f>DATE(2018, MONTH(DATEVALUE('[2]2022 Regulation Up'!$M$2&amp;" 1")), 1)</f>
        <v>43435</v>
      </c>
      <c r="D577" s="1">
        <v>24</v>
      </c>
      <c r="E577" s="1" t="s">
        <v>13</v>
      </c>
      <c r="F577" s="2">
        <v>391</v>
      </c>
      <c r="G577" s="2"/>
      <c r="H577" s="2"/>
      <c r="I577" s="2"/>
      <c r="J577" s="10"/>
    </row>
  </sheetData>
  <mergeCells count="1">
    <mergeCell ref="AT2:BR2"/>
  </mergeCells>
  <conditionalFormatting sqref="T37:T38 T42:T4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7:U46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50:Q7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482:F50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2023 Regulation Up</vt:lpstr>
      <vt:lpstr>2023 Regulation Down</vt:lpstr>
      <vt:lpstr>2024 Regulation Up</vt:lpstr>
      <vt:lpstr>2024 Regulation Down</vt:lpstr>
      <vt:lpstr>2024 Wind Adj Table</vt:lpstr>
      <vt:lpstr>2024 Solar Adj Table</vt:lpstr>
      <vt:lpstr>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2023-09-15T19:55:36Z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2023-08-15T19:12:27Z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2e499730-e839-4764-aacf-9098ea0b95d2</vt:lpwstr>
  </property>
  <property fmtid="{D5CDD505-2E9C-101B-9397-08002B2CF9AE}" pid="8" name="MSIP_Label_7084cbda-52b8-46fb-a7b7-cb5bd465ed85_ContentBits">
    <vt:lpwstr>0</vt:lpwstr>
  </property>
</Properties>
</file>