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50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<sst xmlns="http://schemas.openxmlformats.org/spreadsheetml/2006/main" count="149" uniqueCount="103">
  <si>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</si>
  <si>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</si>
  <si>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</si>
  <si>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</si>
  <si>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</si>
  <si>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</si>
  <si>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</si>
  <si>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</si>
  <si>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</si>
  <si>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</si>
  <si>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</si>
  <si>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</si>
  <si>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</si>
  <si>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</si>
  <si>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</si>
  <si>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</si>
  <si>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</si>
  <si>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</si>
  <si>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</si>
  <si>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</si>
  <si>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</si>
  <si>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</si>
  <si>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</si>
  <si>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</si>
  <si>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</si>
  <si>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</si>
  <si>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</si>
  <si>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</si>
  <si>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</si>
  <si>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</si>
  <si>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</si>
  <si>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</si>
  <si>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</si>
  <si>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</si>
  <si>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</si>
  <si>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</si>
  <si>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</si>
  <si>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</si>
  <si>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</si>
  <si>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</si>
  <si>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</si>
  <si>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</si>
  <si>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>Bill Barnes</t>
  </si>
  <si>
    <t>Bob Helton</t>
  </si>
  <si>
    <t>Collin Martin</t>
  </si>
  <si>
    <t>Jose Gaytan</t>
  </si>
  <si>
    <t>ENGIE</t>
  </si>
  <si>
    <t>Keith Nix</t>
  </si>
  <si>
    <t>Jeremy Carpenter</t>
  </si>
  <si>
    <t xml:space="preserve">Alicia Loving </t>
  </si>
  <si>
    <t>Garret Kent</t>
  </si>
  <si>
    <t>Eric Goff</t>
  </si>
  <si>
    <t>Bryan Sams</t>
  </si>
  <si>
    <t>Prepared by:   Cory Phillips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</si>
  <si>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</si>
  <si>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</si>
  <si>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</si>
  <si>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</si>
  <si>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</si>
  <si>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</si>
  <si>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</si>
  <si>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</si>
  <si>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Emily Jolly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</si>
  <si>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</si>
  <si>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</si>
  <si>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</si>
  <si>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</si>
  <si>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</si>
  <si>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</si>
  <si>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</si>
  <si>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</si>
  <si>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</si>
  <si>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</si>
  <si>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</si>
  <si>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</si>
  <si>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</si>
  <si>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</si>
  <si>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</si>
  <si>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</si>
  <si>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</si>
  <si>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</si>
  <si>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</si>
  <si>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</si>
  <si>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</si>
  <si>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</si>
  <si>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</si>
  <si>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</si>
  <si>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</si>
  <si>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</si>
  <si>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</si>
  <si>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</si>
  <si>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</si>
  <si>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</si>
  <si>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</si>
  <si>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</si>
  <si>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</si>
  <si>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Date:   August 22, 2023</t>
  </si>
  <si>
    <t>Clif Lange (John Packard)</t>
  </si>
  <si>
    <t>Christian Powell (Eric Blakey)</t>
  </si>
  <si>
    <t>Richard Ross (Blake Gross)</t>
  </si>
  <si>
    <t>TAC Motion:  To recommend approval of OBDRR048 as submitted and the 8/11/23 Impact Analysis</t>
  </si>
  <si>
    <t>Motion Passes</t>
  </si>
  <si>
    <t>2/3 of non-abst TAC Votes = 20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</si>
</sst>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1885950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1266825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647700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00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235" zoomScaleNormal="235" zoomScalePageLayoutView="0" workbookViewId="0" topLeftCell="B1">
      <pane ySplit="8" topLeftCell="A48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2" t="s">
        <v>100</v>
      </c>
      <c r="C2" s="52"/>
      <c r="D2" s="52"/>
      <c r="E2" s="4"/>
      <c r="F2" s="6"/>
      <c r="G2" s="42" t="s">
        <v>5</v>
      </c>
      <c r="H2" s="7"/>
      <c r="I2" s="6"/>
    </row>
    <row r="3" spans="1:9" ht="23.25" customHeight="1">
      <c r="A3" s="2"/>
      <c r="B3" s="52"/>
      <c r="C3" s="52"/>
      <c r="D3" s="52"/>
      <c r="E3" s="4"/>
      <c r="F3" s="49" t="s">
        <v>21</v>
      </c>
      <c r="G3" s="53" t="s">
        <v>101</v>
      </c>
      <c r="H3" s="54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5" t="s">
        <v>102</v>
      </c>
      <c r="H4" s="56"/>
      <c r="I4" s="41" t="s">
        <v>31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32</v>
      </c>
      <c r="G5" s="51">
        <f>IF((G63+H63)=0,"",G63)</f>
        <v>22</v>
      </c>
      <c r="H5" s="51">
        <f>IF((G63+H63)=0,"",H63)</f>
        <v>7</v>
      </c>
      <c r="I5" s="51">
        <f>I63</f>
        <v>1</v>
      </c>
    </row>
    <row r="6" spans="2:9" ht="22.5" customHeight="1">
      <c r="B6" s="39" t="s">
        <v>53</v>
      </c>
      <c r="C6" s="4"/>
      <c r="D6" s="8"/>
      <c r="E6" s="4"/>
      <c r="F6" s="6"/>
      <c r="G6" s="50">
        <f>_xlfn.IFERROR(SegmentVoteYes/(SegmentVoteYes+SegmentVoteNo),"")</f>
        <v>0.7586206896551724</v>
      </c>
      <c r="H6" s="50">
        <f>_xlfn.IFERROR(SegmentVoteNo/(SegmentVoteYes+SegmentVoteNo),"")</f>
        <v>0.2413793103448276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59</v>
      </c>
      <c r="F11" s="17" t="s">
        <v>13</v>
      </c>
      <c r="G11" s="26"/>
      <c r="H11" s="26">
        <v>1</v>
      </c>
      <c r="I11" s="12"/>
    </row>
    <row r="12" spans="2:9" ht="12.75">
      <c r="B12" s="24" t="s">
        <v>66</v>
      </c>
      <c r="C12" s="24"/>
      <c r="D12" s="31" t="s">
        <v>17</v>
      </c>
      <c r="E12" s="25" t="s">
        <v>61</v>
      </c>
      <c r="F12" s="17" t="s">
        <v>13</v>
      </c>
      <c r="G12" s="26"/>
      <c r="H12" s="26">
        <v>1</v>
      </c>
      <c r="I12" s="12"/>
    </row>
    <row r="13" spans="2:9" ht="12.75">
      <c r="B13" s="24" t="s">
        <v>67</v>
      </c>
      <c r="C13" s="24"/>
      <c r="D13" s="31" t="s">
        <v>18</v>
      </c>
      <c r="E13" s="25" t="s">
        <v>50</v>
      </c>
      <c r="F13" s="17" t="s">
        <v>13</v>
      </c>
      <c r="G13" s="26"/>
      <c r="H13" s="26">
        <v>1</v>
      </c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/>
      <c r="H14" s="26">
        <v>1</v>
      </c>
      <c r="I14" s="12"/>
    </row>
    <row r="15" spans="2:9" ht="12.75">
      <c r="B15" s="24" t="s">
        <v>54</v>
      </c>
      <c r="C15" s="24"/>
      <c r="D15" s="31" t="s">
        <v>16</v>
      </c>
      <c r="E15" s="25" t="s">
        <v>51</v>
      </c>
      <c r="F15" s="17" t="s">
        <v>13</v>
      </c>
      <c r="G15" s="26"/>
      <c r="H15" s="26">
        <v>1</v>
      </c>
      <c r="I15" s="12"/>
    </row>
    <row r="16" spans="2:9" ht="12.75">
      <c r="B16" s="24" t="s">
        <v>68</v>
      </c>
      <c r="C16" s="24"/>
      <c r="D16" s="31" t="s">
        <v>16</v>
      </c>
      <c r="E16" s="25" t="s">
        <v>92</v>
      </c>
      <c r="F16" s="17" t="s">
        <v>13</v>
      </c>
      <c r="G16" s="26"/>
      <c r="H16" s="26">
        <v>1</v>
      </c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0</v>
      </c>
      <c r="H18" s="22">
        <f>SUM(H10:H17)</f>
        <v>6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70</v>
      </c>
      <c r="C20" s="15"/>
      <c r="D20" s="15"/>
      <c r="E20" s="16" t="s">
        <v>88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71</v>
      </c>
      <c r="C21" s="15"/>
      <c r="D21" s="15"/>
      <c r="E21" s="16" t="s">
        <v>62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72</v>
      </c>
      <c r="C22" s="15"/>
      <c r="D22" s="15"/>
      <c r="E22" s="16" t="s">
        <v>98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69</v>
      </c>
      <c r="C23" s="15"/>
      <c r="D23" s="15"/>
      <c r="E23" s="16" t="s">
        <v>97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60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73</v>
      </c>
      <c r="C27" s="24"/>
      <c r="D27" s="24"/>
      <c r="E27" s="25" t="s">
        <v>52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64</v>
      </c>
      <c r="F28" s="17" t="s">
        <v>13</v>
      </c>
      <c r="G28" s="26">
        <v>1</v>
      </c>
      <c r="H28" s="26"/>
      <c r="I28" s="12"/>
    </row>
    <row r="29" spans="2:9" ht="12.75">
      <c r="B29" s="24" t="s">
        <v>46</v>
      </c>
      <c r="C29" s="24"/>
      <c r="D29" s="24"/>
      <c r="E29" s="25" t="s">
        <v>43</v>
      </c>
      <c r="F29" s="17" t="s">
        <v>13</v>
      </c>
      <c r="G29" s="26">
        <v>1</v>
      </c>
      <c r="H29" s="26"/>
      <c r="I29" s="12"/>
    </row>
    <row r="30" spans="2:9" ht="12.75">
      <c r="B30" s="24" t="s">
        <v>74</v>
      </c>
      <c r="C30" s="24"/>
      <c r="D30" s="24"/>
      <c r="E30" s="25" t="s">
        <v>95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75</v>
      </c>
      <c r="C34" s="24"/>
      <c r="D34" s="24"/>
      <c r="E34" s="25" t="s">
        <v>48</v>
      </c>
      <c r="F34" s="17" t="s">
        <v>13</v>
      </c>
      <c r="G34" s="26">
        <v>1</v>
      </c>
      <c r="H34" s="26"/>
      <c r="I34" s="12"/>
    </row>
    <row r="35" spans="2:9" ht="12.75">
      <c r="B35" s="24" t="s">
        <v>83</v>
      </c>
      <c r="C35" s="24"/>
      <c r="D35" s="24"/>
      <c r="E35" s="25" t="s">
        <v>85</v>
      </c>
      <c r="F35" s="17" t="s">
        <v>13</v>
      </c>
      <c r="G35" s="26">
        <v>1</v>
      </c>
      <c r="H35" s="26"/>
      <c r="I35" s="12"/>
    </row>
    <row r="36" spans="2:9" ht="12.75">
      <c r="B36" s="24" t="s">
        <v>86</v>
      </c>
      <c r="C36" s="24"/>
      <c r="D36" s="24"/>
      <c r="E36" s="25" t="s">
        <v>87</v>
      </c>
      <c r="F36" s="17" t="s">
        <v>13</v>
      </c>
      <c r="G36" s="26">
        <v>1</v>
      </c>
      <c r="H36" s="26"/>
      <c r="I36" s="12"/>
    </row>
    <row r="37" spans="2:9" ht="12.75">
      <c r="B37" s="24" t="s">
        <v>55</v>
      </c>
      <c r="C37" s="24"/>
      <c r="D37" s="24"/>
      <c r="E37" s="25" t="s">
        <v>56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76</v>
      </c>
      <c r="C41" s="24"/>
      <c r="D41" s="24"/>
      <c r="E41" s="25" t="s">
        <v>42</v>
      </c>
      <c r="F41" s="17" t="s">
        <v>13</v>
      </c>
      <c r="G41" s="26">
        <v>1</v>
      </c>
      <c r="H41" s="26"/>
      <c r="I41" s="12"/>
    </row>
    <row r="42" spans="2:9" ht="12.75">
      <c r="B42" s="24" t="s">
        <v>57</v>
      </c>
      <c r="C42" s="24"/>
      <c r="D42" s="24"/>
      <c r="E42" s="25" t="s">
        <v>58</v>
      </c>
      <c r="F42" s="17" t="s">
        <v>13</v>
      </c>
      <c r="G42" s="26"/>
      <c r="H42" s="26">
        <v>1</v>
      </c>
      <c r="I42" s="12"/>
    </row>
    <row r="43" spans="2:9" ht="12.75">
      <c r="B43" s="24" t="s">
        <v>89</v>
      </c>
      <c r="C43" s="24"/>
      <c r="D43" s="24"/>
      <c r="E43" s="25" t="s">
        <v>90</v>
      </c>
      <c r="F43" s="17" t="s">
        <v>13</v>
      </c>
      <c r="G43" s="26"/>
      <c r="H43" s="26"/>
      <c r="I43" s="12" t="s">
        <v>20</v>
      </c>
    </row>
    <row r="44" spans="2:9" ht="12.75">
      <c r="B44" s="24" t="s">
        <v>77</v>
      </c>
      <c r="C44" s="24"/>
      <c r="D44" s="24"/>
      <c r="E44" s="25" t="s">
        <v>65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2</v>
      </c>
      <c r="H46" s="22">
        <f>SUM(H40:H45)</f>
        <v>1</v>
      </c>
      <c r="I46" s="20">
        <f>COUNTA(I40:I45)</f>
        <v>1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78</v>
      </c>
      <c r="C48" s="24"/>
      <c r="D48" s="24"/>
      <c r="E48" s="25" t="s">
        <v>47</v>
      </c>
      <c r="F48" s="17" t="s">
        <v>13</v>
      </c>
      <c r="G48" s="26">
        <v>1</v>
      </c>
      <c r="H48" s="26"/>
      <c r="I48" s="12"/>
    </row>
    <row r="49" spans="2:9" ht="12.75">
      <c r="B49" s="24" t="s">
        <v>79</v>
      </c>
      <c r="C49" s="24"/>
      <c r="D49" s="24"/>
      <c r="E49" s="25" t="s">
        <v>44</v>
      </c>
      <c r="F49" s="17" t="s">
        <v>13</v>
      </c>
      <c r="G49" s="26">
        <v>1</v>
      </c>
      <c r="H49" s="26"/>
      <c r="I49" s="12"/>
    </row>
    <row r="50" spans="2:9" ht="12.75">
      <c r="B50" s="24" t="s">
        <v>81</v>
      </c>
      <c r="C50" s="24"/>
      <c r="D50" s="24"/>
      <c r="E50" s="25" t="s">
        <v>93</v>
      </c>
      <c r="F50" s="17" t="s">
        <v>13</v>
      </c>
      <c r="G50" s="26">
        <v>1</v>
      </c>
      <c r="H50" s="26"/>
      <c r="I50" s="12"/>
    </row>
    <row r="51" spans="2:9" ht="12.75">
      <c r="B51" s="24" t="s">
        <v>80</v>
      </c>
      <c r="C51" s="24"/>
      <c r="D51" s="24"/>
      <c r="E51" s="25" t="s">
        <v>99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84</v>
      </c>
      <c r="C55" s="24"/>
      <c r="D55" s="24"/>
      <c r="E55" s="25" t="s">
        <v>45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91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49</v>
      </c>
      <c r="F57" s="17" t="s">
        <v>13</v>
      </c>
      <c r="G57" s="26">
        <v>1</v>
      </c>
      <c r="H57" s="26"/>
      <c r="I57" s="12"/>
    </row>
    <row r="58" spans="2:9" ht="12.75">
      <c r="B58" s="24" t="s">
        <v>82</v>
      </c>
      <c r="C58" s="24"/>
      <c r="D58" s="24"/>
      <c r="E58" s="25" t="s">
        <v>94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22</v>
      </c>
      <c r="H63" s="34">
        <f>H25+H60+H53+H32+H18+H46+H39</f>
        <v>7</v>
      </c>
      <c r="I63" s="20">
        <f>I25+I60+I53+I32+I18+I46+I39</f>
        <v>1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34:I37 I55:I58 I20:I23 I41:I44 I48:I51 I11:I16 I27:I30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TAC 082223</cp:lastModifiedBy>
  <cp:lastPrinted>2005-12-01T13:49:02Z</cp:lastPrinted>
  <dcterms:created xsi:type="dcterms:W3CDTF">2000-03-13T15:50:20Z</dcterms:created>
  <dcterms:modified xsi:type="dcterms:W3CDTF">2023-08-22T17:16:40Z</dcterms:modified>
  <cp:category/>
  <cp:version/>
  <cp:contentType/>
  <cp:contentStatus/>
</cp:coreProperties>
</file>