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'Vote'!$E$23:$I$32</definedName>
    <definedName name="clearIndGenVote">'Vote'!$G$23:$I$32</definedName>
    <definedName name="clearIndREP">'Vote'!$E$40:$I$42</definedName>
    <definedName name="clearIndREPVote">'Vote'!$G$40:$I$42</definedName>
    <definedName name="clearIOU">'Vote'!$E$45:$I$48</definedName>
    <definedName name="clearIOUVote">'Vote'!$G$45:$I$48</definedName>
    <definedName name="clearMarketers">'Vote'!$E$35:$I$37</definedName>
    <definedName name="clearMarketersVote">'Vote'!$G$35:$I$37</definedName>
    <definedName name="clearMuni">'Vote'!$E$51:$I$54</definedName>
    <definedName name="clearMuniVote">'Vote'!$G$51:$I$54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'Vote'!$F$49</definedName>
    <definedName name="countIOUAbstain">'Vote'!$I$49</definedName>
    <definedName name="countMarketers">'Vote'!$F$38</definedName>
    <definedName name="countMarketersAbstain">'Vote'!$I$38</definedName>
    <definedName name="countMuni">'Vote'!$F$55</definedName>
    <definedName name="countMuniAbstain">'Vote'!$I$55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'Vote'!$G$22:$I$33</definedName>
    <definedName name="IndREP">'Vote'!$G$39:$I$43</definedName>
    <definedName name="IOU">'Vote'!$G$44:$I$49</definedName>
    <definedName name="Marketers">'Vote'!$G$34:$I$38</definedName>
    <definedName name="MotionStatus">'Vote'!$G$3</definedName>
    <definedName name="muni">'Vote'!$G$50:$I$55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'Vote'!$G$16:$H$58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<sst xmlns="http://schemas.openxmlformats.org/spreadsheetml/2006/main" count="128" uniqueCount="89">
  <si>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</si>
  <si>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</si>
  <si>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</si>
  <si>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</si>
  <si>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</si>
  <si>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</si>
  <si>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</si>
  <si>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</si>
  <si>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</si>
  <si>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</si>
  <si>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</si>
  <si>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</si>
  <si>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</si>
  <si>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</si>
  <si>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</si>
  <si>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</si>
  <si>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</si>
  <si>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</si>
  <si>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</si>
  <si>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</si>
  <si>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</si>
  <si>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</si>
  <si>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</si>
  <si>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</si>
  <si>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</si>
  <si>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</si>
  <si>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</si>
  <si>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</si>
  <si>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</si>
  <si>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</si>
  <si>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</si>
  <si>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</si>
  <si>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</si>
  <si>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</si>
  <si>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</si>
  <si>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</si>
  <si>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</si>
  <si>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</si>
  <si>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</si>
  <si>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</si>
  <si>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</si>
  <si>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</si>
  <si>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</si>
  <si>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</si>
  <si>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</si>
  <si>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</si>
  <si>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</si>
  <si>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</si>
  <si>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</si>
  <si>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</si>
  <si>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</si>
  <si>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</si>
  <si>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</si>
  <si>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</si>
  <si>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</si>
  <si>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</si>
  <si>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</si>
  <si>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</si>
  <si>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</si>
  <si>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Kevin Hanson</t>
  </si>
  <si>
    <t>Andy Nguyen</t>
  </si>
  <si>
    <t>Date:  July 13, 2023</t>
  </si>
  <si>
    <t>City of Eastland</t>
  </si>
  <si>
    <t>Mark Dreyfus</t>
  </si>
  <si>
    <t>Lower Colorado River Authority (LCRA)</t>
  </si>
  <si>
    <t>Blake Holt</t>
  </si>
  <si>
    <t>Broad Reach Power</t>
  </si>
  <si>
    <t>Key Capture Energy</t>
  </si>
  <si>
    <t>Jupiter Power</t>
  </si>
  <si>
    <t>Plus Power</t>
  </si>
  <si>
    <t>Calpine</t>
  </si>
  <si>
    <t>Eolian, LP</t>
  </si>
  <si>
    <t>Bob Wittmeyer</t>
  </si>
  <si>
    <t>Danny Musher</t>
  </si>
  <si>
    <t>Randy Jones</t>
  </si>
  <si>
    <t>Ken McIntyre</t>
  </si>
  <si>
    <t>Bryan Sams</t>
  </si>
  <si>
    <t>Stephanie Smith</t>
  </si>
  <si>
    <t>CenterPoint Energy</t>
  </si>
  <si>
    <t>Constellation Energy Generation (Constellation)</t>
  </si>
  <si>
    <t>Jim Lee</t>
  </si>
  <si>
    <t>GEUS</t>
  </si>
  <si>
    <t>Ashley Cotton</t>
  </si>
  <si>
    <t>Need &gt;50% to Pass</t>
  </si>
  <si>
    <t>Tesla</t>
  </si>
  <si>
    <t>PRS Motion:  To endorse and forward to TAC the 6/14/23 PRS Report and 2/23/23 Impact Analysis for NPRR1165 with a recommended priority of 2023 and rank of 3800</t>
  </si>
  <si>
    <t>Arushi Sharma Frank</t>
  </si>
  <si>
    <t>Motion Carries</t>
  </si>
  <si>
    <t>National Grid Renewables (NG Renewables)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</si>
</sst>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1409700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1400175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152400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85</v>
      </c>
      <c r="C3" s="67"/>
      <c r="D3" s="67"/>
      <c r="E3" s="6"/>
      <c r="F3" s="55" t="s">
        <v>21</v>
      </c>
      <c r="G3" s="63" t="s">
        <v>87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58</v>
      </c>
      <c r="G4" s="65"/>
      <c r="H4" s="64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IF((G58+H58)=0,"",G58)</f>
        <v>7</v>
      </c>
      <c r="H5" s="58">
        <f>IF((G58+H58)=0,"",H58)</f>
        <v>0</v>
      </c>
      <c r="I5" s="59">
        <f>I58</f>
        <v>3</v>
      </c>
    </row>
    <row r="6" spans="2:9" ht="22.5" customHeight="1">
      <c r="B6" s="6" t="s">
        <v>41</v>
      </c>
      <c r="C6" s="14"/>
      <c r="D6" s="15"/>
      <c r="E6" s="16"/>
      <c r="F6" s="61" t="s">
        <v>83</v>
      </c>
      <c r="G6" s="60">
        <f>G59</f>
        <v>1</v>
      </c>
      <c r="H6" s="60">
        <f>H59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46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62</v>
      </c>
      <c r="C12" s="33"/>
      <c r="D12" s="36" t="s">
        <v>17</v>
      </c>
      <c r="E12" s="24" t="s">
        <v>63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45</v>
      </c>
      <c r="C13" s="33"/>
      <c r="D13" s="36" t="s">
        <v>16</v>
      </c>
      <c r="E13" s="24" t="s">
        <v>44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47</v>
      </c>
      <c r="C17" s="23"/>
      <c r="D17" s="23"/>
      <c r="E17" s="24" t="s">
        <v>42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64</v>
      </c>
      <c r="C18" s="23"/>
      <c r="D18" s="23"/>
      <c r="E18" s="24" t="s">
        <v>65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48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49</v>
      </c>
      <c r="C23" s="31"/>
      <c r="D23" s="31"/>
      <c r="E23" s="51" t="s">
        <v>39</v>
      </c>
      <c r="F23" s="25" t="s">
        <v>14</v>
      </c>
      <c r="G23" s="50">
        <v>0.2</v>
      </c>
      <c r="H23" s="50"/>
      <c r="I23" s="20"/>
    </row>
    <row r="24" spans="2:9" ht="9.75">
      <c r="B24" s="31" t="s">
        <v>66</v>
      </c>
      <c r="C24" s="31"/>
      <c r="D24" s="31"/>
      <c r="E24" s="51" t="s">
        <v>72</v>
      </c>
      <c r="F24" s="25" t="s">
        <v>14</v>
      </c>
      <c r="G24" s="50">
        <v>0.2</v>
      </c>
      <c r="H24" s="50"/>
      <c r="I24" s="20"/>
    </row>
    <row r="25" spans="2:9" ht="9.75">
      <c r="B25" s="31" t="s">
        <v>67</v>
      </c>
      <c r="C25" s="31"/>
      <c r="D25" s="31"/>
      <c r="E25" s="51" t="s">
        <v>73</v>
      </c>
      <c r="F25" s="25"/>
      <c r="G25" s="50"/>
      <c r="H25" s="50"/>
      <c r="I25" s="20"/>
    </row>
    <row r="26" spans="2:9" ht="9.75">
      <c r="B26" s="31" t="s">
        <v>68</v>
      </c>
      <c r="C26" s="31"/>
      <c r="D26" s="31"/>
      <c r="E26" s="51" t="s">
        <v>74</v>
      </c>
      <c r="F26" s="25"/>
      <c r="G26" s="50"/>
      <c r="H26" s="50"/>
      <c r="I26" s="20"/>
    </row>
    <row r="27" spans="2:9" ht="9.75">
      <c r="B27" s="31" t="s">
        <v>69</v>
      </c>
      <c r="C27" s="31"/>
      <c r="D27" s="31"/>
      <c r="E27" s="51" t="s">
        <v>75</v>
      </c>
      <c r="F27" s="25"/>
      <c r="G27" s="50"/>
      <c r="H27" s="50"/>
      <c r="I27" s="20"/>
    </row>
    <row r="28" spans="2:9" ht="9.75">
      <c r="B28" s="31" t="s">
        <v>70</v>
      </c>
      <c r="C28" s="31"/>
      <c r="D28" s="31"/>
      <c r="E28" s="51" t="s">
        <v>76</v>
      </c>
      <c r="F28" s="25" t="s">
        <v>14</v>
      </c>
      <c r="G28" s="50">
        <v>0.2</v>
      </c>
      <c r="H28" s="50"/>
      <c r="I28" s="20"/>
    </row>
    <row r="29" spans="2:9" ht="9.75">
      <c r="B29" s="31" t="s">
        <v>71</v>
      </c>
      <c r="C29" s="31"/>
      <c r="D29" s="31"/>
      <c r="E29" s="51" t="s">
        <v>77</v>
      </c>
      <c r="F29" s="25" t="s">
        <v>14</v>
      </c>
      <c r="G29" s="50"/>
      <c r="H29" s="50"/>
      <c r="I29" s="20" t="s">
        <v>20</v>
      </c>
    </row>
    <row r="30" spans="2:9" ht="9.75">
      <c r="B30" s="31" t="s">
        <v>84</v>
      </c>
      <c r="C30" s="31"/>
      <c r="D30" s="31"/>
      <c r="E30" s="51" t="s">
        <v>86</v>
      </c>
      <c r="F30" s="25" t="s">
        <v>14</v>
      </c>
      <c r="G30" s="50">
        <v>0.2</v>
      </c>
      <c r="H30" s="50"/>
      <c r="I30" s="20"/>
    </row>
    <row r="31" spans="2:9" ht="9.75">
      <c r="B31" s="31" t="s">
        <v>79</v>
      </c>
      <c r="C31" s="31"/>
      <c r="D31" s="31"/>
      <c r="E31" s="51" t="s">
        <v>60</v>
      </c>
      <c r="F31" s="25" t="s">
        <v>14</v>
      </c>
      <c r="G31" s="50">
        <v>0.2</v>
      </c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COUNTA(F22:F32)</f>
        <v>6</v>
      </c>
      <c r="G33" s="28">
        <f>SUM(G22:G32)</f>
        <v>1</v>
      </c>
      <c r="H33" s="29">
        <f>SUM(H22:H32)</f>
        <v>0</v>
      </c>
      <c r="I33" s="27">
        <f>COUNTA(I22:I32)</f>
        <v>1</v>
      </c>
    </row>
    <row r="34" spans="2:9" ht="9.7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50</v>
      </c>
      <c r="C35" s="31"/>
      <c r="D35" s="31"/>
      <c r="E35" s="51" t="s">
        <v>33</v>
      </c>
      <c r="F35" s="25" t="s">
        <v>14</v>
      </c>
      <c r="G35" s="50">
        <v>0.5</v>
      </c>
      <c r="H35" s="50"/>
      <c r="I35" s="20"/>
    </row>
    <row r="36" spans="2:9" ht="9.75">
      <c r="B36" s="31" t="s">
        <v>88</v>
      </c>
      <c r="C36" s="31"/>
      <c r="D36" s="31"/>
      <c r="E36" s="51" t="s">
        <v>59</v>
      </c>
      <c r="F36" s="25" t="s">
        <v>14</v>
      </c>
      <c r="G36" s="50">
        <v>0.5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1</v>
      </c>
      <c r="H38" s="29">
        <f>SUM(H34:H37)</f>
        <v>0</v>
      </c>
      <c r="I38" s="27">
        <f>COUNTA(I34:I37)</f>
        <v>0</v>
      </c>
    </row>
    <row r="39" spans="2:9" ht="9.7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51</v>
      </c>
      <c r="C40" s="31"/>
      <c r="D40" s="31"/>
      <c r="E40" s="51" t="s">
        <v>38</v>
      </c>
      <c r="F40" s="25"/>
      <c r="G40" s="50"/>
      <c r="H40" s="32"/>
      <c r="I40" s="20"/>
    </row>
    <row r="41" spans="2:9" ht="9.75">
      <c r="B41" s="31" t="s">
        <v>54</v>
      </c>
      <c r="C41" s="31"/>
      <c r="D41" s="31"/>
      <c r="E41" s="51" t="s">
        <v>55</v>
      </c>
      <c r="F41" s="25" t="s">
        <v>14</v>
      </c>
      <c r="G41" s="50">
        <v>1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6"/>
      <c r="C43" s="14"/>
      <c r="D43" s="14"/>
      <c r="E43" s="1" t="s">
        <v>19</v>
      </c>
      <c r="F43" s="27">
        <f>COUNTA(F39:F41)</f>
        <v>1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9.7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52</v>
      </c>
      <c r="C45" s="31"/>
      <c r="D45" s="31"/>
      <c r="E45" s="51" t="s">
        <v>35</v>
      </c>
      <c r="F45" s="25" t="s">
        <v>14</v>
      </c>
      <c r="G45" s="50">
        <v>0.3333333333333333</v>
      </c>
      <c r="H45" s="50"/>
      <c r="I45" s="20"/>
    </row>
    <row r="46" spans="2:9" ht="9.75">
      <c r="B46" s="31" t="s">
        <v>78</v>
      </c>
      <c r="C46" s="31"/>
      <c r="D46" s="31"/>
      <c r="E46" s="51" t="s">
        <v>80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53</v>
      </c>
      <c r="C47" s="31"/>
      <c r="D47" s="31"/>
      <c r="E47" s="51" t="s">
        <v>36</v>
      </c>
      <c r="F47" s="25" t="s">
        <v>14</v>
      </c>
      <c r="G47" s="50">
        <v>0.3333333333333333</v>
      </c>
      <c r="H47" s="50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9.75">
      <c r="B49" s="14"/>
      <c r="C49" s="14"/>
      <c r="D49" s="14"/>
      <c r="E49" s="1" t="s">
        <v>19</v>
      </c>
      <c r="F49" s="27">
        <f>COUNTA(F44:F48)</f>
        <v>3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9.75">
      <c r="B50" s="6" t="s">
        <v>10</v>
      </c>
      <c r="C50" s="6"/>
      <c r="D50" s="6"/>
      <c r="E50" s="6"/>
      <c r="F50" s="6"/>
      <c r="G50" s="30"/>
      <c r="H50" s="30"/>
      <c r="I50" s="20"/>
    </row>
    <row r="51" spans="2:9" ht="9.75">
      <c r="B51" s="31" t="s">
        <v>32</v>
      </c>
      <c r="C51" s="31"/>
      <c r="D51" s="31"/>
      <c r="E51" s="51" t="s">
        <v>40</v>
      </c>
      <c r="F51" s="25" t="s">
        <v>14</v>
      </c>
      <c r="G51" s="50"/>
      <c r="H51" s="50"/>
      <c r="I51" s="20" t="s">
        <v>20</v>
      </c>
    </row>
    <row r="52" spans="2:9" ht="9.75">
      <c r="B52" s="31" t="s">
        <v>81</v>
      </c>
      <c r="C52" s="31"/>
      <c r="D52" s="31"/>
      <c r="E52" s="51" t="s">
        <v>82</v>
      </c>
      <c r="F52" s="25" t="s">
        <v>14</v>
      </c>
      <c r="G52" s="50"/>
      <c r="H52" s="50"/>
      <c r="I52" s="20" t="s">
        <v>20</v>
      </c>
    </row>
    <row r="53" spans="2:9" ht="9.75">
      <c r="B53" s="31" t="s">
        <v>57</v>
      </c>
      <c r="C53" s="31"/>
      <c r="D53" s="31"/>
      <c r="E53" s="51" t="s">
        <v>56</v>
      </c>
      <c r="F53" s="25" t="s">
        <v>14</v>
      </c>
      <c r="G53" s="50">
        <v>1</v>
      </c>
      <c r="H53" s="50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9.75">
      <c r="B55" s="14"/>
      <c r="C55" s="14"/>
      <c r="D55" s="14"/>
      <c r="E55" s="1" t="s">
        <v>19</v>
      </c>
      <c r="F55" s="27">
        <f>COUNTA(F50:F54)</f>
        <v>3</v>
      </c>
      <c r="G55" s="28">
        <f>SUM(G50:G54)</f>
        <v>1</v>
      </c>
      <c r="H55" s="29">
        <f>SUM(H50:H54)</f>
        <v>0</v>
      </c>
      <c r="I55" s="27">
        <f>COUNTA(I50:I54)</f>
        <v>2</v>
      </c>
    </row>
    <row r="56" spans="2:9" ht="9.75">
      <c r="B56" s="6" t="s">
        <v>8</v>
      </c>
      <c r="C56" s="14"/>
      <c r="D56" s="14"/>
      <c r="E56" s="37"/>
      <c r="F56" s="8"/>
      <c r="G56" s="38"/>
      <c r="H56" s="39"/>
      <c r="I56" s="11"/>
    </row>
    <row r="57" spans="2:9" ht="9.75">
      <c r="B57" s="16"/>
      <c r="C57" s="14"/>
      <c r="D57" s="14"/>
      <c r="E57" s="16"/>
      <c r="F57" s="8"/>
      <c r="G57" s="40"/>
      <c r="H57" s="40"/>
      <c r="I57" s="41" t="s">
        <v>7</v>
      </c>
    </row>
    <row r="58" spans="2:9" ht="10.5" thickBot="1">
      <c r="B58" s="16"/>
      <c r="C58" s="6"/>
      <c r="D58" s="6"/>
      <c r="E58" s="1" t="s">
        <v>19</v>
      </c>
      <c r="F58" s="27">
        <f>F15+F21+F55+F49+F33+F43+F38</f>
        <v>21</v>
      </c>
      <c r="G58" s="42">
        <f>G15+G21+G55+G49+G33+G43+G38</f>
        <v>7</v>
      </c>
      <c r="H58" s="42">
        <f>H15+H21+H55+H49+H33+H43+H38</f>
        <v>0</v>
      </c>
      <c r="I58" s="27">
        <f>I15+I21+I55+I49+I33+I43+I38</f>
        <v>3</v>
      </c>
    </row>
    <row r="59" spans="2:9" ht="11.25" thickBot="1" thickTop="1">
      <c r="B59" s="43"/>
      <c r="C59" s="16"/>
      <c r="D59" s="16"/>
      <c r="E59" s="16"/>
      <c r="F59" s="1" t="s">
        <v>5</v>
      </c>
      <c r="G59" s="44">
        <f>IF((G58+H58)=0,"",G58/(G58+H58))</f>
        <v>1</v>
      </c>
      <c r="H59" s="44">
        <f>IF((G58+H58)=0,"",H58/(G58+H58))</f>
        <v>0</v>
      </c>
      <c r="I59" s="19"/>
    </row>
    <row r="60" spans="2:9" ht="10.5" thickTop="1">
      <c r="B60" s="43"/>
      <c r="C60" s="16"/>
      <c r="D60" s="16"/>
      <c r="E60" s="16"/>
      <c r="F60" s="8"/>
      <c r="G60" s="8"/>
      <c r="H60" s="8"/>
      <c r="I60" s="11"/>
    </row>
    <row r="62" ht="10.5" hidden="1" thickBot="1">
      <c r="B62" s="46" t="s">
        <v>23</v>
      </c>
    </row>
    <row r="63" ht="10.5" hidden="1" thickTop="1">
      <c r="B63" s="47" t="s">
        <v>17</v>
      </c>
    </row>
    <row r="64" ht="9.75" hidden="1">
      <c r="B64" s="47" t="s">
        <v>16</v>
      </c>
    </row>
    <row r="65" ht="9.75" hidden="1">
      <c r="B65" s="48" t="s">
        <v>18</v>
      </c>
    </row>
    <row r="66" ht="9.75" hidden="1"/>
    <row r="67" ht="10.5" hidden="1" thickBot="1">
      <c r="B67" s="46" t="s">
        <v>24</v>
      </c>
    </row>
    <row r="68" ht="10.5" hidden="1" thickTop="1">
      <c r="B68" s="47" t="s">
        <v>22</v>
      </c>
    </row>
    <row r="69" ht="9.75" hidden="1">
      <c r="B69" s="62" t="s">
        <v>58</v>
      </c>
    </row>
    <row r="70" ht="9.75" hidden="1"/>
    <row r="71" ht="10.5" hidden="1" thickBot="1">
      <c r="B71" s="46" t="s">
        <v>25</v>
      </c>
    </row>
    <row r="72" ht="10.5" hidden="1" thickTop="1">
      <c r="B72" s="47" t="s">
        <v>20</v>
      </c>
    </row>
    <row r="73" ht="9.75" hidden="1">
      <c r="B73" s="48"/>
    </row>
    <row r="74" ht="9.75" hidden="1"/>
    <row r="75" ht="10.5" hidden="1" thickBot="1">
      <c r="B75" s="46" t="s">
        <v>26</v>
      </c>
    </row>
    <row r="76" ht="10.5" hidden="1" thickTop="1">
      <c r="B76" s="47" t="s">
        <v>14</v>
      </c>
    </row>
    <row r="77" ht="9.75" hidden="1">
      <c r="B77" s="48"/>
    </row>
    <row r="78" ht="9.75" hidden="1"/>
    <row r="79" ht="10.5" hidden="1" thickBot="1">
      <c r="B79" s="46" t="s">
        <v>27</v>
      </c>
    </row>
    <row r="80" ht="10.5" hidden="1" thickTop="1">
      <c r="B80" s="47" t="s">
        <v>14</v>
      </c>
    </row>
    <row r="81" ht="9.75" hidden="1">
      <c r="B81" s="48"/>
    </row>
    <row r="82" ht="9.75" hidden="1"/>
    <row r="83" ht="10.5" hidden="1" thickBot="1">
      <c r="B83" s="46" t="s">
        <v>28</v>
      </c>
    </row>
    <row r="84" ht="10.5" hidden="1" thickTop="1">
      <c r="B84" s="47">
        <v>1</v>
      </c>
    </row>
    <row r="85" ht="9.75" hidden="1">
      <c r="B85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4:I44 F34:I34 F32:I32 F20:I20 F22:I22 F39:I39 F37:I37 F48:I48 I50 I10 F14:I14 F16:I16">
      <formula1>#REF!</formula1>
    </dataValidation>
    <dataValidation type="list" showInputMessage="1" showErrorMessage="1" sqref="F35:F36 F45:F47 F40:F42 F23:F31 F17:F19 F51:F53">
      <formula1>$B$76:$B$77</formula1>
    </dataValidation>
    <dataValidation type="list" showInputMessage="1" showErrorMessage="1" sqref="I35:I36 I45:I47 I40:I42 I11:I13 I23:I31 I17:I19 I51:I53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showInputMessage="1" showErrorMessage="1" sqref="D11:D13">
      <formula1>$B$63:$B$65</formula1>
    </dataValidation>
    <dataValidation type="list" allowBlank="1" showInputMessage="1" showErrorMessage="1" sqref="F11:F13">
      <formula1>$B$76:$B$77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2023-07-13T20:54:04Z</dcterms:modified>
  <cp:category/>
  <cp:version/>
  <cp:contentType/>
  <cp:contentStatus/>
</cp:coreProperties>
</file>