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0" windowWidth="21600" windowHeight="10950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'Vote'!$E$39:$I$42</definedName>
    <definedName name="clearIndREPVote">'Vote'!$G$39:$I$42</definedName>
    <definedName name="clearIOU">'Vote'!$E$45:$I$49</definedName>
    <definedName name="clearIOUVote">'Vote'!$G$45:$I$49</definedName>
    <definedName name="clearMarketers">'Vote'!$E$32:$I$36</definedName>
    <definedName name="clearMarketersVote">'Vote'!$G$32:$I$36</definedName>
    <definedName name="clearMuni">'Vote'!$E$52:$I$56</definedName>
    <definedName name="clearMuniVote">'Vote'!$G$52:$I$56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'Vote'!$F$43</definedName>
    <definedName name="countIndREPAbstain">'Vote'!$I$43</definedName>
    <definedName name="countIOU">'Vote'!$F$50</definedName>
    <definedName name="countIOUAbstain">'Vote'!$I$50</definedName>
    <definedName name="countMarketers">'Vote'!$F$37</definedName>
    <definedName name="countMarketersAbstain">'Vote'!$I$37</definedName>
    <definedName name="countMuni">'Vote'!$F$57</definedName>
    <definedName name="countMuniAbstain">'Vote'!$I$57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'Vote'!$G$38:$I$43</definedName>
    <definedName name="IOU">'Vote'!$G$44:$I$50</definedName>
    <definedName name="Marketers">'Vote'!$G$31:$I$37</definedName>
    <definedName name="MotionStatus">'Vote'!$G$3</definedName>
    <definedName name="Muni">'Vote'!$G$51:$I$57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'Vote'!$G$17:$H$60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<sst xmlns="http://schemas.openxmlformats.org/spreadsheetml/2006/main" count="137" uniqueCount="95">
  <si>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</si>
  <si>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</si>
  <si>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</si>
  <si>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</si>
  <si>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</si>
  <si>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</si>
  <si>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</si>
  <si>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</si>
  <si>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</si>
  <si>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</si>
  <si>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</si>
  <si>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</si>
  <si>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</si>
  <si>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</si>
  <si>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</si>
  <si>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</si>
  <si>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</si>
  <si>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</si>
  <si>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</si>
  <si>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</si>
  <si>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</si>
  <si>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</si>
  <si>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</si>
  <si>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</si>
  <si>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</si>
  <si>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</si>
  <si>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</si>
  <si>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</si>
  <si>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</si>
  <si>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</si>
  <si>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</si>
  <si>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</si>
  <si>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</si>
  <si>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</si>
  <si>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</si>
  <si>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Sierra Club</t>
  </si>
  <si>
    <t>Cyrus Reed</t>
  </si>
  <si>
    <t>Wes Woitt</t>
  </si>
  <si>
    <t>Air Liquide</t>
  </si>
  <si>
    <t xml:space="preserve">Billy Lee </t>
  </si>
  <si>
    <t>Kenneth Bowen</t>
  </si>
  <si>
    <t>Mike Reid</t>
  </si>
  <si>
    <t>Southern Power</t>
  </si>
  <si>
    <t>Chase Smith</t>
  </si>
  <si>
    <t>Katie Rich</t>
  </si>
  <si>
    <t xml:space="preserve">  </t>
  </si>
  <si>
    <t xml:space="preserve">Daniel Marr </t>
  </si>
  <si>
    <t>Cooperatives</t>
  </si>
  <si>
    <t>Abstention Values</t>
  </si>
  <si>
    <t>City of Lewisville</t>
  </si>
  <si>
    <t>Phillip Boyd</t>
  </si>
  <si>
    <t>Barry Kremling</t>
  </si>
  <si>
    <t>Adam Cochran</t>
  </si>
  <si>
    <t>Chris Lutrick</t>
  </si>
  <si>
    <t>Rhythm Ops</t>
  </si>
  <si>
    <t>Jennifer Schmitt</t>
  </si>
  <si>
    <t>Office of Public Utility Council (OPUC)</t>
  </si>
  <si>
    <t>Golden Spread Electric Cooperative (GSEC)</t>
  </si>
  <si>
    <t>Lower Colorado River Authority (LCRA)</t>
  </si>
  <si>
    <t>South Texas Electric Cooperative (STEC)</t>
  </si>
  <si>
    <t>Guadalupe Valley Electric Cooperative (GVEC)</t>
  </si>
  <si>
    <t>Calpine Corporation (Calpine)</t>
  </si>
  <si>
    <t>Luminant Generation (Luminant)</t>
  </si>
  <si>
    <t>Tenaska Power Services (Tenaska)</t>
  </si>
  <si>
    <t>Reliant Energy Retail Services (Reliant)</t>
  </si>
  <si>
    <t>Texas-New Mexico Power Company (TNMP)</t>
  </si>
  <si>
    <t>AEP Service Corporation (AEPSC)</t>
  </si>
  <si>
    <t>Oncor Electric Delivery (Oncor)</t>
  </si>
  <si>
    <t>CenterPoint Energy (CNP)</t>
  </si>
  <si>
    <t>Garland Power and Light (GP&amp;L)</t>
  </si>
  <si>
    <t>Denton Municipal Electric (DME)</t>
  </si>
  <si>
    <t xml:space="preserve">Shell Energy North America (SENA) </t>
  </si>
  <si>
    <t>DC Energy</t>
  </si>
  <si>
    <t>Seth Cochran</t>
  </si>
  <si>
    <t>Paul Person</t>
  </si>
  <si>
    <t>Broad Reach Power (BRP)</t>
  </si>
  <si>
    <t>Casey Kopp</t>
  </si>
  <si>
    <t>National Grid Renewables (NG Renewables)</t>
  </si>
  <si>
    <t xml:space="preserve">Kiran Kota </t>
  </si>
  <si>
    <t>Ned Bonskowski</t>
  </si>
  <si>
    <t>Demand Control 2</t>
  </si>
  <si>
    <t>Date:  July 6, 2023</t>
  </si>
  <si>
    <t>Nabaraj Pokharel (Matthew Cooksey)</t>
  </si>
  <si>
    <t>Ron Hall (Brett Burkhead)</t>
  </si>
  <si>
    <t>Resmi Surendran (Seth Cochran)</t>
  </si>
  <si>
    <t>Kevin Matt (Bob Bailey)</t>
  </si>
  <si>
    <t>Dennis Kunkel (Tyler Springer)</t>
  </si>
  <si>
    <t>Eithar Nashawati (Ivan Velasquez)</t>
  </si>
  <si>
    <t>Reza Ebrahimian (Danny Ee)</t>
  </si>
  <si>
    <t>Prepared by:  Erin Wasik-Gutierrez</t>
  </si>
  <si>
    <t>Need &gt;50% to Pass</t>
  </si>
  <si>
    <t>Chris Gerety (Vincent Roberts)</t>
  </si>
  <si>
    <t>Chris Hendrix (Jennifer Schmitt)</t>
  </si>
  <si>
    <t>Motion Carries</t>
  </si>
  <si>
    <t>ROS Motion:  To table NOGRR215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</si>
</sst>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180975</xdr:colOff>
      <xdr:row>4</xdr:row>
      <xdr:rowOff>0</xdr:rowOff>
    </xdr:from>
    <xdr:to>
      <xdr:col>4</xdr:col>
      <xdr:colOff>1333500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</xdr:colOff>
      <xdr:row>2</xdr:row>
      <xdr:rowOff>38100</xdr:rowOff>
    </xdr:from>
    <xdr:to>
      <xdr:col>4</xdr:col>
      <xdr:colOff>1371600</xdr:colOff>
      <xdr:row>3</xdr:row>
      <xdr:rowOff>200025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67150" y="409575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6" sqref="B6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4.2812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68"/>
      <c r="D2" s="68"/>
      <c r="E2" s="6" t="s">
        <v>45</v>
      </c>
      <c r="F2" s="8"/>
      <c r="G2" s="9" t="s">
        <v>5</v>
      </c>
      <c r="H2" s="10"/>
      <c r="I2" s="11"/>
    </row>
    <row r="3" spans="1:9" ht="22.5" customHeight="1">
      <c r="A3" s="12"/>
      <c r="B3" s="69" t="s">
        <v>94</v>
      </c>
      <c r="C3" s="69"/>
      <c r="D3" s="69"/>
      <c r="E3" s="6"/>
      <c r="F3" s="58" t="s">
        <v>22</v>
      </c>
      <c r="G3" s="64" t="s">
        <v>93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6"/>
      <c r="H4" s="67"/>
      <c r="I4" s="2" t="s">
        <v>31</v>
      </c>
    </row>
    <row r="5" spans="1:9" ht="23.25" customHeight="1">
      <c r="A5" s="12"/>
      <c r="B5" s="6" t="s">
        <v>81</v>
      </c>
      <c r="C5" s="15"/>
      <c r="D5" s="7"/>
      <c r="E5" s="6"/>
      <c r="F5" s="60" t="s">
        <v>20</v>
      </c>
      <c r="G5" s="55">
        <f>IF((G60+H60)=0,"",G60)</f>
        <v>7.5</v>
      </c>
      <c r="H5" s="55">
        <f>IF((G60+H60)=0,"",H60)</f>
        <v>0</v>
      </c>
      <c r="I5" s="56">
        <f>I60</f>
        <v>0</v>
      </c>
    </row>
    <row r="6" spans="2:9" ht="22.5" customHeight="1">
      <c r="B6" s="6" t="s">
        <v>89</v>
      </c>
      <c r="C6" s="14"/>
      <c r="D6" s="15"/>
      <c r="E6" s="16"/>
      <c r="F6" s="59" t="s">
        <v>90</v>
      </c>
      <c r="G6" s="57">
        <f>G61</f>
        <v>1</v>
      </c>
      <c r="H6" s="57">
        <f>H61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49</v>
      </c>
      <c r="C11" s="27"/>
      <c r="D11" s="28" t="s">
        <v>18</v>
      </c>
      <c r="E11" s="48" t="s">
        <v>50</v>
      </c>
      <c r="F11" s="23" t="s">
        <v>14</v>
      </c>
      <c r="G11" s="53">
        <v>0.25</v>
      </c>
      <c r="H11" s="41"/>
      <c r="I11" s="20"/>
    </row>
    <row r="12" spans="2:9" ht="11.25">
      <c r="B12" s="26" t="s">
        <v>38</v>
      </c>
      <c r="C12" s="27"/>
      <c r="D12" s="28" t="s">
        <v>19</v>
      </c>
      <c r="E12" s="48" t="s">
        <v>41</v>
      </c>
      <c r="F12" s="23" t="s">
        <v>14</v>
      </c>
      <c r="G12" s="53">
        <v>0.5</v>
      </c>
      <c r="H12" s="41"/>
      <c r="I12" s="20"/>
    </row>
    <row r="13" spans="2:9" ht="11.25">
      <c r="B13" s="26" t="s">
        <v>35</v>
      </c>
      <c r="C13" s="27"/>
      <c r="D13" s="28" t="s">
        <v>18</v>
      </c>
      <c r="E13" s="48" t="s">
        <v>36</v>
      </c>
      <c r="F13" s="23" t="s">
        <v>14</v>
      </c>
      <c r="G13" s="53">
        <v>0.25</v>
      </c>
      <c r="H13" s="41"/>
      <c r="I13" s="20"/>
    </row>
    <row r="14" spans="2:9" ht="11.25">
      <c r="B14" s="26" t="s">
        <v>56</v>
      </c>
      <c r="C14" s="27"/>
      <c r="D14" s="28" t="s">
        <v>17</v>
      </c>
      <c r="E14" s="48" t="s">
        <v>82</v>
      </c>
      <c r="F14" s="23" t="s">
        <v>14</v>
      </c>
      <c r="G14" s="53">
        <v>0.5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COUNTA(F11:F15)</f>
        <v>4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47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57</v>
      </c>
      <c r="C18" s="22"/>
      <c r="D18" s="22"/>
      <c r="E18" s="63" t="s">
        <v>44</v>
      </c>
      <c r="F18" s="23" t="s">
        <v>14</v>
      </c>
      <c r="G18" s="54">
        <v>0.25</v>
      </c>
      <c r="H18" s="54"/>
      <c r="I18" s="20"/>
    </row>
    <row r="19" spans="2:9" s="21" customFormat="1" ht="11.25">
      <c r="B19" s="22" t="s">
        <v>58</v>
      </c>
      <c r="C19" s="22"/>
      <c r="D19" s="22"/>
      <c r="E19" s="63" t="s">
        <v>46</v>
      </c>
      <c r="F19" s="23" t="s">
        <v>14</v>
      </c>
      <c r="G19" s="54">
        <v>0.25</v>
      </c>
      <c r="H19" s="54"/>
      <c r="I19" s="20"/>
    </row>
    <row r="20" spans="2:9" s="21" customFormat="1" ht="11.25">
      <c r="B20" s="22" t="s">
        <v>60</v>
      </c>
      <c r="C20" s="22"/>
      <c r="D20" s="22"/>
      <c r="E20" s="63" t="s">
        <v>51</v>
      </c>
      <c r="F20" s="23" t="s">
        <v>14</v>
      </c>
      <c r="G20" s="54">
        <v>0.25</v>
      </c>
      <c r="H20" s="54"/>
      <c r="I20" s="20"/>
    </row>
    <row r="21" spans="2:9" s="21" customFormat="1" ht="11.25">
      <c r="B21" s="22" t="s">
        <v>59</v>
      </c>
      <c r="C21" s="22"/>
      <c r="D21" s="22"/>
      <c r="E21" s="63" t="s">
        <v>74</v>
      </c>
      <c r="F21" s="23" t="s">
        <v>14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42</v>
      </c>
      <c r="C25" s="26"/>
      <c r="D25" s="26"/>
      <c r="E25" s="63" t="s">
        <v>43</v>
      </c>
      <c r="F25" s="23" t="s">
        <v>14</v>
      </c>
      <c r="G25" s="53">
        <v>0.25</v>
      </c>
      <c r="H25" s="53"/>
      <c r="I25" s="20"/>
    </row>
    <row r="26" spans="2:9" ht="11.25">
      <c r="B26" s="22" t="s">
        <v>61</v>
      </c>
      <c r="C26" s="26"/>
      <c r="D26" s="26"/>
      <c r="E26" s="63" t="s">
        <v>83</v>
      </c>
      <c r="F26" s="23" t="s">
        <v>14</v>
      </c>
      <c r="G26" s="53">
        <v>0.25</v>
      </c>
      <c r="H26" s="53"/>
      <c r="I26" s="20"/>
    </row>
    <row r="27" spans="2:9" ht="11.25">
      <c r="B27" s="22" t="s">
        <v>75</v>
      </c>
      <c r="C27" s="26"/>
      <c r="D27" s="26"/>
      <c r="E27" s="63" t="s">
        <v>76</v>
      </c>
      <c r="F27" s="23" t="s">
        <v>14</v>
      </c>
      <c r="G27" s="53">
        <v>0.25</v>
      </c>
      <c r="H27" s="53"/>
      <c r="I27" s="20"/>
    </row>
    <row r="28" spans="2:9" ht="11.25">
      <c r="B28" s="22" t="s">
        <v>62</v>
      </c>
      <c r="C28" s="26"/>
      <c r="D28" s="26"/>
      <c r="E28" s="63" t="s">
        <v>79</v>
      </c>
      <c r="F28" s="23" t="s">
        <v>14</v>
      </c>
      <c r="G28" s="53">
        <v>0.25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72</v>
      </c>
      <c r="C32" s="26"/>
      <c r="D32" s="26"/>
      <c r="E32" s="63" t="s">
        <v>73</v>
      </c>
      <c r="F32" s="23" t="s">
        <v>14</v>
      </c>
      <c r="G32" s="53">
        <v>0.3333333333333333</v>
      </c>
      <c r="H32" s="53"/>
      <c r="I32" s="20"/>
    </row>
    <row r="33" spans="2:9" ht="11.25">
      <c r="B33" s="22" t="s">
        <v>71</v>
      </c>
      <c r="C33" s="26"/>
      <c r="D33" s="26"/>
      <c r="E33" s="63" t="s">
        <v>84</v>
      </c>
      <c r="F33" s="23" t="s">
        <v>14</v>
      </c>
      <c r="G33" s="53">
        <v>0.3333333333333333</v>
      </c>
      <c r="H33" s="53"/>
      <c r="I33" s="20"/>
    </row>
    <row r="34" spans="2:9" ht="11.25">
      <c r="B34" s="22" t="s">
        <v>63</v>
      </c>
      <c r="C34" s="26"/>
      <c r="D34" s="26"/>
      <c r="E34" s="63" t="s">
        <v>52</v>
      </c>
      <c r="F34" s="23" t="s">
        <v>14</v>
      </c>
      <c r="G34" s="53">
        <v>0.3333333333333333</v>
      </c>
      <c r="H34" s="53"/>
      <c r="I34" s="20"/>
    </row>
    <row r="35" spans="2:9" ht="11.25">
      <c r="B35" s="22" t="s">
        <v>77</v>
      </c>
      <c r="C35" s="26"/>
      <c r="D35" s="26"/>
      <c r="E35" s="63" t="s">
        <v>78</v>
      </c>
      <c r="F35" s="23"/>
      <c r="G35" s="53"/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20</v>
      </c>
      <c r="F37" s="25">
        <f>COUNTA(F31:F36)</f>
        <v>3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64</v>
      </c>
      <c r="C39" s="26"/>
      <c r="D39" s="26"/>
      <c r="E39" s="48" t="s">
        <v>85</v>
      </c>
      <c r="F39" s="49" t="s">
        <v>14</v>
      </c>
      <c r="G39" s="53">
        <v>0.3333333333333333</v>
      </c>
      <c r="H39" s="41"/>
      <c r="I39" s="20"/>
    </row>
    <row r="40" spans="2:9" ht="11.25">
      <c r="B40" s="26" t="s">
        <v>54</v>
      </c>
      <c r="C40" s="26"/>
      <c r="D40" s="26"/>
      <c r="E40" s="48" t="s">
        <v>55</v>
      </c>
      <c r="F40" s="49" t="s">
        <v>14</v>
      </c>
      <c r="G40" s="53">
        <v>0.3333333333333333</v>
      </c>
      <c r="H40" s="41"/>
      <c r="I40" s="20"/>
    </row>
    <row r="41" spans="2:9" ht="11.25">
      <c r="B41" s="26" t="s">
        <v>80</v>
      </c>
      <c r="C41" s="26"/>
      <c r="D41" s="26"/>
      <c r="E41" s="48" t="s">
        <v>92</v>
      </c>
      <c r="F41" s="49" t="s">
        <v>14</v>
      </c>
      <c r="G41" s="53">
        <v>0.3333333333333333</v>
      </c>
      <c r="H41" s="53"/>
      <c r="I41" s="20"/>
    </row>
    <row r="42" spans="2:9" ht="6.75" customHeight="1">
      <c r="B42" s="14"/>
      <c r="C42" s="6"/>
      <c r="D42" s="6"/>
      <c r="E42" s="16"/>
      <c r="F42" s="20"/>
      <c r="G42" s="37"/>
      <c r="H42" s="37"/>
      <c r="I42" s="20"/>
    </row>
    <row r="43" spans="2:9" ht="11.25">
      <c r="B43" s="16"/>
      <c r="C43" s="14"/>
      <c r="D43" s="14"/>
      <c r="E43" s="1" t="s">
        <v>20</v>
      </c>
      <c r="F43" s="25">
        <f>COUNTA(F38:F42)</f>
        <v>3</v>
      </c>
      <c r="G43" s="38">
        <f>SUM(G38:G42)</f>
        <v>1</v>
      </c>
      <c r="H43" s="39">
        <f>SUM(H38:H42)</f>
        <v>0</v>
      </c>
      <c r="I43" s="25">
        <f>COUNTA(I38:I42)</f>
        <v>0</v>
      </c>
    </row>
    <row r="44" spans="2:9" ht="11.25">
      <c r="B44" s="6" t="s">
        <v>0</v>
      </c>
      <c r="C44" s="6"/>
      <c r="D44" s="6"/>
      <c r="E44" s="16"/>
      <c r="F44" s="20"/>
      <c r="G44" s="37"/>
      <c r="H44" s="37"/>
      <c r="I44" s="20"/>
    </row>
    <row r="45" spans="2:9" ht="11.25">
      <c r="B45" s="26" t="s">
        <v>67</v>
      </c>
      <c r="C45" s="26"/>
      <c r="D45" s="26"/>
      <c r="E45" s="48" t="s">
        <v>87</v>
      </c>
      <c r="F45" s="49" t="s">
        <v>14</v>
      </c>
      <c r="G45" s="53">
        <v>0.25</v>
      </c>
      <c r="H45" s="53"/>
      <c r="I45" s="20"/>
    </row>
    <row r="46" spans="2:9" ht="11.25">
      <c r="B46" s="26" t="s">
        <v>68</v>
      </c>
      <c r="C46" s="26"/>
      <c r="D46" s="26"/>
      <c r="E46" s="48" t="s">
        <v>37</v>
      </c>
      <c r="F46" s="49" t="s">
        <v>14</v>
      </c>
      <c r="G46" s="53">
        <v>0.25</v>
      </c>
      <c r="H46" s="53"/>
      <c r="I46" s="20"/>
    </row>
    <row r="47" spans="2:9" ht="11.25">
      <c r="B47" s="26" t="s">
        <v>66</v>
      </c>
      <c r="C47" s="26"/>
      <c r="D47" s="26"/>
      <c r="E47" s="48" t="s">
        <v>86</v>
      </c>
      <c r="F47" s="49" t="s">
        <v>14</v>
      </c>
      <c r="G47" s="53">
        <v>0.25</v>
      </c>
      <c r="H47" s="53"/>
      <c r="I47" s="20"/>
    </row>
    <row r="48" spans="2:9" ht="11.25">
      <c r="B48" s="26" t="s">
        <v>65</v>
      </c>
      <c r="C48" s="27"/>
      <c r="D48" s="27"/>
      <c r="E48" s="48" t="s">
        <v>91</v>
      </c>
      <c r="F48" s="23" t="s">
        <v>14</v>
      </c>
      <c r="G48" s="53">
        <v>0.25</v>
      </c>
      <c r="H48" s="53"/>
      <c r="I48" s="20"/>
    </row>
    <row r="49" spans="2:9" ht="6" customHeight="1">
      <c r="B49" s="14"/>
      <c r="C49" s="14"/>
      <c r="D49" s="14"/>
      <c r="E49" s="16"/>
      <c r="F49" s="20"/>
      <c r="G49" s="37"/>
      <c r="H49" s="37"/>
      <c r="I49" s="20"/>
    </row>
    <row r="50" spans="2:9" ht="11.25">
      <c r="B50" s="14"/>
      <c r="C50" s="14"/>
      <c r="D50" s="14"/>
      <c r="E50" s="1" t="s">
        <v>20</v>
      </c>
      <c r="F50" s="25">
        <f>COUNTA(F44:F49)</f>
        <v>4</v>
      </c>
      <c r="G50" s="38">
        <f>SUM(G44:G49)</f>
        <v>1</v>
      </c>
      <c r="H50" s="39">
        <f>SUM(H44:H49)</f>
        <v>0</v>
      </c>
      <c r="I50" s="25">
        <f>COUNTA(I44:I49)</f>
        <v>0</v>
      </c>
    </row>
    <row r="51" spans="2:9" ht="11.25">
      <c r="B51" s="6" t="s">
        <v>10</v>
      </c>
      <c r="C51" s="6"/>
      <c r="D51" s="6"/>
      <c r="E51" s="6"/>
      <c r="F51" s="6"/>
      <c r="G51" s="40"/>
      <c r="H51" s="40"/>
      <c r="I51" s="20"/>
    </row>
    <row r="52" spans="2:9" ht="11.25">
      <c r="B52" s="26" t="s">
        <v>33</v>
      </c>
      <c r="C52" s="26"/>
      <c r="D52" s="26"/>
      <c r="E52" s="48" t="s">
        <v>40</v>
      </c>
      <c r="F52" s="49" t="s">
        <v>14</v>
      </c>
      <c r="G52" s="53">
        <v>0.25</v>
      </c>
      <c r="H52" s="53"/>
      <c r="I52" s="20"/>
    </row>
    <row r="53" spans="2:9" ht="11.25">
      <c r="B53" s="26" t="s">
        <v>32</v>
      </c>
      <c r="C53" s="26"/>
      <c r="D53" s="26"/>
      <c r="E53" s="48" t="s">
        <v>88</v>
      </c>
      <c r="F53" s="23" t="s">
        <v>14</v>
      </c>
      <c r="G53" s="53">
        <v>0.25</v>
      </c>
      <c r="H53" s="53"/>
      <c r="I53" s="20"/>
    </row>
    <row r="54" spans="2:9" ht="11.25">
      <c r="B54" s="26" t="s">
        <v>69</v>
      </c>
      <c r="C54" s="26"/>
      <c r="D54" s="26"/>
      <c r="E54" s="48" t="s">
        <v>39</v>
      </c>
      <c r="F54" s="23" t="s">
        <v>14</v>
      </c>
      <c r="G54" s="53">
        <v>0.25</v>
      </c>
      <c r="H54" s="53"/>
      <c r="I54" s="20"/>
    </row>
    <row r="55" spans="2:9" ht="11.25">
      <c r="B55" s="26" t="s">
        <v>70</v>
      </c>
      <c r="C55" s="26"/>
      <c r="D55" s="26"/>
      <c r="E55" s="48" t="s">
        <v>53</v>
      </c>
      <c r="F55" s="23" t="s">
        <v>14</v>
      </c>
      <c r="G55" s="53">
        <v>0.25</v>
      </c>
      <c r="H55" s="53"/>
      <c r="I55" s="20"/>
    </row>
    <row r="56" spans="2:9" ht="7.5" customHeight="1">
      <c r="B56" s="14"/>
      <c r="C56" s="14"/>
      <c r="D56" s="14"/>
      <c r="E56" s="16"/>
      <c r="F56" s="20"/>
      <c r="G56" s="37"/>
      <c r="H56" s="37"/>
      <c r="I56" s="20"/>
    </row>
    <row r="57" spans="2:9" ht="11.25">
      <c r="B57" s="14"/>
      <c r="C57" s="14"/>
      <c r="D57" s="14"/>
      <c r="E57" s="1" t="s">
        <v>20</v>
      </c>
      <c r="F57" s="25">
        <f>COUNTA(F51:F56)</f>
        <v>4</v>
      </c>
      <c r="G57" s="38">
        <f>SUM(G51:G56)</f>
        <v>1</v>
      </c>
      <c r="H57" s="39">
        <f>SUM(H51:H56)</f>
        <v>0</v>
      </c>
      <c r="I57" s="25">
        <f>COUNTA(I51:I56)</f>
        <v>0</v>
      </c>
    </row>
    <row r="58" spans="2:9" ht="11.25">
      <c r="B58" s="6" t="s">
        <v>8</v>
      </c>
      <c r="C58" s="14"/>
      <c r="D58" s="14"/>
      <c r="E58" s="29"/>
      <c r="F58" s="8"/>
      <c r="G58" s="44"/>
      <c r="H58" s="45"/>
      <c r="I58" s="11"/>
    </row>
    <row r="59" spans="2:9" ht="11.25">
      <c r="B59" s="16"/>
      <c r="C59" s="14"/>
      <c r="D59" s="14"/>
      <c r="E59" s="16"/>
      <c r="F59" s="8"/>
      <c r="G59" s="46"/>
      <c r="H59" s="46"/>
      <c r="I59" s="30" t="s">
        <v>7</v>
      </c>
    </row>
    <row r="60" spans="2:9" ht="12" thickBot="1">
      <c r="B60" s="16"/>
      <c r="C60" s="6"/>
      <c r="D60" s="6"/>
      <c r="E60" s="1" t="s">
        <v>20</v>
      </c>
      <c r="F60" s="25">
        <f>F16+countCoop+countIndGen+F37+countIndREP+F50+F57</f>
        <v>26</v>
      </c>
      <c r="G60" s="47">
        <f>G16+G23+G30+G37+G43+G50+G57</f>
        <v>7.5</v>
      </c>
      <c r="H60" s="47">
        <f>H16+H23+H30+H37+H43+H50+H57</f>
        <v>0</v>
      </c>
      <c r="I60" s="25">
        <f>I16+countCoopAbstain+countIndGenAbstain+I37+countIndREPAbstain+I50+I57</f>
        <v>0</v>
      </c>
    </row>
    <row r="61" spans="2:9" ht="12.75" thickBot="1" thickTop="1">
      <c r="B61" s="31"/>
      <c r="C61" s="16"/>
      <c r="D61" s="16"/>
      <c r="E61" s="16"/>
      <c r="F61" s="1" t="s">
        <v>5</v>
      </c>
      <c r="G61" s="32">
        <f>IF((G60+H60)=0,"",G60/(G60+H60))</f>
        <v>1</v>
      </c>
      <c r="H61" s="32">
        <f>IF((G60+H60)=0,"",H60/(G60+H60))</f>
        <v>0</v>
      </c>
      <c r="I61" s="19"/>
    </row>
    <row r="62" spans="2:9" ht="12" thickTop="1">
      <c r="B62" s="31"/>
      <c r="C62" s="16"/>
      <c r="D62" s="16"/>
      <c r="E62" s="16"/>
      <c r="F62" s="8"/>
      <c r="G62" s="8"/>
      <c r="H62" s="8"/>
      <c r="I62" s="11"/>
    </row>
    <row r="64" ht="12" hidden="1" thickBot="1">
      <c r="B64" s="34" t="s">
        <v>25</v>
      </c>
    </row>
    <row r="65" ht="12" hidden="1" thickTop="1">
      <c r="B65" s="35" t="s">
        <v>18</v>
      </c>
    </row>
    <row r="66" ht="11.25" hidden="1">
      <c r="B66" s="35" t="s">
        <v>17</v>
      </c>
    </row>
    <row r="67" ht="11.25" hidden="1">
      <c r="B67" s="36" t="s">
        <v>19</v>
      </c>
    </row>
    <row r="68" ht="11.25" hidden="1"/>
    <row r="69" ht="11.25" hidden="1">
      <c r="B69" s="61" t="s">
        <v>26</v>
      </c>
    </row>
    <row r="70" ht="11.25" hidden="1">
      <c r="B70" s="62" t="s">
        <v>23</v>
      </c>
    </row>
    <row r="71" ht="11.25" hidden="1">
      <c r="B71" s="36" t="s">
        <v>24</v>
      </c>
    </row>
    <row r="72" ht="11.25" hidden="1"/>
    <row r="73" ht="12" hidden="1" thickBot="1">
      <c r="B73" s="34" t="s">
        <v>48</v>
      </c>
    </row>
    <row r="74" ht="12" hidden="1" thickTop="1">
      <c r="B74" s="35" t="s">
        <v>21</v>
      </c>
    </row>
    <row r="75" ht="11.25" hidden="1">
      <c r="B75" s="36"/>
    </row>
    <row r="76" ht="11.25" hidden="1"/>
    <row r="77" ht="12" hidden="1" thickBot="1">
      <c r="B77" s="34" t="s">
        <v>27</v>
      </c>
    </row>
    <row r="78" ht="12" hidden="1" thickTop="1">
      <c r="B78" s="35" t="s">
        <v>14</v>
      </c>
    </row>
    <row r="79" ht="11.25" hidden="1">
      <c r="B79" s="36"/>
    </row>
    <row r="80" ht="11.25" hidden="1"/>
    <row r="81" ht="12" hidden="1" thickBot="1">
      <c r="B81" s="34" t="s">
        <v>28</v>
      </c>
    </row>
    <row r="82" ht="12" hidden="1" thickTop="1">
      <c r="B82" s="35" t="s">
        <v>14</v>
      </c>
    </row>
    <row r="83" ht="11.25" hidden="1">
      <c r="B83" s="36"/>
    </row>
    <row r="84" ht="11.25" hidden="1"/>
    <row r="85" ht="12" hidden="1" thickBot="1">
      <c r="B85" s="34" t="s">
        <v>29</v>
      </c>
    </row>
    <row r="86" ht="12" hidden="1" thickTop="1">
      <c r="B86" s="35">
        <v>1</v>
      </c>
    </row>
    <row r="87" ht="11.25" hidden="1">
      <c r="B87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2:I42 F29:I29 F38:I38 F24:I24 F22:I22 F17:I17 I10 F15:I15 F49:I49 F44:I44 F56:I56 I51 F36:I36 F31:I31">
      <formula1>#REF!</formula1>
    </dataValidation>
    <dataValidation type="list" showInputMessage="1" showErrorMessage="1" sqref="F11:F14 F39:F41 F18:F21 F25:F28 F45:F48 F52:F55 F32:F35">
      <formula1>$B$78:$B$79</formula1>
    </dataValidation>
    <dataValidation type="list" showInputMessage="1" showErrorMessage="1" sqref="I11:I14 I39:I41 I18:I21 I25:I28 I45:I48 I52:I55 I32:I35">
      <formula1>$B$74:$B$75</formula1>
    </dataValidation>
    <dataValidation type="list" showInputMessage="1" showErrorMessage="1" sqref="D10">
      <formula1>$B$82:$B$83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showInputMessage="1" showErrorMessage="1" sqref="D11:D14">
      <formula1>$B$65:$B$67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2001-05-29T14:33:52Z</cp:lastPrinted>
  <dcterms:created xsi:type="dcterms:W3CDTF">2000-03-13T15:50:20Z</dcterms:created>
  <dcterms:modified xsi:type="dcterms:W3CDTF">2023-07-07T15:11:17Z</dcterms:modified>
  <cp:category/>
  <cp:version/>
  <cp:contentType/>
  <cp:contentStatus/>
</cp:coreProperties>
</file>