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4235" activeTab="0"/>
  </bookViews>
  <sheets>
    <sheet name="Vote" sheetId="1" r:id="rId1"/>
    <sheet name="Ballot Details" sheetId="2" r:id="rId2"/>
  </sheets>
  <definedNames>
    <definedName name="clearCoop">'Vote'!$E$18:$I$22</definedName>
    <definedName name="clearCoopVote">'Vote'!$G$18:$I$22</definedName>
    <definedName name="clearIndGen">'Vote'!$E$25:$I$29</definedName>
    <definedName name="clearIndGenVote">'Vote'!$G$25:$I$29</definedName>
    <definedName name="clearIndREP">'Vote'!$E$39:$I$43</definedName>
    <definedName name="clearIndREPVote">'Vote'!$G$39:$I$43</definedName>
    <definedName name="clearIOU">'Vote'!$E$46:$I$50</definedName>
    <definedName name="clearIOUVote">'Vote'!$G$46:$I$50</definedName>
    <definedName name="clearMarketers">'Vote'!$E$32:$I$36</definedName>
    <definedName name="clearMarketersVote">'Vote'!$G$32:$I$36</definedName>
    <definedName name="clearMuni">'Vote'!$E$53:$I$57</definedName>
    <definedName name="clearMuniVote">'Vote'!$G$53:$I$57</definedName>
    <definedName name="clearResidential">'Vote'!$E$11:$I$15</definedName>
    <definedName name="clearResidentialVote">'Vote'!$G$11:$I$15</definedName>
    <definedName name="Coop">'Vote'!$G$17:$I$23</definedName>
    <definedName name="countCoop">'Vote'!$F$23</definedName>
    <definedName name="countCoopAbstain">'Vote'!$I$23</definedName>
    <definedName name="countIndGen">'Vote'!$F$30</definedName>
    <definedName name="countIndGenAbstain">'Vote'!$I$30</definedName>
    <definedName name="countIndREP">'Vote'!$F$44</definedName>
    <definedName name="countIndREPAbstain">'Vote'!$I$44</definedName>
    <definedName name="countIOU">'Vote'!$F$51</definedName>
    <definedName name="countIOUAbstain">'Vote'!$I$51</definedName>
    <definedName name="countMarketers">'Vote'!$F$37</definedName>
    <definedName name="countMarketersAbstain">'Vote'!$I$37</definedName>
    <definedName name="countMuni">'Vote'!$F$58</definedName>
    <definedName name="countMuniAbstain">'Vote'!$I$58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'Vote'!$G$24:$I$30</definedName>
    <definedName name="IndREP">'Vote'!$G$38:$I$44</definedName>
    <definedName name="IOU">'Vote'!$G$45:$I$51</definedName>
    <definedName name="Marketers">'Vote'!$G$31:$I$37</definedName>
    <definedName name="MotionStatus">'Vote'!$G$3</definedName>
    <definedName name="Muni">'Vote'!$G$52:$I$58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'Vote'!$A$1:$J$65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'Vote'!$F$61</definedName>
    <definedName name="VoteNumberFormat">'Vote'!$G$17:$H$61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<sst xmlns="http://schemas.openxmlformats.org/spreadsheetml/2006/main" count="139" uniqueCount="101">
  <si>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</si>
  <si>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</si>
  <si>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</si>
  <si>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</si>
  <si>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</si>
  <si>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</si>
  <si>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</si>
  <si>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</si>
  <si>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</si>
  <si>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</si>
  <si>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</si>
  <si>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</si>
  <si>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</si>
  <si>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</si>
  <si>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</si>
  <si>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</si>
  <si>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</si>
  <si>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</si>
  <si>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</si>
  <si>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</si>
  <si>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</si>
  <si>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</si>
  <si>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</si>
  <si>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</si>
  <si>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</si>
  <si>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</si>
  <si>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</si>
  <si>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</si>
  <si>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</si>
  <si>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</si>
  <si>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</si>
  <si>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</si>
  <si>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Austin Energy</t>
  </si>
  <si>
    <t>CPS Energy</t>
  </si>
  <si>
    <t>Version 2.2</t>
  </si>
  <si>
    <t>City of Eastland</t>
  </si>
  <si>
    <t>Russell Franklin</t>
  </si>
  <si>
    <t>Blake Gross</t>
  </si>
  <si>
    <t>Ken Lindberg</t>
  </si>
  <si>
    <t>Erika Bierschbach</t>
  </si>
  <si>
    <t>Nucor</t>
  </si>
  <si>
    <t>Jamie Mauldin</t>
  </si>
  <si>
    <t>Resmi Surendran</t>
  </si>
  <si>
    <t>Bill Barnes</t>
  </si>
  <si>
    <t>Ivan Velasquez</t>
  </si>
  <si>
    <t xml:space="preserve">Mark Smith </t>
  </si>
  <si>
    <t xml:space="preserve">Clif Lange </t>
  </si>
  <si>
    <t>Chariot Energy</t>
  </si>
  <si>
    <t>Ian Haley</t>
  </si>
  <si>
    <t xml:space="preserve">Tom Burke </t>
  </si>
  <si>
    <t>DC Energy</t>
  </si>
  <si>
    <t>Seth Cochran</t>
  </si>
  <si>
    <t>Demand Control 2</t>
  </si>
  <si>
    <t>Anoush Farhangi</t>
  </si>
  <si>
    <t>David Detelich</t>
  </si>
  <si>
    <t>Cooperatives</t>
  </si>
  <si>
    <t>Abstention Values</t>
  </si>
  <si>
    <t>Ashley Foster</t>
  </si>
  <si>
    <t>Eric Goff</t>
  </si>
  <si>
    <t xml:space="preserve">Residential Consumer </t>
  </si>
  <si>
    <t>Andy Nguyen</t>
  </si>
  <si>
    <t>Thresa Allen</t>
  </si>
  <si>
    <t>Amanda DeLeon</t>
  </si>
  <si>
    <t>David Hunsaker</t>
  </si>
  <si>
    <t>Andrea Couch</t>
  </si>
  <si>
    <t>Gexa Energy</t>
  </si>
  <si>
    <t>John Ritch</t>
  </si>
  <si>
    <t>Bryan Sams</t>
  </si>
  <si>
    <t>The Dow Chemical Company (Dow)</t>
  </si>
  <si>
    <t>South Texas Electric Cooperative (STEC)</t>
  </si>
  <si>
    <t>Golden Spread Electric Cooperative (GSEC)</t>
  </si>
  <si>
    <t>Pedernales Electric Cooperative (PEC)</t>
  </si>
  <si>
    <t>Lower Colorado River Authority (LCRA)</t>
  </si>
  <si>
    <t>Luminant Generation (Luminant)</t>
  </si>
  <si>
    <t>Avangrid Renewables (Avangrid)</t>
  </si>
  <si>
    <t>Calpine Corporation (Calpine)</t>
  </si>
  <si>
    <t>RWE Renewables (RWE)</t>
  </si>
  <si>
    <t>Tenaska Power Services (Tenaska)</t>
  </si>
  <si>
    <t>Reliant Energy Retail Services (Reliant)</t>
  </si>
  <si>
    <t>AEP Service Corporation (AEPSC)</t>
  </si>
  <si>
    <t>Texas-New Mexico Power (TNMP)</t>
  </si>
  <si>
    <t>Oncor Electric Delivery (Oncor)</t>
  </si>
  <si>
    <t>CenterPoint Energy (CNP)</t>
  </si>
  <si>
    <t>Bryan Texas Utilities (BTU)</t>
  </si>
  <si>
    <t>Garland Power and Light (GP&amp;L)</t>
  </si>
  <si>
    <t xml:space="preserve">Shell Energy North America (SENA) </t>
  </si>
  <si>
    <t>National Grid Renewables (NG Renewables)</t>
  </si>
  <si>
    <t>Kevin Hanson</t>
  </si>
  <si>
    <t>Perrin Wall (Jim Lee)</t>
  </si>
  <si>
    <t>Joe Dan Wilson (Will Stafford)</t>
  </si>
  <si>
    <t>Prepared by:  Brittney Albracht</t>
  </si>
  <si>
    <t>Date:  November 2, 2022</t>
  </si>
  <si>
    <t>WMS Motion:  To approve the Combined Ballot as presented (please see the "Ballot Details" tab)</t>
  </si>
  <si>
    <t>WMS Motions for November 2, 2022 Combined Ballot</t>
  </si>
  <si>
    <t>October 12, 2022 WMS Minutes - To approve as submitted</t>
  </si>
  <si>
    <t>Ancillary Service Methodology for 2023 - To endorse as proposed</t>
  </si>
  <si>
    <t>Need &gt;50% to Pass</t>
  </si>
  <si>
    <t>NPRR1149 - To request PRS continue to table NPRR1149 for further review by WMWG</t>
  </si>
  <si>
    <t>WMWG Leadership - To endorse Murali Sithuraj, LCRA</t>
  </si>
  <si>
    <t>Christian Powell (Eric Blakey)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</si>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</sst>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b/>
      <i/>
      <sz val="24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8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92</v>
      </c>
      <c r="C3" s="68"/>
      <c r="D3" s="68"/>
      <c r="E3" s="6"/>
      <c r="F3" s="58" t="s">
        <v>22</v>
      </c>
      <c r="G3" s="69" t="s">
        <v>100</v>
      </c>
      <c r="H3" s="70"/>
      <c r="I3" s="11"/>
    </row>
    <row r="4" spans="1:9" ht="23.25" customHeight="1">
      <c r="A4" s="12"/>
      <c r="B4" s="68"/>
      <c r="C4" s="68"/>
      <c r="D4" s="68"/>
      <c r="E4" s="6"/>
      <c r="F4" s="13" t="s">
        <v>23</v>
      </c>
      <c r="G4" s="71"/>
      <c r="H4" s="72"/>
      <c r="I4" s="2" t="s">
        <v>31</v>
      </c>
    </row>
    <row r="5" spans="1:9" ht="23.25" customHeight="1">
      <c r="A5" s="12"/>
      <c r="B5" s="6" t="s">
        <v>91</v>
      </c>
      <c r="C5" s="15"/>
      <c r="D5" s="7"/>
      <c r="E5" s="6"/>
      <c r="F5" s="60" t="s">
        <v>20</v>
      </c>
      <c r="G5" s="55">
        <f>IF((G61+H61)=0,"",G61)</f>
        <v>6.5</v>
      </c>
      <c r="H5" s="55">
        <f>IF((G61+H61)=0,"",H61)</f>
        <v>0</v>
      </c>
      <c r="I5" s="56">
        <f>I61</f>
        <v>0</v>
      </c>
    </row>
    <row r="6" spans="2:9" ht="22.5" customHeight="1">
      <c r="B6" s="6" t="s">
        <v>90</v>
      </c>
      <c r="C6" s="14"/>
      <c r="D6" s="15"/>
      <c r="E6" s="16"/>
      <c r="F6" s="59" t="s">
        <v>96</v>
      </c>
      <c r="G6" s="57">
        <f>G62</f>
        <v>1</v>
      </c>
      <c r="H6" s="57">
        <f>H62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35</v>
      </c>
      <c r="C11" s="27"/>
      <c r="D11" s="28" t="s">
        <v>18</v>
      </c>
      <c r="E11" s="48" t="s">
        <v>41</v>
      </c>
      <c r="F11" s="23" t="s">
        <v>14</v>
      </c>
      <c r="G11" s="53">
        <v>0.5</v>
      </c>
      <c r="H11" s="41"/>
      <c r="I11" s="20"/>
    </row>
    <row r="12" spans="2:9" ht="11.25">
      <c r="B12" s="26" t="s">
        <v>40</v>
      </c>
      <c r="C12" s="27"/>
      <c r="D12" s="28" t="s">
        <v>19</v>
      </c>
      <c r="E12" s="48" t="s">
        <v>45</v>
      </c>
      <c r="F12" s="23" t="s">
        <v>14</v>
      </c>
      <c r="G12" s="53">
        <v>0.25</v>
      </c>
      <c r="H12" s="41"/>
      <c r="I12" s="20"/>
    </row>
    <row r="13" spans="2:9" ht="11.25">
      <c r="B13" s="26" t="s">
        <v>68</v>
      </c>
      <c r="C13" s="27"/>
      <c r="D13" s="28" t="s">
        <v>19</v>
      </c>
      <c r="E13" s="48" t="s">
        <v>57</v>
      </c>
      <c r="F13" s="23" t="s">
        <v>14</v>
      </c>
      <c r="G13" s="53">
        <v>0.25</v>
      </c>
      <c r="H13" s="41"/>
      <c r="I13" s="20"/>
    </row>
    <row r="14" spans="2:9" ht="11.25">
      <c r="B14" s="26" t="s">
        <v>59</v>
      </c>
      <c r="C14" s="27"/>
      <c r="D14" s="28" t="s">
        <v>17</v>
      </c>
      <c r="E14" s="48" t="s">
        <v>58</v>
      </c>
      <c r="F14" s="23" t="s">
        <v>14</v>
      </c>
      <c r="G14" s="53">
        <v>0.5</v>
      </c>
      <c r="H14" s="53"/>
      <c r="I14" s="20"/>
    </row>
    <row r="15" spans="2:9" ht="6.75" customHeight="1">
      <c r="B15" s="14"/>
      <c r="C15" s="6"/>
      <c r="D15" s="6"/>
      <c r="E15" s="16"/>
      <c r="F15" s="20"/>
      <c r="G15" s="37"/>
      <c r="H15" s="37"/>
      <c r="I15" s="20"/>
    </row>
    <row r="16" spans="2:9" ht="11.25">
      <c r="B16" s="16"/>
      <c r="C16" s="14"/>
      <c r="D16" s="14"/>
      <c r="E16" s="1" t="s">
        <v>20</v>
      </c>
      <c r="F16" s="25">
        <f>COUNTA(F11:F15)</f>
        <v>4</v>
      </c>
      <c r="G16" s="38">
        <f>SUM(G10:G15)</f>
        <v>1.5</v>
      </c>
      <c r="H16" s="39">
        <f>SUM(H10:H15)</f>
        <v>0</v>
      </c>
      <c r="I16" s="25">
        <f>COUNTA(I10:I15)</f>
        <v>0</v>
      </c>
    </row>
    <row r="17" spans="2:9" ht="11.25">
      <c r="B17" s="6" t="s">
        <v>55</v>
      </c>
      <c r="C17" s="6"/>
      <c r="D17" s="6"/>
      <c r="E17" s="16"/>
      <c r="F17" s="20"/>
      <c r="G17" s="37"/>
      <c r="H17" s="37"/>
      <c r="I17" s="20"/>
    </row>
    <row r="18" spans="2:9" s="21" customFormat="1" ht="11.25">
      <c r="B18" s="22" t="s">
        <v>69</v>
      </c>
      <c r="C18" s="22"/>
      <c r="D18" s="22"/>
      <c r="E18" s="63" t="s">
        <v>46</v>
      </c>
      <c r="F18" s="23" t="s">
        <v>14</v>
      </c>
      <c r="G18" s="54">
        <v>0.25</v>
      </c>
      <c r="H18" s="54"/>
      <c r="I18" s="20"/>
    </row>
    <row r="19" spans="2:9" s="21" customFormat="1" ht="11.25">
      <c r="B19" s="22" t="s">
        <v>70</v>
      </c>
      <c r="C19" s="22"/>
      <c r="D19" s="22"/>
      <c r="E19" s="63" t="s">
        <v>89</v>
      </c>
      <c r="F19" s="23" t="s">
        <v>14</v>
      </c>
      <c r="G19" s="54">
        <v>0.25</v>
      </c>
      <c r="H19" s="54"/>
      <c r="I19" s="20"/>
    </row>
    <row r="20" spans="2:9" s="21" customFormat="1" ht="11.25">
      <c r="B20" s="22" t="s">
        <v>71</v>
      </c>
      <c r="C20" s="22"/>
      <c r="D20" s="22"/>
      <c r="E20" s="63" t="s">
        <v>99</v>
      </c>
      <c r="F20" s="23" t="s">
        <v>14</v>
      </c>
      <c r="G20" s="54">
        <v>0.25</v>
      </c>
      <c r="H20" s="54"/>
      <c r="I20" s="20"/>
    </row>
    <row r="21" spans="2:9" s="21" customFormat="1" ht="11.25">
      <c r="B21" s="22" t="s">
        <v>72</v>
      </c>
      <c r="C21" s="22"/>
      <c r="D21" s="22"/>
      <c r="E21" s="63" t="s">
        <v>60</v>
      </c>
      <c r="F21" s="23" t="s">
        <v>14</v>
      </c>
      <c r="G21" s="54">
        <v>0.25</v>
      </c>
      <c r="H21" s="54"/>
      <c r="I21" s="20"/>
    </row>
    <row r="22" spans="2:9" s="21" customFormat="1" ht="6.75" customHeight="1">
      <c r="B22" s="24"/>
      <c r="C22" s="24"/>
      <c r="D22" s="24"/>
      <c r="E22" s="16"/>
      <c r="F22" s="20"/>
      <c r="G22" s="37"/>
      <c r="H22" s="37"/>
      <c r="I22" s="20"/>
    </row>
    <row r="23" spans="2:9" ht="11.25">
      <c r="B23" s="14"/>
      <c r="C23" s="14"/>
      <c r="D23" s="14"/>
      <c r="E23" s="1" t="s">
        <v>20</v>
      </c>
      <c r="F23" s="25">
        <f>COUNTA(F17:F22)</f>
        <v>4</v>
      </c>
      <c r="G23" s="38">
        <f>SUM(G17:G22)</f>
        <v>1</v>
      </c>
      <c r="H23" s="39">
        <f>SUM(H17:H22)</f>
        <v>0</v>
      </c>
      <c r="I23" s="25">
        <f>COUNTA(I17:I22)</f>
        <v>0</v>
      </c>
    </row>
    <row r="24" spans="2:9" ht="11.25">
      <c r="B24" s="6" t="s">
        <v>30</v>
      </c>
      <c r="C24" s="6"/>
      <c r="D24" s="6"/>
      <c r="E24" s="16"/>
      <c r="F24" s="20"/>
      <c r="G24" s="37"/>
      <c r="H24" s="37"/>
      <c r="I24" s="20"/>
    </row>
    <row r="25" spans="2:9" ht="11.25">
      <c r="B25" s="26" t="s">
        <v>73</v>
      </c>
      <c r="C25" s="26"/>
      <c r="D25" s="26"/>
      <c r="E25" s="48" t="s">
        <v>48</v>
      </c>
      <c r="F25" s="23" t="s">
        <v>14</v>
      </c>
      <c r="G25" s="53">
        <v>0.3333333333333333</v>
      </c>
      <c r="H25" s="53"/>
      <c r="I25" s="20"/>
    </row>
    <row r="26" spans="2:9" ht="11.25">
      <c r="B26" s="26" t="s">
        <v>74</v>
      </c>
      <c r="C26" s="26"/>
      <c r="D26" s="26"/>
      <c r="E26" s="48" t="s">
        <v>61</v>
      </c>
      <c r="F26" s="23" t="s">
        <v>14</v>
      </c>
      <c r="G26" s="53">
        <v>0.3333333333333333</v>
      </c>
      <c r="H26" s="53"/>
      <c r="I26" s="20"/>
    </row>
    <row r="27" spans="2:9" ht="11.25">
      <c r="B27" s="26" t="s">
        <v>76</v>
      </c>
      <c r="C27" s="26"/>
      <c r="D27" s="26"/>
      <c r="E27" s="48" t="s">
        <v>49</v>
      </c>
      <c r="F27" s="23"/>
      <c r="G27" s="53"/>
      <c r="H27" s="53"/>
      <c r="I27" s="20"/>
    </row>
    <row r="28" spans="2:9" ht="11.25">
      <c r="B28" s="22" t="s">
        <v>75</v>
      </c>
      <c r="C28" s="26"/>
      <c r="D28" s="26"/>
      <c r="E28" s="48" t="s">
        <v>67</v>
      </c>
      <c r="F28" s="23" t="s">
        <v>14</v>
      </c>
      <c r="G28" s="53">
        <v>0.3333333333333333</v>
      </c>
      <c r="H28" s="53"/>
      <c r="I28" s="20"/>
    </row>
    <row r="29" spans="2:9" ht="8.2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COUNTA(F24:F29)</f>
        <v>3</v>
      </c>
      <c r="G30" s="38">
        <f>SUM(G24:G29)</f>
        <v>1</v>
      </c>
      <c r="H30" s="39">
        <f>SUM(H24:H29)</f>
        <v>0</v>
      </c>
      <c r="I30" s="25">
        <f>COUNTA(I24:I29)</f>
        <v>0</v>
      </c>
    </row>
    <row r="31" spans="2:9" ht="11.25">
      <c r="B31" s="6" t="s">
        <v>11</v>
      </c>
      <c r="C31" s="6"/>
      <c r="D31" s="6"/>
      <c r="E31" s="16"/>
      <c r="F31" s="20"/>
      <c r="G31" s="37"/>
      <c r="H31" s="37"/>
      <c r="I31" s="20"/>
    </row>
    <row r="32" spans="2:9" ht="11.25">
      <c r="B32" s="26" t="s">
        <v>50</v>
      </c>
      <c r="C32" s="26"/>
      <c r="D32" s="26"/>
      <c r="E32" s="48" t="s">
        <v>51</v>
      </c>
      <c r="F32" s="23" t="s">
        <v>14</v>
      </c>
      <c r="G32" s="53">
        <v>0.25</v>
      </c>
      <c r="H32" s="53"/>
      <c r="I32" s="20"/>
    </row>
    <row r="33" spans="2:9" ht="11.25">
      <c r="B33" s="26" t="s">
        <v>85</v>
      </c>
      <c r="C33" s="26"/>
      <c r="D33" s="26"/>
      <c r="E33" s="48" t="s">
        <v>42</v>
      </c>
      <c r="F33" s="23" t="s">
        <v>14</v>
      </c>
      <c r="G33" s="53">
        <v>0.25</v>
      </c>
      <c r="H33" s="53"/>
      <c r="I33" s="20"/>
    </row>
    <row r="34" spans="2:9" ht="11.25">
      <c r="B34" s="26" t="s">
        <v>77</v>
      </c>
      <c r="C34" s="26"/>
      <c r="D34" s="26"/>
      <c r="E34" s="48" t="s">
        <v>62</v>
      </c>
      <c r="F34" s="23" t="s">
        <v>14</v>
      </c>
      <c r="G34" s="53">
        <v>0.25</v>
      </c>
      <c r="H34" s="53"/>
      <c r="I34" s="20"/>
    </row>
    <row r="35" spans="2:9" ht="11.25">
      <c r="B35" s="26" t="s">
        <v>86</v>
      </c>
      <c r="C35" s="26"/>
      <c r="D35" s="26"/>
      <c r="E35" s="48" t="s">
        <v>87</v>
      </c>
      <c r="F35" s="23" t="s">
        <v>14</v>
      </c>
      <c r="G35" s="53">
        <v>0.25</v>
      </c>
      <c r="H35" s="53"/>
      <c r="I35" s="20"/>
    </row>
    <row r="36" spans="2:9" ht="7.5" customHeight="1">
      <c r="B36" s="14"/>
      <c r="C36" s="14"/>
      <c r="D36" s="14"/>
      <c r="E36" s="16"/>
      <c r="F36" s="20"/>
      <c r="G36" s="37"/>
      <c r="H36" s="37"/>
      <c r="I36" s="20"/>
    </row>
    <row r="37" spans="2:9" ht="11.25">
      <c r="B37" s="14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9</v>
      </c>
      <c r="C38" s="14"/>
      <c r="D38" s="14"/>
      <c r="E38" s="16"/>
      <c r="F38" s="20"/>
      <c r="G38" s="37"/>
      <c r="H38" s="37"/>
      <c r="I38" s="20"/>
    </row>
    <row r="39" spans="2:9" ht="11.25">
      <c r="B39" s="26" t="s">
        <v>78</v>
      </c>
      <c r="C39" s="26"/>
      <c r="D39" s="26"/>
      <c r="E39" s="48" t="s">
        <v>43</v>
      </c>
      <c r="F39" s="49"/>
      <c r="G39" s="53"/>
      <c r="H39" s="53"/>
      <c r="I39" s="20"/>
    </row>
    <row r="40" spans="2:9" ht="11.25">
      <c r="B40" s="26" t="s">
        <v>52</v>
      </c>
      <c r="C40" s="26"/>
      <c r="D40" s="26"/>
      <c r="E40" s="48" t="s">
        <v>53</v>
      </c>
      <c r="F40" s="49"/>
      <c r="G40" s="53"/>
      <c r="H40" s="53"/>
      <c r="I40" s="20"/>
    </row>
    <row r="41" spans="2:9" ht="11.25">
      <c r="B41" s="26" t="s">
        <v>47</v>
      </c>
      <c r="C41" s="26"/>
      <c r="D41" s="26"/>
      <c r="E41" s="48" t="s">
        <v>63</v>
      </c>
      <c r="F41" s="49"/>
      <c r="G41" s="53"/>
      <c r="H41" s="41"/>
      <c r="I41" s="20"/>
    </row>
    <row r="42" spans="2:9" ht="11.25">
      <c r="B42" s="26" t="s">
        <v>65</v>
      </c>
      <c r="C42" s="26"/>
      <c r="D42" s="26"/>
      <c r="E42" s="48" t="s">
        <v>66</v>
      </c>
      <c r="F42" s="49"/>
      <c r="G42" s="53"/>
      <c r="H42" s="53"/>
      <c r="I42" s="20"/>
    </row>
    <row r="43" spans="2:9" ht="6.75" customHeight="1">
      <c r="B43" s="14"/>
      <c r="C43" s="6"/>
      <c r="D43" s="6"/>
      <c r="E43" s="16"/>
      <c r="F43" s="20"/>
      <c r="G43" s="37"/>
      <c r="H43" s="37"/>
      <c r="I43" s="20"/>
    </row>
    <row r="44" spans="2:9" ht="11.25">
      <c r="B44" s="16"/>
      <c r="C44" s="14"/>
      <c r="D44" s="14"/>
      <c r="E44" s="1" t="s">
        <v>20</v>
      </c>
      <c r="F44" s="25">
        <f>COUNTA(F38:F43)</f>
        <v>0</v>
      </c>
      <c r="G44" s="38">
        <f>SUM(G38:G43)</f>
        <v>0</v>
      </c>
      <c r="H44" s="39">
        <f>SUM(H38:H43)</f>
        <v>0</v>
      </c>
      <c r="I44" s="25">
        <f>COUNTA(I38:I43)</f>
        <v>0</v>
      </c>
    </row>
    <row r="45" spans="2:9" ht="11.25">
      <c r="B45" s="6" t="s">
        <v>0</v>
      </c>
      <c r="C45" s="6"/>
      <c r="D45" s="6"/>
      <c r="E45" s="16"/>
      <c r="F45" s="20"/>
      <c r="G45" s="37"/>
      <c r="H45" s="37"/>
      <c r="I45" s="20"/>
    </row>
    <row r="46" spans="2:9" ht="11.25">
      <c r="B46" s="26" t="s">
        <v>79</v>
      </c>
      <c r="C46" s="26"/>
      <c r="D46" s="26"/>
      <c r="E46" s="48" t="s">
        <v>37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80</v>
      </c>
      <c r="C47" s="26"/>
      <c r="D47" s="26"/>
      <c r="E47" s="48" t="s">
        <v>64</v>
      </c>
      <c r="F47" s="49"/>
      <c r="G47" s="53"/>
      <c r="H47" s="53"/>
      <c r="I47" s="20"/>
    </row>
    <row r="48" spans="2:9" ht="11.25">
      <c r="B48" s="26" t="s">
        <v>81</v>
      </c>
      <c r="C48" s="26"/>
      <c r="D48" s="26"/>
      <c r="E48" s="48" t="s">
        <v>44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82</v>
      </c>
      <c r="C49" s="27"/>
      <c r="D49" s="27"/>
      <c r="E49" s="48" t="s">
        <v>88</v>
      </c>
      <c r="F49" s="23" t="s">
        <v>14</v>
      </c>
      <c r="G49" s="53">
        <v>0.3333333333333333</v>
      </c>
      <c r="H49" s="53"/>
      <c r="I49" s="20"/>
    </row>
    <row r="50" spans="2:9" ht="6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10</v>
      </c>
      <c r="C52" s="6"/>
      <c r="D52" s="6"/>
      <c r="E52" s="6"/>
      <c r="F52" s="6"/>
      <c r="G52" s="40"/>
      <c r="H52" s="40"/>
      <c r="I52" s="20"/>
    </row>
    <row r="53" spans="2:9" ht="11.25">
      <c r="B53" s="26" t="s">
        <v>32</v>
      </c>
      <c r="C53" s="26"/>
      <c r="D53" s="26"/>
      <c r="E53" s="48" t="s">
        <v>39</v>
      </c>
      <c r="F53" s="49" t="s">
        <v>14</v>
      </c>
      <c r="G53" s="53">
        <v>0.25</v>
      </c>
      <c r="H53" s="53"/>
      <c r="I53" s="20"/>
    </row>
    <row r="54" spans="2:9" ht="11.25">
      <c r="B54" s="26" t="s">
        <v>83</v>
      </c>
      <c r="C54" s="26"/>
      <c r="D54" s="26"/>
      <c r="E54" s="48" t="s">
        <v>38</v>
      </c>
      <c r="F54" s="23" t="s">
        <v>14</v>
      </c>
      <c r="G54" s="53">
        <v>0.25</v>
      </c>
      <c r="H54" s="53"/>
      <c r="I54" s="20"/>
    </row>
    <row r="55" spans="2:9" ht="11.25">
      <c r="B55" s="26" t="s">
        <v>84</v>
      </c>
      <c r="C55" s="26"/>
      <c r="D55" s="26"/>
      <c r="E55" s="48" t="s">
        <v>36</v>
      </c>
      <c r="F55" s="23" t="s">
        <v>14</v>
      </c>
      <c r="G55" s="53">
        <v>0.25</v>
      </c>
      <c r="H55" s="53"/>
      <c r="I55" s="20"/>
    </row>
    <row r="56" spans="2:9" ht="11.25">
      <c r="B56" s="26" t="s">
        <v>33</v>
      </c>
      <c r="C56" s="26"/>
      <c r="D56" s="26"/>
      <c r="E56" s="48" t="s">
        <v>54</v>
      </c>
      <c r="F56" s="23" t="s">
        <v>14</v>
      </c>
      <c r="G56" s="53">
        <v>0.25</v>
      </c>
      <c r="H56" s="53"/>
      <c r="I56" s="20"/>
    </row>
    <row r="57" spans="2:9" ht="7.5" customHeight="1">
      <c r="B57" s="14"/>
      <c r="C57" s="14"/>
      <c r="D57" s="14"/>
      <c r="E57" s="16"/>
      <c r="F57" s="20"/>
      <c r="G57" s="37"/>
      <c r="H57" s="37"/>
      <c r="I57" s="20"/>
    </row>
    <row r="58" spans="2:9" ht="11.25">
      <c r="B58" s="14"/>
      <c r="C58" s="14"/>
      <c r="D58" s="14"/>
      <c r="E58" s="1" t="s">
        <v>20</v>
      </c>
      <c r="F58" s="25">
        <f>COUNTA(F52:F57)</f>
        <v>4</v>
      </c>
      <c r="G58" s="38">
        <f>SUM(G52:G57)</f>
        <v>1</v>
      </c>
      <c r="H58" s="39">
        <f>SUM(H52:H57)</f>
        <v>0</v>
      </c>
      <c r="I58" s="25">
        <f>COUNTA(I52:I57)</f>
        <v>0</v>
      </c>
    </row>
    <row r="59" spans="2:9" ht="11.25">
      <c r="B59" s="6" t="s">
        <v>8</v>
      </c>
      <c r="C59" s="14"/>
      <c r="D59" s="14"/>
      <c r="E59" s="29"/>
      <c r="F59" s="8"/>
      <c r="G59" s="44"/>
      <c r="H59" s="45"/>
      <c r="I59" s="11"/>
    </row>
    <row r="60" spans="2:9" ht="11.25">
      <c r="B60" s="16"/>
      <c r="C60" s="14"/>
      <c r="D60" s="14"/>
      <c r="E60" s="16"/>
      <c r="F60" s="8"/>
      <c r="G60" s="46"/>
      <c r="H60" s="46"/>
      <c r="I60" s="30" t="s">
        <v>7</v>
      </c>
    </row>
    <row r="61" spans="2:9" ht="12" thickBot="1">
      <c r="B61" s="16"/>
      <c r="C61" s="6"/>
      <c r="D61" s="6"/>
      <c r="E61" s="1" t="s">
        <v>20</v>
      </c>
      <c r="F61" s="25">
        <f>F16+countCoop+countIndGen+F37+countIndREP+F51+F58</f>
        <v>22</v>
      </c>
      <c r="G61" s="47">
        <f>G16+G23+G30+G37+G44+G51+G58</f>
        <v>6.5</v>
      </c>
      <c r="H61" s="47">
        <f>H16+H23+H30+H37+H44+H51+H58</f>
        <v>0</v>
      </c>
      <c r="I61" s="25">
        <f>I16+countCoopAbstain+countIndGenAbstain+I37+countIndREPAbstain+I51+I58</f>
        <v>0</v>
      </c>
    </row>
    <row r="62" spans="2:9" ht="12.75" thickBot="1" thickTop="1">
      <c r="B62" s="31"/>
      <c r="C62" s="16"/>
      <c r="D62" s="16"/>
      <c r="E62" s="16"/>
      <c r="F62" s="1" t="s">
        <v>5</v>
      </c>
      <c r="G62" s="32">
        <f>IF((G61+H61)=0,"",G61/(G61+H61))</f>
        <v>1</v>
      </c>
      <c r="H62" s="32">
        <f>IF((G61+H61)=0,"",H61/(G61+H61))</f>
        <v>0</v>
      </c>
      <c r="I62" s="19"/>
    </row>
    <row r="63" spans="2:9" ht="12" thickTop="1">
      <c r="B63" s="31"/>
      <c r="C63" s="16"/>
      <c r="D63" s="16"/>
      <c r="E63" s="16"/>
      <c r="F63" s="8"/>
      <c r="G63" s="8"/>
      <c r="H63" s="8"/>
      <c r="I63" s="11"/>
    </row>
    <row r="65" ht="12" hidden="1" thickBot="1">
      <c r="B65" s="34" t="s">
        <v>25</v>
      </c>
    </row>
    <row r="66" ht="12" hidden="1" thickTop="1">
      <c r="B66" s="35" t="s">
        <v>18</v>
      </c>
    </row>
    <row r="67" ht="11.25" hidden="1">
      <c r="B67" s="35" t="s">
        <v>17</v>
      </c>
    </row>
    <row r="68" ht="11.25" hidden="1">
      <c r="B68" s="36" t="s">
        <v>19</v>
      </c>
    </row>
    <row r="69" ht="11.25" hidden="1"/>
    <row r="70" ht="11.25" hidden="1">
      <c r="B70" s="61" t="s">
        <v>26</v>
      </c>
    </row>
    <row r="71" ht="11.25" hidden="1">
      <c r="B71" s="62" t="s">
        <v>23</v>
      </c>
    </row>
    <row r="72" ht="11.25" hidden="1">
      <c r="B72" s="36" t="s">
        <v>24</v>
      </c>
    </row>
    <row r="73" ht="11.25" hidden="1"/>
    <row r="74" ht="12" hidden="1" thickBot="1">
      <c r="B74" s="34" t="s">
        <v>56</v>
      </c>
    </row>
    <row r="75" ht="12" hidden="1" thickTop="1">
      <c r="B75" s="35" t="s">
        <v>21</v>
      </c>
    </row>
    <row r="76" ht="11.25" hidden="1">
      <c r="B76" s="36"/>
    </row>
    <row r="77" ht="11.25" hidden="1"/>
    <row r="78" ht="12" hidden="1" thickBot="1">
      <c r="B78" s="34" t="s">
        <v>27</v>
      </c>
    </row>
    <row r="79" ht="12" hidden="1" thickTop="1">
      <c r="B79" s="35" t="s">
        <v>14</v>
      </c>
    </row>
    <row r="80" ht="11.25" hidden="1">
      <c r="B80" s="36"/>
    </row>
    <row r="81" ht="11.25" hidden="1"/>
    <row r="82" ht="12" hidden="1" thickBot="1">
      <c r="B82" s="34" t="s">
        <v>28</v>
      </c>
    </row>
    <row r="83" ht="12" hidden="1" thickTop="1">
      <c r="B83" s="35" t="s">
        <v>14</v>
      </c>
    </row>
    <row r="84" ht="11.25" hidden="1">
      <c r="B84" s="36"/>
    </row>
    <row r="85" ht="11.25" hidden="1"/>
    <row r="86" ht="12" hidden="1" thickBot="1">
      <c r="B86" s="34" t="s">
        <v>29</v>
      </c>
    </row>
    <row r="87" ht="12" hidden="1" thickTop="1">
      <c r="B87" s="35">
        <v>1</v>
      </c>
    </row>
    <row r="88" ht="11.25" hidden="1">
      <c r="B88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3:I43 F29:I29 F38:I38 F24:I24 F22:I22 F17:I17 I10 F15:I15 F50:I50 F45:I45 F57:I57 I52 F36:I36 F31:I31">
      <formula1>#REF!</formula1>
    </dataValidation>
    <dataValidation type="list" showInputMessage="1" showErrorMessage="1" sqref="F32:F35 F39:F42 F53:F56 F46:F49 F25:F28 F18:F21 F11:F14">
      <formula1>$B$79:$B$80</formula1>
    </dataValidation>
    <dataValidation type="list" showInputMessage="1" showErrorMessage="1" sqref="I32:I35 I39:I42 I53:I56 I46:I49 I25:I28 I18:I21 I11:I14">
      <formula1>$B$75:$B$76</formula1>
    </dataValidation>
    <dataValidation type="list" showInputMessage="1" showErrorMessage="1" sqref="D10">
      <formula1>$B$83:$B$84</formula1>
    </dataValidation>
    <dataValidation type="list" showInputMessage="1" showErrorMessage="1" sqref="F10">
      <formula1>$B$87:$B$88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$B$71:$B$72</formula1>
    </dataValidation>
    <dataValidation type="list" showInputMessage="1" showErrorMessage="1" sqref="D11:D14">
      <formula1>$B$66:$B$68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6" sqref="A16"/>
    </sheetView>
  </sheetViews>
  <sheetFormatPr defaultColWidth="9.140625" defaultRowHeight="12.75"/>
  <cols>
    <col min="1" max="1" width="139.00390625" style="0" customWidth="1"/>
  </cols>
  <sheetData>
    <row r="1" ht="30">
      <c r="A1" s="64" t="s">
        <v>93</v>
      </c>
    </row>
    <row r="2" s="66" customFormat="1" ht="23.25">
      <c r="A2" s="65" t="s">
        <v>94</v>
      </c>
    </row>
    <row r="3" s="66" customFormat="1" ht="23.25">
      <c r="A3" s="65" t="s">
        <v>95</v>
      </c>
    </row>
    <row r="4" s="66" customFormat="1" ht="23.25">
      <c r="A4" s="65" t="s">
        <v>97</v>
      </c>
    </row>
    <row r="5" s="66" customFormat="1" ht="23.25">
      <c r="A5" s="65" t="s">
        <v>98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2001-05-29T14:33:52Z</cp:lastPrinted>
  <dcterms:created xsi:type="dcterms:W3CDTF">2000-03-13T15:50:20Z</dcterms:created>
  <dcterms:modified xsi:type="dcterms:W3CDTF">2022-11-02T16:51:42Z</dcterms:modified>
  <cp:category/>
  <cp:version/>
  <cp:contentType/>
  <cp:contentStatus/>
</cp:coreProperties>
</file>