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ercot-my.sharepoint.com/personal/nitika_mago_ercot_com/Documents/Documents/OA_EMS/10_Projects_/2022_39_2023_AS_Methodology/05_Oct_WMWG_PDCWG/"/>
    </mc:Choice>
  </mc:AlternateContent>
  <xr:revisionPtr revIDLastSave="61" documentId="8_{51BB4C19-0774-4E17-B4B0-EA654CB78A26}" xr6:coauthVersionLast="47" xr6:coauthVersionMax="47" xr10:uidLastSave="{F423F8CD-0B5F-45C7-83DF-3F0DFF077CD7}"/>
  <bookViews>
    <workbookView xWindow="-27075" yWindow="-120" windowWidth="27195" windowHeight="16440" firstSheet="2" activeTab="3" xr2:uid="{00000000-000D-0000-FFFF-FFFF00000000}"/>
  </bookViews>
  <sheets>
    <sheet name="2023 RRS Table" sheetId="38" r:id="rId1"/>
    <sheet name="2022_RRS" sheetId="28" r:id="rId2"/>
    <sheet name="2022_RRS_Details" sheetId="30" r:id="rId3"/>
    <sheet name="2023_RRS" sheetId="32" r:id="rId4"/>
    <sheet name="2023_RRS_Details" sheetId="39" r:id="rId5"/>
    <sheet name="Charts" sheetId="21" r:id="rId6"/>
    <sheet name="NPRR1128 FFR Priority Proposed" sheetId="42" r:id="rId7"/>
    <sheet name="NPRR1128 FFR Priority Option" sheetId="40" r:id="rId8"/>
    <sheet name="NPRR1128 FFR Priority Inertia" sheetId="43" r:id="rId9"/>
  </sheets>
  <definedNames>
    <definedName name="_xlnm._FilterDatabase" localSheetId="5" hidden="1">Charts!$A$1:$H$289</definedName>
  </definedNames>
  <calcPr calcId="191029"/>
  <pivotCaches>
    <pivotCache cacheId="0" r:id="rId10"/>
    <pivotCache cacheId="1" r:id="rId11"/>
    <pivotCache cacheId="2" r:id="rId12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4" i="39" l="1"/>
  <c r="M84" i="39"/>
  <c r="F84" i="39"/>
  <c r="T83" i="39"/>
  <c r="M83" i="39"/>
  <c r="F83" i="39"/>
  <c r="T82" i="39"/>
  <c r="M82" i="39"/>
  <c r="F82" i="39"/>
  <c r="T81" i="39"/>
  <c r="M81" i="39"/>
  <c r="F81" i="39"/>
  <c r="T80" i="39"/>
  <c r="M80" i="39"/>
  <c r="F80" i="39"/>
  <c r="T79" i="39"/>
  <c r="M79" i="39"/>
  <c r="F79" i="39"/>
  <c r="T78" i="39"/>
  <c r="M78" i="39"/>
  <c r="F78" i="39"/>
  <c r="T77" i="39"/>
  <c r="M77" i="39"/>
  <c r="F77" i="39"/>
  <c r="T76" i="39"/>
  <c r="M76" i="39"/>
  <c r="F76" i="39"/>
  <c r="T75" i="39"/>
  <c r="M75" i="39"/>
  <c r="F75" i="39"/>
  <c r="T74" i="39"/>
  <c r="M74" i="39"/>
  <c r="F74" i="39"/>
  <c r="T73" i="39"/>
  <c r="M73" i="39"/>
  <c r="F73" i="39"/>
  <c r="T72" i="39"/>
  <c r="M72" i="39"/>
  <c r="F72" i="39"/>
  <c r="T71" i="39"/>
  <c r="M71" i="39"/>
  <c r="F71" i="39"/>
  <c r="T70" i="39"/>
  <c r="M70" i="39"/>
  <c r="F70" i="39"/>
  <c r="T69" i="39"/>
  <c r="M69" i="39"/>
  <c r="F69" i="39"/>
  <c r="T68" i="39"/>
  <c r="M68" i="39"/>
  <c r="F68" i="39"/>
  <c r="T67" i="39"/>
  <c r="M67" i="39"/>
  <c r="F67" i="39"/>
  <c r="T66" i="39"/>
  <c r="M66" i="39"/>
  <c r="F66" i="39"/>
  <c r="T65" i="39"/>
  <c r="M65" i="39"/>
  <c r="F65" i="39"/>
  <c r="T64" i="39"/>
  <c r="M64" i="39"/>
  <c r="F64" i="39"/>
  <c r="T63" i="39"/>
  <c r="M63" i="39"/>
  <c r="F63" i="39"/>
  <c r="T62" i="39"/>
  <c r="M62" i="39"/>
  <c r="F62" i="39"/>
  <c r="T61" i="39"/>
  <c r="M61" i="39"/>
  <c r="F61" i="39"/>
  <c r="T55" i="39"/>
  <c r="M55" i="39"/>
  <c r="F55" i="39"/>
  <c r="T54" i="39"/>
  <c r="M54" i="39"/>
  <c r="F54" i="39"/>
  <c r="T53" i="39"/>
  <c r="M53" i="39"/>
  <c r="F53" i="39"/>
  <c r="T52" i="39"/>
  <c r="M52" i="39"/>
  <c r="F52" i="39"/>
  <c r="T51" i="39"/>
  <c r="M51" i="39"/>
  <c r="F51" i="39"/>
  <c r="T50" i="39"/>
  <c r="M50" i="39"/>
  <c r="F50" i="39"/>
  <c r="T49" i="39"/>
  <c r="M49" i="39"/>
  <c r="F49" i="39"/>
  <c r="T48" i="39"/>
  <c r="M48" i="39"/>
  <c r="F48" i="39"/>
  <c r="T47" i="39"/>
  <c r="M47" i="39"/>
  <c r="F47" i="39"/>
  <c r="T46" i="39"/>
  <c r="M46" i="39"/>
  <c r="F46" i="39"/>
  <c r="T45" i="39"/>
  <c r="M45" i="39"/>
  <c r="F45" i="39"/>
  <c r="T44" i="39"/>
  <c r="M44" i="39"/>
  <c r="F44" i="39"/>
  <c r="T43" i="39"/>
  <c r="M43" i="39"/>
  <c r="F43" i="39"/>
  <c r="T42" i="39"/>
  <c r="M42" i="39"/>
  <c r="F42" i="39"/>
  <c r="T41" i="39"/>
  <c r="M41" i="39"/>
  <c r="F41" i="39"/>
  <c r="T40" i="39"/>
  <c r="M40" i="39"/>
  <c r="F40" i="39"/>
  <c r="T39" i="39"/>
  <c r="M39" i="39"/>
  <c r="F39" i="39"/>
  <c r="T38" i="39"/>
  <c r="M38" i="39"/>
  <c r="F38" i="39"/>
  <c r="T37" i="39"/>
  <c r="M37" i="39"/>
  <c r="F37" i="39"/>
  <c r="T36" i="39"/>
  <c r="M36" i="39"/>
  <c r="F36" i="39"/>
  <c r="T35" i="39"/>
  <c r="M35" i="39"/>
  <c r="F35" i="39"/>
  <c r="T34" i="39"/>
  <c r="M34" i="39"/>
  <c r="F34" i="39"/>
  <c r="T33" i="39"/>
  <c r="M33" i="39"/>
  <c r="F33" i="39"/>
  <c r="T32" i="39"/>
  <c r="M32" i="39"/>
  <c r="F32" i="39"/>
  <c r="T26" i="39"/>
  <c r="M26" i="39"/>
  <c r="F26" i="39"/>
  <c r="T25" i="39"/>
  <c r="M25" i="39"/>
  <c r="F25" i="39"/>
  <c r="T24" i="39"/>
  <c r="M24" i="39"/>
  <c r="F24" i="39"/>
  <c r="T23" i="39"/>
  <c r="M23" i="39"/>
  <c r="F23" i="39"/>
  <c r="T22" i="39"/>
  <c r="M22" i="39"/>
  <c r="F22" i="39"/>
  <c r="T21" i="39"/>
  <c r="M21" i="39"/>
  <c r="F21" i="39"/>
  <c r="T20" i="39"/>
  <c r="M20" i="39"/>
  <c r="F20" i="39"/>
  <c r="T19" i="39"/>
  <c r="M19" i="39"/>
  <c r="F19" i="39"/>
  <c r="T18" i="39"/>
  <c r="M18" i="39"/>
  <c r="F18" i="39"/>
  <c r="T17" i="39"/>
  <c r="M17" i="39"/>
  <c r="F17" i="39"/>
  <c r="T16" i="39"/>
  <c r="M16" i="39"/>
  <c r="F16" i="39"/>
  <c r="T15" i="39"/>
  <c r="M15" i="39"/>
  <c r="F15" i="39"/>
  <c r="T14" i="39"/>
  <c r="M14" i="39"/>
  <c r="F14" i="39"/>
  <c r="T13" i="39"/>
  <c r="M13" i="39"/>
  <c r="F13" i="39"/>
  <c r="T12" i="39"/>
  <c r="M12" i="39"/>
  <c r="F12" i="39"/>
  <c r="T11" i="39"/>
  <c r="M11" i="39"/>
  <c r="F11" i="39"/>
  <c r="T10" i="39"/>
  <c r="M10" i="39"/>
  <c r="F10" i="39"/>
  <c r="T9" i="39"/>
  <c r="M9" i="39"/>
  <c r="F9" i="39"/>
  <c r="T8" i="39"/>
  <c r="M8" i="39"/>
  <c r="F8" i="39"/>
  <c r="T7" i="39"/>
  <c r="M7" i="39"/>
  <c r="F7" i="39"/>
  <c r="T6" i="39"/>
  <c r="M6" i="39"/>
  <c r="F6" i="39"/>
  <c r="T5" i="39"/>
  <c r="M5" i="39"/>
  <c r="F5" i="39"/>
  <c r="T4" i="39"/>
  <c r="M4" i="39"/>
  <c r="F4" i="39"/>
  <c r="T3" i="39"/>
  <c r="M3" i="39"/>
  <c r="F3" i="39"/>
  <c r="B267" i="21" l="1"/>
  <c r="B266" i="21"/>
  <c r="B195" i="21"/>
  <c r="B194" i="21"/>
  <c r="B123" i="21"/>
  <c r="B122" i="21"/>
  <c r="B97" i="21"/>
  <c r="B96" i="21"/>
  <c r="B75" i="21"/>
  <c r="B74" i="21"/>
  <c r="B51" i="21"/>
  <c r="B50" i="21"/>
  <c r="B27" i="21"/>
  <c r="B28" i="21"/>
  <c r="B29" i="21"/>
  <c r="B30" i="21"/>
  <c r="B31" i="21"/>
  <c r="B32" i="21"/>
  <c r="B33" i="21"/>
  <c r="B34" i="21"/>
  <c r="B35" i="21"/>
  <c r="B36" i="21"/>
  <c r="B37" i="21"/>
  <c r="B38" i="21"/>
  <c r="B39" i="21"/>
  <c r="B40" i="21"/>
  <c r="B41" i="21"/>
  <c r="B42" i="21"/>
  <c r="B43" i="21"/>
  <c r="B44" i="21"/>
  <c r="B45" i="21"/>
  <c r="B46" i="21"/>
  <c r="B47" i="21"/>
  <c r="B48" i="21"/>
  <c r="B49" i="21"/>
  <c r="B2" i="21"/>
  <c r="B26" i="21"/>
  <c r="N34" i="21" l="1"/>
  <c r="N35" i="21"/>
  <c r="N36" i="21"/>
  <c r="N37" i="21"/>
  <c r="N38" i="21"/>
  <c r="N39" i="21"/>
  <c r="N40" i="21"/>
  <c r="N41" i="21"/>
  <c r="N42" i="21"/>
  <c r="N43" i="21"/>
  <c r="N44" i="21"/>
  <c r="N33" i="21"/>
  <c r="Q6" i="21"/>
  <c r="Q7" i="21" s="1"/>
  <c r="Q5" i="21"/>
  <c r="Q4" i="21"/>
  <c r="G267" i="21"/>
  <c r="G268" i="21"/>
  <c r="G269" i="21"/>
  <c r="G270" i="21"/>
  <c r="G271" i="21"/>
  <c r="G272" i="21"/>
  <c r="G273" i="21"/>
  <c r="G274" i="21"/>
  <c r="G275" i="21"/>
  <c r="G276" i="21"/>
  <c r="G277" i="21"/>
  <c r="G278" i="21"/>
  <c r="G279" i="21"/>
  <c r="G280" i="21"/>
  <c r="G281" i="21"/>
  <c r="G282" i="21"/>
  <c r="G283" i="21"/>
  <c r="G284" i="21"/>
  <c r="G285" i="21"/>
  <c r="G286" i="21"/>
  <c r="G287" i="21"/>
  <c r="G288" i="21"/>
  <c r="G289" i="21"/>
  <c r="G266" i="21"/>
  <c r="G243" i="21"/>
  <c r="G244" i="21"/>
  <c r="G245" i="21"/>
  <c r="G246" i="21"/>
  <c r="G247" i="21"/>
  <c r="G248" i="21"/>
  <c r="G249" i="21"/>
  <c r="G250" i="21"/>
  <c r="G251" i="21"/>
  <c r="G252" i="21"/>
  <c r="G253" i="21"/>
  <c r="G254" i="21"/>
  <c r="G255" i="21"/>
  <c r="G256" i="21"/>
  <c r="G257" i="21"/>
  <c r="G258" i="21"/>
  <c r="G259" i="21"/>
  <c r="G260" i="21"/>
  <c r="G261" i="21"/>
  <c r="G262" i="21"/>
  <c r="G263" i="21"/>
  <c r="G264" i="21"/>
  <c r="G265" i="21"/>
  <c r="G242" i="21"/>
  <c r="G219" i="21"/>
  <c r="G220" i="21"/>
  <c r="G221" i="21"/>
  <c r="G222" i="21"/>
  <c r="G223" i="21"/>
  <c r="G224" i="21"/>
  <c r="G225" i="21"/>
  <c r="G226" i="21"/>
  <c r="G227" i="21"/>
  <c r="G228" i="21"/>
  <c r="G229" i="21"/>
  <c r="G230" i="21"/>
  <c r="G231" i="21"/>
  <c r="G232" i="21"/>
  <c r="G233" i="21"/>
  <c r="G234" i="21"/>
  <c r="G235" i="21"/>
  <c r="G236" i="21"/>
  <c r="G237" i="21"/>
  <c r="G238" i="21"/>
  <c r="G239" i="21"/>
  <c r="G240" i="21"/>
  <c r="G241" i="21"/>
  <c r="G218" i="21"/>
  <c r="G195" i="21"/>
  <c r="G196" i="21"/>
  <c r="G197" i="21"/>
  <c r="G198" i="21"/>
  <c r="G199" i="21"/>
  <c r="G200" i="21"/>
  <c r="G201" i="21"/>
  <c r="G202" i="21"/>
  <c r="G203" i="21"/>
  <c r="G204" i="21"/>
  <c r="G205" i="21"/>
  <c r="G206" i="21"/>
  <c r="G207" i="21"/>
  <c r="G208" i="21"/>
  <c r="G209" i="21"/>
  <c r="G210" i="21"/>
  <c r="G211" i="21"/>
  <c r="G212" i="21"/>
  <c r="G213" i="21"/>
  <c r="G214" i="21"/>
  <c r="G215" i="21"/>
  <c r="G216" i="21"/>
  <c r="G217" i="21"/>
  <c r="G194" i="21"/>
  <c r="G171" i="21"/>
  <c r="G172" i="21"/>
  <c r="G173" i="21"/>
  <c r="G174" i="21"/>
  <c r="G175" i="21"/>
  <c r="G176" i="21"/>
  <c r="G177" i="21"/>
  <c r="G178" i="21"/>
  <c r="G179" i="21"/>
  <c r="G180" i="21"/>
  <c r="G181" i="21"/>
  <c r="G182" i="21"/>
  <c r="G183" i="21"/>
  <c r="G184" i="21"/>
  <c r="G185" i="21"/>
  <c r="G186" i="21"/>
  <c r="G187" i="21"/>
  <c r="G188" i="21"/>
  <c r="G189" i="21"/>
  <c r="G190" i="21"/>
  <c r="G191" i="21"/>
  <c r="G192" i="21"/>
  <c r="G193" i="21"/>
  <c r="G170" i="21"/>
  <c r="Q35" i="21" l="1"/>
  <c r="Q34" i="21"/>
  <c r="R34" i="21" s="1"/>
  <c r="Q33" i="21"/>
  <c r="R33" i="21" s="1"/>
  <c r="O2" i="21"/>
  <c r="H3" i="21"/>
  <c r="H4" i="21"/>
  <c r="H5" i="21"/>
  <c r="H6" i="21"/>
  <c r="H7" i="21"/>
  <c r="H8" i="21"/>
  <c r="H9" i="21"/>
  <c r="H10" i="21"/>
  <c r="H11" i="21"/>
  <c r="H12" i="21"/>
  <c r="H13" i="21"/>
  <c r="H14" i="21"/>
  <c r="H15" i="21"/>
  <c r="H16" i="21"/>
  <c r="H17" i="21"/>
  <c r="H18" i="21"/>
  <c r="H19" i="21"/>
  <c r="H20" i="21"/>
  <c r="H21" i="21"/>
  <c r="H22" i="21"/>
  <c r="H23" i="21"/>
  <c r="H24" i="21"/>
  <c r="H25" i="21"/>
  <c r="H26" i="21"/>
  <c r="H27" i="21"/>
  <c r="H28" i="21"/>
  <c r="H29" i="21"/>
  <c r="H30" i="21"/>
  <c r="H31" i="21"/>
  <c r="H32" i="21"/>
  <c r="H33" i="21"/>
  <c r="H34" i="21"/>
  <c r="H35" i="21"/>
  <c r="H36" i="21"/>
  <c r="H37" i="21"/>
  <c r="H38" i="21"/>
  <c r="H39" i="21"/>
  <c r="H40" i="21"/>
  <c r="H41" i="21"/>
  <c r="H42" i="21"/>
  <c r="H43" i="21"/>
  <c r="H44" i="21"/>
  <c r="H45" i="21"/>
  <c r="H46" i="21"/>
  <c r="H47" i="21"/>
  <c r="H48" i="21"/>
  <c r="H49" i="21"/>
  <c r="H50" i="21"/>
  <c r="H51" i="21"/>
  <c r="H52" i="21"/>
  <c r="H53" i="21"/>
  <c r="H54" i="21"/>
  <c r="H55" i="21"/>
  <c r="H56" i="21"/>
  <c r="H57" i="21"/>
  <c r="H58" i="21"/>
  <c r="H59" i="21"/>
  <c r="H60" i="21"/>
  <c r="H61" i="21"/>
  <c r="H62" i="21"/>
  <c r="H63" i="21"/>
  <c r="H64" i="21"/>
  <c r="H65" i="21"/>
  <c r="H66" i="21"/>
  <c r="H67" i="21"/>
  <c r="H68" i="21"/>
  <c r="H69" i="21"/>
  <c r="H70" i="21"/>
  <c r="H71" i="21"/>
  <c r="H72" i="21"/>
  <c r="H73" i="21"/>
  <c r="H74" i="21"/>
  <c r="H75" i="21"/>
  <c r="H76" i="21"/>
  <c r="H77" i="21"/>
  <c r="H78" i="21"/>
  <c r="H79" i="21"/>
  <c r="H80" i="21"/>
  <c r="H81" i="21"/>
  <c r="H82" i="21"/>
  <c r="H83" i="21"/>
  <c r="H84" i="21"/>
  <c r="H85" i="21"/>
  <c r="H86" i="21"/>
  <c r="H87" i="21"/>
  <c r="H88" i="21"/>
  <c r="H89" i="21"/>
  <c r="H90" i="21"/>
  <c r="H91" i="21"/>
  <c r="H92" i="21"/>
  <c r="H93" i="21"/>
  <c r="H94" i="21"/>
  <c r="H95" i="21"/>
  <c r="H96" i="21"/>
  <c r="H97" i="21"/>
  <c r="H98" i="21"/>
  <c r="H99" i="21"/>
  <c r="H100" i="21"/>
  <c r="H101" i="21"/>
  <c r="H102" i="21"/>
  <c r="H103" i="21"/>
  <c r="H104" i="21"/>
  <c r="H105" i="21"/>
  <c r="H106" i="21"/>
  <c r="H107" i="21"/>
  <c r="H108" i="21"/>
  <c r="H109" i="21"/>
  <c r="H110" i="21"/>
  <c r="H111" i="21"/>
  <c r="H112" i="21"/>
  <c r="H113" i="21"/>
  <c r="H114" i="21"/>
  <c r="H115" i="21"/>
  <c r="H116" i="21"/>
  <c r="H117" i="21"/>
  <c r="H118" i="21"/>
  <c r="H119" i="21"/>
  <c r="H120" i="21"/>
  <c r="H121" i="21"/>
  <c r="H122" i="21"/>
  <c r="H123" i="21"/>
  <c r="H124" i="21"/>
  <c r="H125" i="21"/>
  <c r="H126" i="21"/>
  <c r="H127" i="21"/>
  <c r="H128" i="21"/>
  <c r="H129" i="21"/>
  <c r="H130" i="21"/>
  <c r="H131" i="21"/>
  <c r="H132" i="21"/>
  <c r="H133" i="21"/>
  <c r="H134" i="21"/>
  <c r="H135" i="21"/>
  <c r="H136" i="21"/>
  <c r="H137" i="21"/>
  <c r="H138" i="21"/>
  <c r="H139" i="21"/>
  <c r="H140" i="21"/>
  <c r="H141" i="21"/>
  <c r="H142" i="21"/>
  <c r="H143" i="21"/>
  <c r="H144" i="21"/>
  <c r="H145" i="21"/>
  <c r="H146" i="21"/>
  <c r="H147" i="21"/>
  <c r="H148" i="21"/>
  <c r="H149" i="21"/>
  <c r="H150" i="21"/>
  <c r="H151" i="21"/>
  <c r="H152" i="21"/>
  <c r="H153" i="21"/>
  <c r="H154" i="21"/>
  <c r="H155" i="21"/>
  <c r="H156" i="21"/>
  <c r="H157" i="21"/>
  <c r="H158" i="21"/>
  <c r="H159" i="21"/>
  <c r="H160" i="21"/>
  <c r="H161" i="21"/>
  <c r="H162" i="21"/>
  <c r="H163" i="21"/>
  <c r="H164" i="21"/>
  <c r="H165" i="21"/>
  <c r="H166" i="21"/>
  <c r="H167" i="21"/>
  <c r="H168" i="21"/>
  <c r="H169" i="21"/>
  <c r="H170" i="21"/>
  <c r="H171" i="21"/>
  <c r="H172" i="21"/>
  <c r="H173" i="21"/>
  <c r="H174" i="21"/>
  <c r="H175" i="21"/>
  <c r="H176" i="21"/>
  <c r="H177" i="21"/>
  <c r="H178" i="21"/>
  <c r="H179" i="21"/>
  <c r="H180" i="21"/>
  <c r="H181" i="21"/>
  <c r="H182" i="21"/>
  <c r="H183" i="21"/>
  <c r="H184" i="21"/>
  <c r="H185" i="21"/>
  <c r="H186" i="21"/>
  <c r="H187" i="21"/>
  <c r="H188" i="21"/>
  <c r="H189" i="21"/>
  <c r="H190" i="21"/>
  <c r="H191" i="21"/>
  <c r="H192" i="21"/>
  <c r="H193" i="21"/>
  <c r="H194" i="21"/>
  <c r="H195" i="21"/>
  <c r="H196" i="21"/>
  <c r="H197" i="21"/>
  <c r="H198" i="21"/>
  <c r="H199" i="21"/>
  <c r="H200" i="21"/>
  <c r="H201" i="21"/>
  <c r="H202" i="21"/>
  <c r="H203" i="21"/>
  <c r="H204" i="21"/>
  <c r="H205" i="21"/>
  <c r="H206" i="21"/>
  <c r="H207" i="21"/>
  <c r="H208" i="21"/>
  <c r="H209" i="21"/>
  <c r="H210" i="21"/>
  <c r="H211" i="21"/>
  <c r="H212" i="21"/>
  <c r="H213" i="21"/>
  <c r="H214" i="21"/>
  <c r="H215" i="21"/>
  <c r="H216" i="21"/>
  <c r="H217" i="21"/>
  <c r="H218" i="21"/>
  <c r="H219" i="21"/>
  <c r="H220" i="21"/>
  <c r="H221" i="21"/>
  <c r="H222" i="21"/>
  <c r="H223" i="21"/>
  <c r="H224" i="21"/>
  <c r="H225" i="21"/>
  <c r="H226" i="21"/>
  <c r="H227" i="21"/>
  <c r="H228" i="21"/>
  <c r="H229" i="21"/>
  <c r="H230" i="21"/>
  <c r="H231" i="21"/>
  <c r="H232" i="21"/>
  <c r="H233" i="21"/>
  <c r="H234" i="21"/>
  <c r="H235" i="21"/>
  <c r="H236" i="21"/>
  <c r="H237" i="21"/>
  <c r="H238" i="21"/>
  <c r="H239" i="21"/>
  <c r="H240" i="21"/>
  <c r="H241" i="21"/>
  <c r="H242" i="21"/>
  <c r="H243" i="21"/>
  <c r="H244" i="21"/>
  <c r="H245" i="21"/>
  <c r="H246" i="21"/>
  <c r="H247" i="21"/>
  <c r="H248" i="21"/>
  <c r="H249" i="21"/>
  <c r="H250" i="21"/>
  <c r="H251" i="21"/>
  <c r="H252" i="21"/>
  <c r="H253" i="21"/>
  <c r="H254" i="21"/>
  <c r="H255" i="21"/>
  <c r="H256" i="21"/>
  <c r="H257" i="21"/>
  <c r="H258" i="21"/>
  <c r="H259" i="21"/>
  <c r="H260" i="21"/>
  <c r="H261" i="21"/>
  <c r="H262" i="21"/>
  <c r="H263" i="21"/>
  <c r="H264" i="21"/>
  <c r="H265" i="21"/>
  <c r="H266" i="21"/>
  <c r="H267" i="21"/>
  <c r="H268" i="21"/>
  <c r="H269" i="21"/>
  <c r="H270" i="21"/>
  <c r="H271" i="21"/>
  <c r="H272" i="21"/>
  <c r="H273" i="21"/>
  <c r="H274" i="21"/>
  <c r="H275" i="21"/>
  <c r="H276" i="21"/>
  <c r="H277" i="21"/>
  <c r="H278" i="21"/>
  <c r="H279" i="21"/>
  <c r="H280" i="21"/>
  <c r="H281" i="21"/>
  <c r="H282" i="21"/>
  <c r="H283" i="21"/>
  <c r="H284" i="21"/>
  <c r="H285" i="21"/>
  <c r="H286" i="21"/>
  <c r="H287" i="21"/>
  <c r="H288" i="21"/>
  <c r="H289" i="21"/>
  <c r="H2" i="21"/>
  <c r="O31" i="21" l="1"/>
  <c r="M52" i="21"/>
  <c r="M53" i="21"/>
  <c r="M54" i="21"/>
  <c r="M55" i="21"/>
  <c r="M56" i="21"/>
  <c r="M57" i="21"/>
  <c r="M58" i="21"/>
  <c r="M59" i="21"/>
  <c r="M60" i="21"/>
  <c r="M61" i="21"/>
  <c r="M62" i="21"/>
  <c r="M51" i="21"/>
  <c r="B269" i="21"/>
  <c r="B270" i="21"/>
  <c r="B271" i="21"/>
  <c r="B272" i="21"/>
  <c r="B273" i="21"/>
  <c r="B274" i="21"/>
  <c r="B275" i="21"/>
  <c r="B276" i="21"/>
  <c r="B277" i="21"/>
  <c r="B278" i="21"/>
  <c r="B279" i="21"/>
  <c r="B280" i="21"/>
  <c r="B281" i="21"/>
  <c r="B282" i="21"/>
  <c r="B283" i="21"/>
  <c r="B284" i="21"/>
  <c r="B285" i="21"/>
  <c r="B286" i="21"/>
  <c r="B287" i="21"/>
  <c r="B288" i="21"/>
  <c r="B289" i="21"/>
  <c r="B268" i="21"/>
  <c r="B243" i="21"/>
  <c r="B244" i="21"/>
  <c r="B245" i="21"/>
  <c r="B246" i="21"/>
  <c r="B247" i="21"/>
  <c r="B248" i="21"/>
  <c r="B249" i="21"/>
  <c r="B250" i="21"/>
  <c r="B251" i="21"/>
  <c r="B252" i="21"/>
  <c r="B253" i="21"/>
  <c r="B254" i="21"/>
  <c r="B255" i="21"/>
  <c r="B256" i="21"/>
  <c r="B257" i="21"/>
  <c r="B258" i="21"/>
  <c r="B259" i="21"/>
  <c r="B260" i="21"/>
  <c r="B261" i="21"/>
  <c r="B262" i="21"/>
  <c r="B263" i="21"/>
  <c r="B264" i="21"/>
  <c r="B265" i="21"/>
  <c r="B242" i="21"/>
  <c r="B197" i="21"/>
  <c r="B198" i="21"/>
  <c r="B199" i="21"/>
  <c r="B200" i="21"/>
  <c r="B201" i="21"/>
  <c r="B202" i="21"/>
  <c r="B203" i="21"/>
  <c r="B204" i="21"/>
  <c r="B205" i="21"/>
  <c r="B206" i="21"/>
  <c r="B207" i="21"/>
  <c r="B208" i="21"/>
  <c r="B209" i="21"/>
  <c r="B210" i="21"/>
  <c r="B211" i="21"/>
  <c r="B212" i="21"/>
  <c r="B213" i="21"/>
  <c r="B214" i="21"/>
  <c r="B215" i="21"/>
  <c r="B216" i="21"/>
  <c r="B217" i="21"/>
  <c r="B196" i="21"/>
  <c r="B171" i="21"/>
  <c r="B172" i="21"/>
  <c r="B173" i="21"/>
  <c r="B174" i="21"/>
  <c r="B175" i="21"/>
  <c r="B176" i="21"/>
  <c r="B177" i="21"/>
  <c r="B178" i="21"/>
  <c r="B179" i="21"/>
  <c r="B180" i="21"/>
  <c r="B181" i="21"/>
  <c r="B182" i="21"/>
  <c r="B183" i="21"/>
  <c r="B184" i="21"/>
  <c r="B185" i="21"/>
  <c r="B186" i="21"/>
  <c r="B187" i="21"/>
  <c r="B188" i="21"/>
  <c r="B189" i="21"/>
  <c r="B190" i="21"/>
  <c r="B191" i="21"/>
  <c r="B192" i="21"/>
  <c r="B193" i="21"/>
  <c r="B170" i="21"/>
  <c r="B125" i="21"/>
  <c r="B126" i="21"/>
  <c r="B127" i="21"/>
  <c r="B128" i="21"/>
  <c r="B129" i="21"/>
  <c r="B130" i="21"/>
  <c r="B131" i="21"/>
  <c r="B132" i="21"/>
  <c r="B133" i="21"/>
  <c r="B134" i="21"/>
  <c r="B135" i="21"/>
  <c r="B136" i="21"/>
  <c r="B137" i="21"/>
  <c r="B138" i="21"/>
  <c r="B139" i="21"/>
  <c r="B140" i="21"/>
  <c r="B141" i="21"/>
  <c r="B142" i="21"/>
  <c r="B143" i="21"/>
  <c r="B144" i="21"/>
  <c r="B145" i="21"/>
  <c r="B124" i="21"/>
  <c r="B99" i="21"/>
  <c r="B100" i="21"/>
  <c r="B101" i="21"/>
  <c r="B102" i="21"/>
  <c r="B103" i="21"/>
  <c r="B104" i="21"/>
  <c r="B105" i="21"/>
  <c r="B106" i="21"/>
  <c r="B107" i="21"/>
  <c r="B108" i="21"/>
  <c r="B109" i="21"/>
  <c r="B110" i="21"/>
  <c r="B111" i="21"/>
  <c r="B112" i="21"/>
  <c r="B113" i="21"/>
  <c r="B114" i="21"/>
  <c r="B115" i="21"/>
  <c r="B116" i="21"/>
  <c r="B117" i="21"/>
  <c r="B118" i="21"/>
  <c r="B119" i="21"/>
  <c r="B120" i="21"/>
  <c r="B121" i="21"/>
  <c r="B98" i="21"/>
  <c r="B53" i="21"/>
  <c r="B54" i="21"/>
  <c r="B55" i="21"/>
  <c r="B56" i="21"/>
  <c r="B57" i="21"/>
  <c r="B58" i="21"/>
  <c r="B59" i="21"/>
  <c r="B60" i="21"/>
  <c r="B61" i="21"/>
  <c r="B62" i="21"/>
  <c r="B63" i="21"/>
  <c r="B64" i="21"/>
  <c r="B65" i="21"/>
  <c r="B66" i="21"/>
  <c r="B67" i="21"/>
  <c r="B68" i="21"/>
  <c r="B69" i="21"/>
  <c r="B70" i="21"/>
  <c r="B71" i="21"/>
  <c r="B72" i="21"/>
  <c r="B73" i="21"/>
  <c r="B52" i="21"/>
  <c r="B241" i="21"/>
  <c r="B240" i="21"/>
  <c r="B239" i="21"/>
  <c r="B238" i="21"/>
  <c r="B237" i="21"/>
  <c r="B236" i="21"/>
  <c r="B235" i="21"/>
  <c r="B234" i="21"/>
  <c r="B233" i="21"/>
  <c r="B232" i="21"/>
  <c r="B231" i="21"/>
  <c r="B230" i="21"/>
  <c r="B229" i="21"/>
  <c r="B228" i="21"/>
  <c r="B227" i="21"/>
  <c r="B226" i="21"/>
  <c r="B225" i="21"/>
  <c r="B224" i="21"/>
  <c r="B223" i="21"/>
  <c r="B222" i="21"/>
  <c r="B221" i="21"/>
  <c r="B220" i="21"/>
  <c r="B219" i="21"/>
  <c r="B218" i="21"/>
  <c r="B169" i="21"/>
  <c r="B168" i="21"/>
  <c r="B167" i="21"/>
  <c r="B166" i="21"/>
  <c r="B165" i="21"/>
  <c r="B164" i="21"/>
  <c r="B163" i="21"/>
  <c r="B162" i="21"/>
  <c r="B161" i="21"/>
  <c r="B160" i="21"/>
  <c r="B159" i="21"/>
  <c r="B158" i="21"/>
  <c r="B157" i="21"/>
  <c r="B156" i="21"/>
  <c r="B155" i="21"/>
  <c r="B154" i="21"/>
  <c r="B153" i="21"/>
  <c r="B152" i="21"/>
  <c r="B151" i="21"/>
  <c r="B150" i="21"/>
  <c r="B149" i="21"/>
  <c r="B148" i="21"/>
  <c r="B147" i="21"/>
  <c r="B146" i="21"/>
  <c r="B95" i="21"/>
  <c r="B94" i="21"/>
  <c r="B93" i="21"/>
  <c r="B92" i="21"/>
  <c r="B91" i="21"/>
  <c r="B90" i="21"/>
  <c r="B89" i="21"/>
  <c r="B88" i="21"/>
  <c r="B87" i="21"/>
  <c r="B86" i="21"/>
  <c r="B85" i="21"/>
  <c r="B84" i="21"/>
  <c r="B83" i="21"/>
  <c r="B82" i="21"/>
  <c r="B81" i="21"/>
  <c r="B80" i="21"/>
  <c r="B79" i="21"/>
  <c r="B78" i="21"/>
  <c r="B77" i="21"/>
  <c r="B76" i="21"/>
  <c r="B25" i="21"/>
  <c r="B24" i="21"/>
  <c r="B23" i="21"/>
  <c r="B22" i="21"/>
  <c r="B21" i="21"/>
  <c r="B20" i="21"/>
  <c r="B19" i="21"/>
  <c r="B18" i="21"/>
  <c r="B17" i="21"/>
  <c r="B16" i="21"/>
  <c r="B15" i="21"/>
  <c r="B14" i="21"/>
  <c r="B13" i="21"/>
  <c r="B12" i="21"/>
  <c r="B11" i="21"/>
  <c r="B10" i="21"/>
  <c r="B9" i="21"/>
  <c r="B8" i="21"/>
  <c r="B7" i="21"/>
  <c r="B6" i="21"/>
  <c r="B5" i="21"/>
  <c r="B4" i="21"/>
  <c r="B3" i="21"/>
  <c r="G161" i="21" l="1"/>
  <c r="G162" i="21"/>
  <c r="G163" i="21"/>
  <c r="G164" i="21"/>
  <c r="G165" i="21"/>
  <c r="G166" i="21"/>
  <c r="G167" i="21"/>
  <c r="G160" i="21"/>
  <c r="G137" i="21"/>
  <c r="G138" i="21"/>
  <c r="G139" i="21"/>
  <c r="G140" i="21"/>
  <c r="G142" i="21"/>
  <c r="G136" i="21"/>
  <c r="G113" i="21"/>
  <c r="G114" i="21"/>
  <c r="G115" i="21"/>
  <c r="G116" i="21"/>
  <c r="G118" i="21"/>
  <c r="G112" i="21"/>
  <c r="G17" i="21"/>
  <c r="G18" i="21"/>
  <c r="G19" i="21"/>
  <c r="G21" i="21"/>
  <c r="G22" i="21"/>
  <c r="G23" i="21"/>
  <c r="G16" i="21"/>
  <c r="G117" i="21"/>
  <c r="G119" i="21"/>
  <c r="G141" i="21"/>
  <c r="G143" i="21"/>
  <c r="G20" i="21"/>
  <c r="G3" i="21"/>
  <c r="G75" i="21"/>
  <c r="G99" i="21"/>
  <c r="G123" i="21"/>
  <c r="G147" i="21"/>
  <c r="G4" i="21"/>
  <c r="G28" i="21"/>
  <c r="G52" i="21"/>
  <c r="G76" i="21"/>
  <c r="G100" i="21"/>
  <c r="G124" i="21"/>
  <c r="G148" i="21"/>
  <c r="G5" i="21"/>
  <c r="G29" i="21"/>
  <c r="G53" i="21"/>
  <c r="G77" i="21"/>
  <c r="G101" i="21"/>
  <c r="G125" i="21"/>
  <c r="G149" i="21"/>
  <c r="G6" i="21"/>
  <c r="G30" i="21"/>
  <c r="G54" i="21"/>
  <c r="G78" i="21"/>
  <c r="G102" i="21"/>
  <c r="G126" i="21"/>
  <c r="G150" i="21"/>
  <c r="G7" i="21"/>
  <c r="G31" i="21"/>
  <c r="G55" i="21"/>
  <c r="G79" i="21"/>
  <c r="G103" i="21"/>
  <c r="G127" i="21"/>
  <c r="G151" i="21"/>
  <c r="G8" i="21"/>
  <c r="G32" i="21"/>
  <c r="G56" i="21"/>
  <c r="G80" i="21"/>
  <c r="G104" i="21"/>
  <c r="G128" i="21"/>
  <c r="G152" i="21"/>
  <c r="G9" i="21"/>
  <c r="G33" i="21"/>
  <c r="G57" i="21"/>
  <c r="G81" i="21"/>
  <c r="G105" i="21"/>
  <c r="G129" i="21"/>
  <c r="G153" i="21"/>
  <c r="G10" i="21"/>
  <c r="G34" i="21"/>
  <c r="G58" i="21"/>
  <c r="G82" i="21"/>
  <c r="G106" i="21"/>
  <c r="G130" i="21"/>
  <c r="G154" i="21"/>
  <c r="G11" i="21"/>
  <c r="G35" i="21"/>
  <c r="G59" i="21"/>
  <c r="G83" i="21"/>
  <c r="G107" i="21"/>
  <c r="G131" i="21"/>
  <c r="G155" i="21"/>
  <c r="G12" i="21"/>
  <c r="G36" i="21"/>
  <c r="G60" i="21"/>
  <c r="G84" i="21"/>
  <c r="G108" i="21"/>
  <c r="G132" i="21"/>
  <c r="G156" i="21"/>
  <c r="G13" i="21"/>
  <c r="G37" i="21"/>
  <c r="G61" i="21"/>
  <c r="G85" i="21"/>
  <c r="G109" i="21"/>
  <c r="G133" i="21"/>
  <c r="G157" i="21"/>
  <c r="G14" i="21"/>
  <c r="G38" i="21"/>
  <c r="G62" i="21"/>
  <c r="G86" i="21"/>
  <c r="G110" i="21"/>
  <c r="G134" i="21"/>
  <c r="G158" i="21"/>
  <c r="G15" i="21"/>
  <c r="G39" i="21"/>
  <c r="G63" i="21"/>
  <c r="G87" i="21"/>
  <c r="G111" i="21"/>
  <c r="G135" i="21"/>
  <c r="G159" i="21"/>
  <c r="G40" i="21"/>
  <c r="G64" i="21"/>
  <c r="G88" i="21"/>
  <c r="G41" i="21"/>
  <c r="G65" i="21"/>
  <c r="G89" i="21"/>
  <c r="G42" i="21"/>
  <c r="G66" i="21"/>
  <c r="G90" i="21"/>
  <c r="G43" i="21"/>
  <c r="G67" i="21"/>
  <c r="G91" i="21"/>
  <c r="G44" i="21"/>
  <c r="G68" i="21"/>
  <c r="G92" i="21"/>
  <c r="G45" i="21"/>
  <c r="G69" i="21"/>
  <c r="G93" i="21"/>
  <c r="G46" i="21"/>
  <c r="G70" i="21"/>
  <c r="G94" i="21"/>
  <c r="G47" i="21"/>
  <c r="G71" i="21"/>
  <c r="G95" i="21"/>
  <c r="G24" i="21"/>
  <c r="G48" i="21"/>
  <c r="G72" i="21"/>
  <c r="G96" i="21"/>
  <c r="G120" i="21"/>
  <c r="G144" i="21"/>
  <c r="G168" i="21"/>
  <c r="G25" i="21"/>
  <c r="G49" i="21"/>
  <c r="G73" i="21"/>
  <c r="G97" i="21"/>
  <c r="G121" i="21"/>
  <c r="G145" i="21"/>
  <c r="G169" i="21"/>
  <c r="G146" i="21"/>
  <c r="G122" i="21"/>
  <c r="G98" i="21"/>
  <c r="G74" i="21"/>
  <c r="G50" i="21"/>
  <c r="G26" i="21"/>
  <c r="G2" i="21"/>
  <c r="M27" i="32"/>
  <c r="L27" i="32"/>
  <c r="K27" i="32"/>
  <c r="J27" i="32"/>
  <c r="I27" i="32"/>
  <c r="F267" i="21"/>
  <c r="F268" i="21"/>
  <c r="F269" i="21"/>
  <c r="F270" i="21"/>
  <c r="F271" i="21"/>
  <c r="F272" i="21"/>
  <c r="F273" i="21"/>
  <c r="F274" i="21"/>
  <c r="F275" i="21"/>
  <c r="F276" i="21"/>
  <c r="F277" i="21"/>
  <c r="F278" i="21"/>
  <c r="F279" i="21"/>
  <c r="F280" i="21"/>
  <c r="F281" i="21"/>
  <c r="F282" i="21"/>
  <c r="F283" i="21"/>
  <c r="F284" i="21"/>
  <c r="F285" i="21"/>
  <c r="F286" i="21"/>
  <c r="F287" i="21"/>
  <c r="F288" i="21"/>
  <c r="F289" i="21"/>
  <c r="F266" i="21"/>
  <c r="T113" i="30"/>
  <c r="T112" i="30"/>
  <c r="T111" i="30"/>
  <c r="T110" i="30"/>
  <c r="T109" i="30"/>
  <c r="T108" i="30"/>
  <c r="T107" i="30"/>
  <c r="T106" i="30"/>
  <c r="T105" i="30"/>
  <c r="T104" i="30"/>
  <c r="T103" i="30"/>
  <c r="T102" i="30"/>
  <c r="T101" i="30"/>
  <c r="T100" i="30"/>
  <c r="T99" i="30"/>
  <c r="T98" i="30"/>
  <c r="T97" i="30"/>
  <c r="T96" i="30"/>
  <c r="T95" i="30"/>
  <c r="T94" i="30"/>
  <c r="T93" i="30"/>
  <c r="T92" i="30"/>
  <c r="T91" i="30"/>
  <c r="T90" i="30"/>
  <c r="D27" i="32" l="1"/>
  <c r="C27" i="32"/>
  <c r="G27" i="21"/>
  <c r="G51" i="21"/>
  <c r="E27" i="32"/>
  <c r="H27" i="32"/>
  <c r="B27" i="32"/>
  <c r="F27" i="32"/>
  <c r="G27" i="32"/>
  <c r="F243" i="21"/>
  <c r="F244" i="21"/>
  <c r="F245" i="21"/>
  <c r="F246" i="21"/>
  <c r="F247" i="21"/>
  <c r="F248" i="21"/>
  <c r="F249" i="21"/>
  <c r="F250" i="21"/>
  <c r="F251" i="21"/>
  <c r="F252" i="21"/>
  <c r="F253" i="21"/>
  <c r="F254" i="21"/>
  <c r="F255" i="21"/>
  <c r="F256" i="21"/>
  <c r="F257" i="21"/>
  <c r="F258" i="21"/>
  <c r="F259" i="21"/>
  <c r="F260" i="21"/>
  <c r="F261" i="21"/>
  <c r="F262" i="21"/>
  <c r="F263" i="21"/>
  <c r="F264" i="21"/>
  <c r="F265" i="21"/>
  <c r="F242" i="21"/>
  <c r="M113" i="30"/>
  <c r="M112" i="30"/>
  <c r="M111" i="30"/>
  <c r="M110" i="30"/>
  <c r="M109" i="30"/>
  <c r="M108" i="30"/>
  <c r="M107" i="30"/>
  <c r="M106" i="30"/>
  <c r="M105" i="30"/>
  <c r="M104" i="30"/>
  <c r="M103" i="30"/>
  <c r="M102" i="30"/>
  <c r="M101" i="30"/>
  <c r="M100" i="30"/>
  <c r="M99" i="30"/>
  <c r="M98" i="30"/>
  <c r="M97" i="30"/>
  <c r="M96" i="30"/>
  <c r="M95" i="30"/>
  <c r="M94" i="30"/>
  <c r="M93" i="30"/>
  <c r="M92" i="30"/>
  <c r="M91" i="30"/>
  <c r="M90" i="30"/>
  <c r="F219" i="21" l="1"/>
  <c r="F220" i="21"/>
  <c r="F221" i="21"/>
  <c r="F222" i="21"/>
  <c r="F223" i="21"/>
  <c r="F224" i="21"/>
  <c r="F225" i="21"/>
  <c r="F226" i="21"/>
  <c r="F227" i="21"/>
  <c r="F228" i="21"/>
  <c r="F229" i="21"/>
  <c r="F230" i="21"/>
  <c r="F231" i="21"/>
  <c r="F232" i="21"/>
  <c r="F233" i="21"/>
  <c r="F234" i="21"/>
  <c r="F235" i="21"/>
  <c r="F236" i="21"/>
  <c r="F237" i="21"/>
  <c r="F238" i="21"/>
  <c r="F239" i="21"/>
  <c r="F240" i="21"/>
  <c r="F241" i="21"/>
  <c r="F218" i="21"/>
  <c r="T85" i="30" l="1"/>
  <c r="M85" i="30"/>
  <c r="F85" i="30"/>
  <c r="T84" i="30"/>
  <c r="M84" i="30"/>
  <c r="F84" i="30"/>
  <c r="T83" i="30"/>
  <c r="M83" i="30"/>
  <c r="F83" i="30"/>
  <c r="T82" i="30"/>
  <c r="M82" i="30"/>
  <c r="F82" i="30"/>
  <c r="T81" i="30"/>
  <c r="M81" i="30"/>
  <c r="F81" i="30"/>
  <c r="T80" i="30"/>
  <c r="M80" i="30"/>
  <c r="F80" i="30"/>
  <c r="T79" i="30"/>
  <c r="M79" i="30"/>
  <c r="F79" i="30"/>
  <c r="T78" i="30"/>
  <c r="M78" i="30"/>
  <c r="F78" i="30"/>
  <c r="T77" i="30"/>
  <c r="M77" i="30"/>
  <c r="F77" i="30"/>
  <c r="T76" i="30"/>
  <c r="M76" i="30"/>
  <c r="F76" i="30"/>
  <c r="T75" i="30"/>
  <c r="M75" i="30"/>
  <c r="F75" i="30"/>
  <c r="T74" i="30"/>
  <c r="M74" i="30"/>
  <c r="F74" i="30"/>
  <c r="T73" i="30"/>
  <c r="M73" i="30"/>
  <c r="F73" i="30"/>
  <c r="T72" i="30"/>
  <c r="M72" i="30"/>
  <c r="F72" i="30"/>
  <c r="T71" i="30"/>
  <c r="M71" i="30"/>
  <c r="F71" i="30"/>
  <c r="T70" i="30"/>
  <c r="M70" i="30"/>
  <c r="F70" i="30"/>
  <c r="T69" i="30"/>
  <c r="M69" i="30"/>
  <c r="F69" i="30"/>
  <c r="T68" i="30"/>
  <c r="M68" i="30"/>
  <c r="F68" i="30"/>
  <c r="T67" i="30"/>
  <c r="M67" i="30"/>
  <c r="F67" i="30"/>
  <c r="T66" i="30"/>
  <c r="M66" i="30"/>
  <c r="F66" i="30"/>
  <c r="T65" i="30"/>
  <c r="M65" i="30"/>
  <c r="F65" i="30"/>
  <c r="T64" i="30"/>
  <c r="M64" i="30"/>
  <c r="F64" i="30"/>
  <c r="T63" i="30"/>
  <c r="M63" i="30"/>
  <c r="F63" i="30"/>
  <c r="T62" i="30"/>
  <c r="M62" i="30"/>
  <c r="F62" i="30"/>
  <c r="T56" i="30"/>
  <c r="M56" i="30"/>
  <c r="F56" i="30"/>
  <c r="T55" i="30"/>
  <c r="M55" i="30"/>
  <c r="F55" i="30"/>
  <c r="T54" i="30"/>
  <c r="M54" i="30"/>
  <c r="F54" i="30"/>
  <c r="T53" i="30"/>
  <c r="M53" i="30"/>
  <c r="F53" i="30"/>
  <c r="T52" i="30"/>
  <c r="M52" i="30"/>
  <c r="F52" i="30"/>
  <c r="T51" i="30"/>
  <c r="M51" i="30"/>
  <c r="F51" i="30"/>
  <c r="T50" i="30"/>
  <c r="M50" i="30"/>
  <c r="F50" i="30"/>
  <c r="T49" i="30"/>
  <c r="M49" i="30"/>
  <c r="F49" i="30"/>
  <c r="T48" i="30"/>
  <c r="M48" i="30"/>
  <c r="F48" i="30"/>
  <c r="T47" i="30"/>
  <c r="M47" i="30"/>
  <c r="F47" i="30"/>
  <c r="T46" i="30"/>
  <c r="M46" i="30"/>
  <c r="F46" i="30"/>
  <c r="T45" i="30"/>
  <c r="M45" i="30"/>
  <c r="F45" i="30"/>
  <c r="T44" i="30"/>
  <c r="M44" i="30"/>
  <c r="F44" i="30"/>
  <c r="T43" i="30"/>
  <c r="M43" i="30"/>
  <c r="F43" i="30"/>
  <c r="T42" i="30"/>
  <c r="M42" i="30"/>
  <c r="F42" i="30"/>
  <c r="T41" i="30"/>
  <c r="M41" i="30"/>
  <c r="F41" i="30"/>
  <c r="T40" i="30"/>
  <c r="M40" i="30"/>
  <c r="F40" i="30"/>
  <c r="T39" i="30"/>
  <c r="M39" i="30"/>
  <c r="F39" i="30"/>
  <c r="T38" i="30"/>
  <c r="M38" i="30"/>
  <c r="F38" i="30"/>
  <c r="T37" i="30"/>
  <c r="M37" i="30"/>
  <c r="F37" i="30"/>
  <c r="T36" i="30"/>
  <c r="M36" i="30"/>
  <c r="F36" i="30"/>
  <c r="T35" i="30"/>
  <c r="M35" i="30"/>
  <c r="F35" i="30"/>
  <c r="T34" i="30"/>
  <c r="M34" i="30"/>
  <c r="F34" i="30"/>
  <c r="T33" i="30"/>
  <c r="M33" i="30"/>
  <c r="F33" i="30"/>
  <c r="T27" i="30"/>
  <c r="M27" i="30"/>
  <c r="F27" i="30"/>
  <c r="T26" i="30"/>
  <c r="M26" i="30"/>
  <c r="F26" i="30"/>
  <c r="T25" i="30"/>
  <c r="M25" i="30"/>
  <c r="F25" i="30"/>
  <c r="T24" i="30"/>
  <c r="M24" i="30"/>
  <c r="F24" i="30"/>
  <c r="T23" i="30"/>
  <c r="M23" i="30"/>
  <c r="F23" i="30"/>
  <c r="T22" i="30"/>
  <c r="M22" i="30"/>
  <c r="F22" i="30"/>
  <c r="T21" i="30"/>
  <c r="M21" i="30"/>
  <c r="F21" i="30"/>
  <c r="T20" i="30"/>
  <c r="M20" i="30"/>
  <c r="F20" i="30"/>
  <c r="T19" i="30"/>
  <c r="M19" i="30"/>
  <c r="F19" i="30"/>
  <c r="T18" i="30"/>
  <c r="M18" i="30"/>
  <c r="F18" i="30"/>
  <c r="T17" i="30"/>
  <c r="M17" i="30"/>
  <c r="F17" i="30"/>
  <c r="T16" i="30"/>
  <c r="M16" i="30"/>
  <c r="F16" i="30"/>
  <c r="T15" i="30"/>
  <c r="M15" i="30"/>
  <c r="F15" i="30"/>
  <c r="T14" i="30"/>
  <c r="M14" i="30"/>
  <c r="F14" i="30"/>
  <c r="T13" i="30"/>
  <c r="M13" i="30"/>
  <c r="F13" i="30"/>
  <c r="T12" i="30"/>
  <c r="M12" i="30"/>
  <c r="F12" i="30"/>
  <c r="T11" i="30"/>
  <c r="M11" i="30"/>
  <c r="F11" i="30"/>
  <c r="T10" i="30"/>
  <c r="M10" i="30"/>
  <c r="F10" i="30"/>
  <c r="T9" i="30"/>
  <c r="M9" i="30"/>
  <c r="F9" i="30"/>
  <c r="T8" i="30"/>
  <c r="M8" i="30"/>
  <c r="F8" i="30"/>
  <c r="T7" i="30"/>
  <c r="M7" i="30"/>
  <c r="F7" i="30"/>
  <c r="T6" i="30"/>
  <c r="M6" i="30"/>
  <c r="F6" i="30"/>
  <c r="T5" i="30"/>
  <c r="M5" i="30"/>
  <c r="F5" i="30"/>
  <c r="T4" i="30"/>
  <c r="M4" i="30"/>
  <c r="F4" i="30"/>
  <c r="F195" i="21" l="1"/>
  <c r="F196" i="21"/>
  <c r="F197" i="21"/>
  <c r="F198" i="21"/>
  <c r="F199" i="21"/>
  <c r="F200" i="21"/>
  <c r="F201" i="21"/>
  <c r="F202" i="21"/>
  <c r="F203" i="21"/>
  <c r="F204" i="21"/>
  <c r="F205" i="21"/>
  <c r="F206" i="21"/>
  <c r="F207" i="21"/>
  <c r="F208" i="21"/>
  <c r="F209" i="21"/>
  <c r="F210" i="21"/>
  <c r="F211" i="21"/>
  <c r="F212" i="21"/>
  <c r="F213" i="21"/>
  <c r="F214" i="21"/>
  <c r="F215" i="21"/>
  <c r="F216" i="21"/>
  <c r="F217" i="21"/>
  <c r="F171" i="21"/>
  <c r="F172" i="21"/>
  <c r="F173" i="21"/>
  <c r="F174" i="21"/>
  <c r="F175" i="21"/>
  <c r="F176" i="21"/>
  <c r="F177" i="21"/>
  <c r="F178" i="21"/>
  <c r="F179" i="21"/>
  <c r="F180" i="21"/>
  <c r="F181" i="21"/>
  <c r="F182" i="21"/>
  <c r="F183" i="21"/>
  <c r="F184" i="21"/>
  <c r="F185" i="21"/>
  <c r="F186" i="21"/>
  <c r="F187" i="21"/>
  <c r="F188" i="21"/>
  <c r="F189" i="21"/>
  <c r="F190" i="21"/>
  <c r="F191" i="21"/>
  <c r="F192" i="21"/>
  <c r="F193" i="21"/>
  <c r="F147" i="21"/>
  <c r="F148" i="21"/>
  <c r="F149" i="21"/>
  <c r="F150" i="21"/>
  <c r="F151" i="21"/>
  <c r="F152" i="21"/>
  <c r="F153" i="21"/>
  <c r="F154" i="21"/>
  <c r="F155" i="21"/>
  <c r="F156" i="21"/>
  <c r="F157" i="21"/>
  <c r="F158" i="21"/>
  <c r="F159" i="21"/>
  <c r="F160" i="21"/>
  <c r="F161" i="21"/>
  <c r="F162" i="21"/>
  <c r="F163" i="21"/>
  <c r="F164" i="21"/>
  <c r="F165" i="21"/>
  <c r="F166" i="21"/>
  <c r="F167" i="21"/>
  <c r="F168" i="21"/>
  <c r="F169" i="21"/>
  <c r="F123" i="21"/>
  <c r="F124" i="21"/>
  <c r="F125" i="21"/>
  <c r="F126" i="21"/>
  <c r="F127" i="21"/>
  <c r="F128" i="21"/>
  <c r="F129" i="21"/>
  <c r="F130" i="21"/>
  <c r="F131" i="21"/>
  <c r="F132" i="21"/>
  <c r="F133" i="21"/>
  <c r="F134" i="21"/>
  <c r="F135" i="21"/>
  <c r="F136" i="21"/>
  <c r="F137" i="21"/>
  <c r="F138" i="21"/>
  <c r="F139" i="21"/>
  <c r="F140" i="21"/>
  <c r="F141" i="21"/>
  <c r="F142" i="21"/>
  <c r="F143" i="21"/>
  <c r="F144" i="21"/>
  <c r="F145" i="21"/>
  <c r="F99" i="21"/>
  <c r="F100" i="21"/>
  <c r="F101" i="21"/>
  <c r="F102" i="21"/>
  <c r="F103" i="21"/>
  <c r="F104" i="21"/>
  <c r="F105" i="21"/>
  <c r="F106" i="21"/>
  <c r="F107" i="21"/>
  <c r="F108" i="21"/>
  <c r="F109" i="21"/>
  <c r="F110" i="21"/>
  <c r="F111" i="21"/>
  <c r="F112" i="21"/>
  <c r="F113" i="21"/>
  <c r="F114" i="21"/>
  <c r="F115" i="21"/>
  <c r="F116" i="21"/>
  <c r="F117" i="21"/>
  <c r="F118" i="21"/>
  <c r="F119" i="21"/>
  <c r="F120" i="21"/>
  <c r="F121" i="21"/>
  <c r="F194" i="21"/>
  <c r="F170" i="21"/>
  <c r="F146" i="21"/>
  <c r="F122" i="21"/>
  <c r="F98" i="21"/>
  <c r="F75" i="21"/>
  <c r="F76" i="21"/>
  <c r="F77" i="21"/>
  <c r="F78" i="21"/>
  <c r="F79" i="21"/>
  <c r="F80" i="21"/>
  <c r="F81" i="21"/>
  <c r="F82" i="21"/>
  <c r="F83" i="21"/>
  <c r="F84" i="21"/>
  <c r="F85" i="21"/>
  <c r="F86" i="21"/>
  <c r="F87" i="21"/>
  <c r="F88" i="21"/>
  <c r="F89" i="21"/>
  <c r="F90" i="21"/>
  <c r="F91" i="21"/>
  <c r="F92" i="21"/>
  <c r="F93" i="21"/>
  <c r="F94" i="21"/>
  <c r="F95" i="21"/>
  <c r="F96" i="21"/>
  <c r="F97" i="21"/>
  <c r="F74" i="21"/>
  <c r="F27" i="21"/>
  <c r="F28" i="21"/>
  <c r="F29" i="21"/>
  <c r="F30" i="21"/>
  <c r="F31" i="21"/>
  <c r="F32" i="21"/>
  <c r="F33" i="21"/>
  <c r="F34" i="21"/>
  <c r="F35" i="21"/>
  <c r="F36" i="21"/>
  <c r="F37" i="21"/>
  <c r="F38" i="21"/>
  <c r="F39" i="21"/>
  <c r="F40" i="21"/>
  <c r="F41" i="21"/>
  <c r="F42" i="21"/>
  <c r="F43" i="21"/>
  <c r="F44" i="21"/>
  <c r="F45" i="21"/>
  <c r="F46" i="21"/>
  <c r="F47" i="21"/>
  <c r="F48" i="21"/>
  <c r="F49" i="21"/>
  <c r="F26" i="21"/>
  <c r="F3" i="21"/>
  <c r="F4" i="21"/>
  <c r="F5" i="21"/>
  <c r="F6" i="21"/>
  <c r="F7" i="21"/>
  <c r="F8" i="21"/>
  <c r="F9" i="21"/>
  <c r="F10" i="21"/>
  <c r="F11" i="21"/>
  <c r="F12" i="21"/>
  <c r="F13" i="21"/>
  <c r="F14" i="21"/>
  <c r="F15" i="21"/>
  <c r="F16" i="21"/>
  <c r="F17" i="21"/>
  <c r="F18" i="21"/>
  <c r="F19" i="21"/>
  <c r="F20" i="21"/>
  <c r="F21" i="21"/>
  <c r="F22" i="21"/>
  <c r="F23" i="21"/>
  <c r="F24" i="21"/>
  <c r="F25" i="21"/>
  <c r="F2" i="21"/>
  <c r="F51" i="21"/>
  <c r="F52" i="21"/>
  <c r="F53" i="21"/>
  <c r="F54" i="21"/>
  <c r="F55" i="21"/>
  <c r="F56" i="21"/>
  <c r="F57" i="21"/>
  <c r="F58" i="21"/>
  <c r="F59" i="21"/>
  <c r="F60" i="21"/>
  <c r="F61" i="21"/>
  <c r="F62" i="21"/>
  <c r="F63" i="21"/>
  <c r="F64" i="21"/>
  <c r="F65" i="21"/>
  <c r="F66" i="21"/>
  <c r="F67" i="21"/>
  <c r="F68" i="21"/>
  <c r="F69" i="21"/>
  <c r="F70" i="21"/>
  <c r="F71" i="21"/>
  <c r="F72" i="21"/>
  <c r="F73" i="21"/>
  <c r="F50" i="21"/>
  <c r="M27" i="28"/>
  <c r="L27" i="28"/>
  <c r="K27" i="28"/>
  <c r="J27" i="28"/>
  <c r="I27" i="28"/>
  <c r="H27" i="28"/>
  <c r="G27" i="28"/>
  <c r="F27" i="28"/>
  <c r="E27" i="28"/>
  <c r="D27" i="28"/>
  <c r="C27" i="28"/>
  <c r="B27" i="28"/>
  <c r="O1" i="21" l="1"/>
  <c r="C3" i="21" l="1"/>
  <c r="C4" i="21"/>
  <c r="C5" i="21"/>
  <c r="C6" i="21"/>
  <c r="C7" i="21"/>
  <c r="C8" i="21"/>
  <c r="C9" i="21"/>
  <c r="C10" i="21"/>
  <c r="C11" i="21"/>
  <c r="C12" i="21"/>
  <c r="C13" i="21"/>
  <c r="C14" i="21"/>
  <c r="C15" i="21"/>
  <c r="C16" i="21"/>
  <c r="C17" i="21"/>
  <c r="C18" i="21"/>
  <c r="C19" i="21"/>
  <c r="C20" i="21"/>
  <c r="C21" i="21"/>
  <c r="C22" i="21"/>
  <c r="C23" i="21"/>
  <c r="C24" i="21"/>
  <c r="C25" i="21"/>
  <c r="C26" i="21"/>
  <c r="C27" i="21"/>
  <c r="C28" i="21"/>
  <c r="C29" i="21"/>
  <c r="C30" i="21"/>
  <c r="C31" i="21"/>
  <c r="C32" i="21"/>
  <c r="C33" i="21"/>
  <c r="C34" i="21"/>
  <c r="C35" i="21"/>
  <c r="C36" i="21"/>
  <c r="C37" i="21"/>
  <c r="C38" i="21"/>
  <c r="C39" i="21"/>
  <c r="C40" i="21"/>
  <c r="C41" i="21"/>
  <c r="C42" i="21"/>
  <c r="C43" i="21"/>
  <c r="C44" i="21"/>
  <c r="C45" i="21"/>
  <c r="C46" i="21"/>
  <c r="C47" i="21"/>
  <c r="C48" i="21"/>
  <c r="C49" i="21"/>
  <c r="C50" i="21"/>
  <c r="C51" i="21"/>
  <c r="C52" i="21"/>
  <c r="C53" i="21"/>
  <c r="C54" i="21"/>
  <c r="C55" i="21"/>
  <c r="C56" i="21"/>
  <c r="C57" i="21"/>
  <c r="C58" i="21"/>
  <c r="C59" i="21"/>
  <c r="C60" i="21"/>
  <c r="C61" i="21"/>
  <c r="C62" i="21"/>
  <c r="C63" i="21"/>
  <c r="C64" i="21"/>
  <c r="C65" i="21"/>
  <c r="C66" i="21"/>
  <c r="C67" i="21"/>
  <c r="C68" i="21"/>
  <c r="C69" i="21"/>
  <c r="C70" i="21"/>
  <c r="C71" i="21"/>
  <c r="C72" i="21"/>
  <c r="C73" i="21"/>
  <c r="C74" i="21"/>
  <c r="C75" i="21"/>
  <c r="C76" i="21"/>
  <c r="C77" i="21"/>
  <c r="C78" i="21"/>
  <c r="C79" i="21"/>
  <c r="C80" i="21"/>
  <c r="C81" i="21"/>
  <c r="C82" i="21"/>
  <c r="C83" i="21"/>
  <c r="C84" i="21"/>
  <c r="C85" i="21"/>
  <c r="C86" i="21"/>
  <c r="C87" i="21"/>
  <c r="C88" i="21"/>
  <c r="C89" i="21"/>
  <c r="C90" i="21"/>
  <c r="C91" i="21"/>
  <c r="C92" i="21"/>
  <c r="C93" i="21"/>
  <c r="C94" i="21"/>
  <c r="C95" i="21"/>
  <c r="C96" i="21"/>
  <c r="C97" i="21"/>
  <c r="C98" i="21"/>
  <c r="C99" i="21"/>
  <c r="C100" i="21"/>
  <c r="C101" i="21"/>
  <c r="C102" i="21"/>
  <c r="C103" i="21"/>
  <c r="C104" i="21"/>
  <c r="C105" i="21"/>
  <c r="C106" i="21"/>
  <c r="C107" i="21"/>
  <c r="C108" i="21"/>
  <c r="C109" i="21"/>
  <c r="C110" i="21"/>
  <c r="C111" i="21"/>
  <c r="C112" i="21"/>
  <c r="C113" i="21"/>
  <c r="C114" i="21"/>
  <c r="C115" i="21"/>
  <c r="C116" i="21"/>
  <c r="C117" i="21"/>
  <c r="C118" i="21"/>
  <c r="C119" i="21"/>
  <c r="C120" i="21"/>
  <c r="C121" i="21"/>
  <c r="C122" i="21"/>
  <c r="C123" i="21"/>
  <c r="C124" i="21"/>
  <c r="C125" i="21"/>
  <c r="C126" i="21"/>
  <c r="C127" i="21"/>
  <c r="C128" i="21"/>
  <c r="C129" i="21"/>
  <c r="C130" i="21"/>
  <c r="C131" i="21"/>
  <c r="C132" i="21"/>
  <c r="C133" i="21"/>
  <c r="C134" i="21"/>
  <c r="C135" i="21"/>
  <c r="C136" i="21"/>
  <c r="C137" i="21"/>
  <c r="C138" i="21"/>
  <c r="C139" i="21"/>
  <c r="C140" i="21"/>
  <c r="C141" i="21"/>
  <c r="C142" i="21"/>
  <c r="C143" i="21"/>
  <c r="C144" i="21"/>
  <c r="C145" i="21"/>
  <c r="C146" i="21"/>
  <c r="C147" i="21"/>
  <c r="C148" i="21"/>
  <c r="C149" i="21"/>
  <c r="C150" i="21"/>
  <c r="C151" i="21"/>
  <c r="C152" i="21"/>
  <c r="C153" i="21"/>
  <c r="C154" i="21"/>
  <c r="C155" i="21"/>
  <c r="C156" i="21"/>
  <c r="C157" i="21"/>
  <c r="C158" i="21"/>
  <c r="C159" i="21"/>
  <c r="C160" i="21"/>
  <c r="C161" i="21"/>
  <c r="C162" i="21"/>
  <c r="C163" i="21"/>
  <c r="C164" i="21"/>
  <c r="C165" i="21"/>
  <c r="C166" i="21"/>
  <c r="C167" i="21"/>
  <c r="C168" i="21"/>
  <c r="C169" i="21"/>
  <c r="C170" i="21"/>
  <c r="C171" i="21"/>
  <c r="C172" i="21"/>
  <c r="C173" i="21"/>
  <c r="C174" i="21"/>
  <c r="C175" i="21"/>
  <c r="C176" i="21"/>
  <c r="C177" i="21"/>
  <c r="C178" i="21"/>
  <c r="C179" i="21"/>
  <c r="C180" i="21"/>
  <c r="C181" i="21"/>
  <c r="C182" i="21"/>
  <c r="C183" i="21"/>
  <c r="C184" i="21"/>
  <c r="C185" i="21"/>
  <c r="C186" i="21"/>
  <c r="C187" i="21"/>
  <c r="C188" i="21"/>
  <c r="C189" i="21"/>
  <c r="C190" i="21"/>
  <c r="C191" i="21"/>
  <c r="C192" i="21"/>
  <c r="C193" i="21"/>
  <c r="C194" i="21"/>
  <c r="C195" i="21"/>
  <c r="C196" i="21"/>
  <c r="C197" i="21"/>
  <c r="C198" i="21"/>
  <c r="C199" i="21"/>
  <c r="C200" i="21"/>
  <c r="C201" i="21"/>
  <c r="C202" i="21"/>
  <c r="C203" i="21"/>
  <c r="C204" i="21"/>
  <c r="C205" i="21"/>
  <c r="C206" i="21"/>
  <c r="C207" i="21"/>
  <c r="C208" i="21"/>
  <c r="C209" i="21"/>
  <c r="C210" i="21"/>
  <c r="C211" i="21"/>
  <c r="C212" i="21"/>
  <c r="C213" i="21"/>
  <c r="C214" i="21"/>
  <c r="C215" i="21"/>
  <c r="C216" i="21"/>
  <c r="C217" i="21"/>
  <c r="C218" i="21"/>
  <c r="C219" i="21"/>
  <c r="C220" i="21"/>
  <c r="C221" i="21"/>
  <c r="C222" i="21"/>
  <c r="C223" i="21"/>
  <c r="C224" i="21"/>
  <c r="C225" i="21"/>
  <c r="C226" i="21"/>
  <c r="C227" i="21"/>
  <c r="C228" i="21"/>
  <c r="C229" i="21"/>
  <c r="C230" i="21"/>
  <c r="C231" i="21"/>
  <c r="C232" i="21"/>
  <c r="C233" i="21"/>
  <c r="C234" i="21"/>
  <c r="C235" i="21"/>
  <c r="C236" i="21"/>
  <c r="C237" i="21"/>
  <c r="C238" i="21"/>
  <c r="C239" i="21"/>
  <c r="C240" i="21"/>
  <c r="C241" i="21"/>
  <c r="C242" i="21"/>
  <c r="C243" i="21"/>
  <c r="C244" i="21"/>
  <c r="C245" i="21"/>
  <c r="C246" i="21"/>
  <c r="C247" i="21"/>
  <c r="C248" i="21"/>
  <c r="C249" i="21"/>
  <c r="C250" i="21"/>
  <c r="C251" i="21"/>
  <c r="C252" i="21"/>
  <c r="C253" i="21"/>
  <c r="C254" i="21"/>
  <c r="C255" i="21"/>
  <c r="C256" i="21"/>
  <c r="C257" i="21"/>
  <c r="C258" i="21"/>
  <c r="C259" i="21"/>
  <c r="C260" i="21"/>
  <c r="C261" i="21"/>
  <c r="C262" i="21"/>
  <c r="C263" i="21"/>
  <c r="C264" i="21"/>
  <c r="C265" i="21"/>
  <c r="C266" i="21"/>
  <c r="C267" i="21"/>
  <c r="C268" i="21"/>
  <c r="C269" i="21"/>
  <c r="C270" i="21"/>
  <c r="C271" i="21"/>
  <c r="C272" i="21"/>
  <c r="C273" i="21"/>
  <c r="C274" i="21"/>
  <c r="C275" i="21"/>
  <c r="C276" i="21"/>
  <c r="C277" i="21"/>
  <c r="C278" i="21"/>
  <c r="C279" i="21"/>
  <c r="C280" i="21"/>
  <c r="C281" i="21"/>
  <c r="C282" i="21"/>
  <c r="C283" i="21"/>
  <c r="C284" i="21"/>
  <c r="C285" i="21"/>
  <c r="C286" i="21"/>
  <c r="C287" i="21"/>
  <c r="C288" i="21"/>
  <c r="C289" i="21"/>
  <c r="C2" i="21"/>
  <c r="O30" i="21" l="1"/>
  <c r="A49" i="21"/>
  <c r="A269" i="21"/>
  <c r="A272" i="21"/>
  <c r="A274" i="21"/>
  <c r="A277" i="21"/>
  <c r="A280" i="21"/>
  <c r="A282" i="21"/>
  <c r="A284" i="21"/>
  <c r="A285" i="21"/>
  <c r="A288" i="21"/>
  <c r="A249" i="21"/>
  <c r="A257" i="21"/>
  <c r="A219" i="21"/>
  <c r="A220" i="21"/>
  <c r="A221" i="21"/>
  <c r="A227" i="21"/>
  <c r="A228" i="21"/>
  <c r="A229" i="21"/>
  <c r="A235" i="21"/>
  <c r="A236" i="21"/>
  <c r="A237" i="21"/>
  <c r="A238" i="21"/>
  <c r="A195" i="21"/>
  <c r="A200" i="21"/>
  <c r="A208" i="21"/>
  <c r="A211" i="21"/>
  <c r="A213" i="21"/>
  <c r="A216" i="21"/>
  <c r="A171" i="21"/>
  <c r="A172" i="21"/>
  <c r="A173" i="21"/>
  <c r="A176" i="21"/>
  <c r="A177" i="21"/>
  <c r="A178" i="21"/>
  <c r="A179" i="21"/>
  <c r="A180" i="21"/>
  <c r="A181" i="21"/>
  <c r="A182" i="21"/>
  <c r="A183" i="21"/>
  <c r="A184" i="21"/>
  <c r="A186" i="21"/>
  <c r="A187" i="21"/>
  <c r="A188" i="21"/>
  <c r="A189" i="21"/>
  <c r="A190" i="21"/>
  <c r="A191" i="21"/>
  <c r="A192" i="21"/>
  <c r="A170" i="21"/>
  <c r="A147" i="21"/>
  <c r="A148" i="21"/>
  <c r="A149" i="21"/>
  <c r="A150" i="21"/>
  <c r="A153" i="21"/>
  <c r="A154" i="21"/>
  <c r="A155" i="21"/>
  <c r="A156" i="21"/>
  <c r="A157" i="21"/>
  <c r="A158" i="21"/>
  <c r="A159" i="21"/>
  <c r="A160" i="21"/>
  <c r="A161" i="21"/>
  <c r="A163" i="21"/>
  <c r="A164" i="21"/>
  <c r="A165" i="21"/>
  <c r="A166" i="21"/>
  <c r="A167" i="21"/>
  <c r="A168" i="21"/>
  <c r="A169" i="21"/>
  <c r="A146" i="21"/>
  <c r="A203" i="21"/>
  <c r="A122" i="21"/>
  <c r="A123" i="21"/>
  <c r="A124" i="21"/>
  <c r="A125" i="21"/>
  <c r="A127" i="21"/>
  <c r="A128" i="21"/>
  <c r="A129" i="21"/>
  <c r="A130" i="21"/>
  <c r="A131" i="21"/>
  <c r="A132" i="21"/>
  <c r="A133" i="21"/>
  <c r="A134" i="21"/>
  <c r="A135" i="21"/>
  <c r="A136" i="21"/>
  <c r="A137" i="21"/>
  <c r="A138" i="21"/>
  <c r="A139" i="21"/>
  <c r="A140" i="21"/>
  <c r="A141" i="21"/>
  <c r="A142" i="21"/>
  <c r="A143" i="21"/>
  <c r="A144" i="21"/>
  <c r="A145" i="21"/>
  <c r="A99" i="21"/>
  <c r="A100" i="21"/>
  <c r="A101" i="21"/>
  <c r="A102" i="21"/>
  <c r="A103" i="21"/>
  <c r="A104" i="21"/>
  <c r="A105" i="21"/>
  <c r="A106" i="21"/>
  <c r="A107" i="21"/>
  <c r="A108" i="21"/>
  <c r="A109" i="21"/>
  <c r="A110" i="21"/>
  <c r="A111" i="21"/>
  <c r="A112" i="21"/>
  <c r="A113" i="21"/>
  <c r="A114" i="21"/>
  <c r="A115" i="21"/>
  <c r="A116" i="21"/>
  <c r="A117" i="21"/>
  <c r="A118" i="21"/>
  <c r="A119" i="21"/>
  <c r="A120" i="21"/>
  <c r="A98" i="21"/>
  <c r="A75" i="21"/>
  <c r="A76" i="21"/>
  <c r="A77" i="21"/>
  <c r="A78" i="21"/>
  <c r="A79" i="21"/>
  <c r="A80" i="21"/>
  <c r="A81" i="21"/>
  <c r="A82" i="21"/>
  <c r="A83" i="21"/>
  <c r="A84" i="21"/>
  <c r="A85" i="21"/>
  <c r="A86" i="21"/>
  <c r="A87" i="21"/>
  <c r="A88" i="21"/>
  <c r="A89" i="21"/>
  <c r="A90" i="21"/>
  <c r="A91" i="21"/>
  <c r="A92" i="21"/>
  <c r="A93" i="21"/>
  <c r="A94" i="21"/>
  <c r="A95" i="21"/>
  <c r="A96" i="21"/>
  <c r="A97" i="21"/>
  <c r="A74" i="21"/>
  <c r="A50" i="21"/>
  <c r="A51" i="21"/>
  <c r="A52" i="21"/>
  <c r="A53" i="21"/>
  <c r="A54" i="21"/>
  <c r="A55" i="21"/>
  <c r="A56" i="21"/>
  <c r="A57" i="21"/>
  <c r="A58" i="21"/>
  <c r="A59" i="21"/>
  <c r="A60" i="21"/>
  <c r="A61" i="21"/>
  <c r="A62" i="21"/>
  <c r="A63" i="21"/>
  <c r="A64" i="21"/>
  <c r="A65" i="21"/>
  <c r="A66" i="21"/>
  <c r="A67" i="21"/>
  <c r="A68" i="21"/>
  <c r="A69" i="21"/>
  <c r="A70" i="21"/>
  <c r="A71" i="21"/>
  <c r="A72" i="21"/>
  <c r="A73" i="21"/>
  <c r="A27" i="21"/>
  <c r="A28" i="21"/>
  <c r="A29" i="21"/>
  <c r="A30" i="21"/>
  <c r="A31" i="21"/>
  <c r="A32" i="21"/>
  <c r="A33" i="21"/>
  <c r="A34" i="21"/>
  <c r="A35" i="21"/>
  <c r="A36" i="21"/>
  <c r="A37" i="21"/>
  <c r="A38" i="21"/>
  <c r="A39" i="21"/>
  <c r="A40" i="21"/>
  <c r="A41" i="21"/>
  <c r="A42" i="21"/>
  <c r="A43" i="21"/>
  <c r="A44" i="21"/>
  <c r="A45" i="21"/>
  <c r="A46" i="21"/>
  <c r="A47" i="21"/>
  <c r="A48" i="21"/>
  <c r="A26" i="21"/>
  <c r="A3" i="21"/>
  <c r="A4" i="21"/>
  <c r="A5" i="21"/>
  <c r="A6" i="21"/>
  <c r="A7" i="21"/>
  <c r="A8" i="21"/>
  <c r="A9" i="21"/>
  <c r="A10" i="21"/>
  <c r="A11" i="21"/>
  <c r="A12" i="21"/>
  <c r="A13" i="21"/>
  <c r="A14" i="21"/>
  <c r="A15" i="21"/>
  <c r="A16" i="21"/>
  <c r="A17" i="21"/>
  <c r="A18" i="21"/>
  <c r="A19" i="21"/>
  <c r="A20" i="21"/>
  <c r="A21" i="21"/>
  <c r="A22" i="21"/>
  <c r="A23" i="21"/>
  <c r="A24" i="21"/>
  <c r="A25" i="21"/>
  <c r="A2" i="21"/>
  <c r="A289" i="21"/>
  <c r="A287" i="21"/>
  <c r="A286" i="21"/>
  <c r="A283" i="21"/>
  <c r="A281" i="21"/>
  <c r="A279" i="21"/>
  <c r="A278" i="21"/>
  <c r="A276" i="21"/>
  <c r="A275" i="21"/>
  <c r="A273" i="21"/>
  <c r="A271" i="21"/>
  <c r="A270" i="21"/>
  <c r="A268" i="21"/>
  <c r="A267" i="21"/>
  <c r="A266" i="21"/>
  <c r="A265" i="21"/>
  <c r="A264" i="21"/>
  <c r="A263" i="21"/>
  <c r="A262" i="21"/>
  <c r="A261" i="21"/>
  <c r="A260" i="21"/>
  <c r="A259" i="21"/>
  <c r="A258" i="21"/>
  <c r="A256" i="21"/>
  <c r="A255" i="21"/>
  <c r="A254" i="21"/>
  <c r="A253" i="21"/>
  <c r="A252" i="21"/>
  <c r="A251" i="21"/>
  <c r="A250" i="21"/>
  <c r="A248" i="21"/>
  <c r="A247" i="21"/>
  <c r="A246" i="21"/>
  <c r="A245" i="21"/>
  <c r="A244" i="21"/>
  <c r="A243" i="21"/>
  <c r="A242" i="21"/>
  <c r="A241" i="21"/>
  <c r="A240" i="21"/>
  <c r="A239" i="21"/>
  <c r="A234" i="21"/>
  <c r="A233" i="21"/>
  <c r="A232" i="21"/>
  <c r="A231" i="21"/>
  <c r="A230" i="21"/>
  <c r="A226" i="21"/>
  <c r="A225" i="21"/>
  <c r="A224" i="21"/>
  <c r="A223" i="21"/>
  <c r="A222" i="21"/>
  <c r="A218" i="21"/>
  <c r="A217" i="21"/>
  <c r="A215" i="21"/>
  <c r="A214" i="21"/>
  <c r="A212" i="21"/>
  <c r="A210" i="21"/>
  <c r="A209" i="21"/>
  <c r="A207" i="21"/>
  <c r="A206" i="21"/>
  <c r="A205" i="21"/>
  <c r="A204" i="21"/>
  <c r="A202" i="21"/>
  <c r="A201" i="21"/>
  <c r="A199" i="21"/>
  <c r="A198" i="21"/>
  <c r="A197" i="21"/>
  <c r="A196" i="21"/>
  <c r="A194" i="21"/>
  <c r="A193" i="21"/>
  <c r="A185" i="21"/>
  <c r="A175" i="21"/>
  <c r="A174" i="21"/>
  <c r="A162" i="21"/>
  <c r="A152" i="21"/>
  <c r="A151" i="21"/>
  <c r="A126" i="21"/>
  <c r="A121" i="21"/>
</calcChain>
</file>

<file path=xl/sharedStrings.xml><?xml version="1.0" encoding="utf-8"?>
<sst xmlns="http://schemas.openxmlformats.org/spreadsheetml/2006/main" count="672" uniqueCount="119">
  <si>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</si>
  <si>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</si>
  <si>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</si>
  <si>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</si>
  <si>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</si>
  <si>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</si>
  <si>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</si>
  <si>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</si>
  <si>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</si>
  <si>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</si>
  <si>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</si>
  <si>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</si>
  <si>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HE</t>
  </si>
  <si>
    <t xml:space="preserve">Total RRS MW </t>
  </si>
  <si>
    <t>PFRS</t>
  </si>
  <si>
    <t>LRs</t>
  </si>
  <si>
    <t>Equivalency Ratio</t>
  </si>
  <si>
    <t>%RRS from LRs</t>
  </si>
  <si>
    <t xml:space="preserve"> </t>
  </si>
  <si>
    <t>Total RRS MW</t>
  </si>
  <si>
    <t>Month</t>
  </si>
  <si>
    <t>Date</t>
  </si>
  <si>
    <t>Type</t>
  </si>
  <si>
    <t>Row Labels</t>
  </si>
  <si>
    <t>RRS</t>
  </si>
  <si>
    <t>Group</t>
  </si>
  <si>
    <t>a. HE1-2 &amp; HE23-24</t>
  </si>
  <si>
    <t>b. HE3-6</t>
  </si>
  <si>
    <t>c. HE7-10</t>
  </si>
  <si>
    <t>d. HE11-14</t>
  </si>
  <si>
    <t>e. HE15-18</t>
  </si>
  <si>
    <t>f. HE19-22</t>
  </si>
  <si>
    <t>Grand Total</t>
  </si>
  <si>
    <t>Total</t>
  </si>
  <si>
    <t>July</t>
  </si>
  <si>
    <t>2022 RRS (Floor = 2800 MW for peak hours | Floor = 2300 MW for remaining hours, New IFRO=1240 MW)</t>
  </si>
  <si>
    <t xml:space="preserve">These preliminary 2022 quantities above are based on the 2022 RRS table that was built using Resource Contingency Criteria (RCC) of 2805 MW, the minimum RRS-PFR limit of 1240 MW and a floor of 2300 MW across all hours. Note that, NERC’s preliminary 2022 BAL-003 Interconnection Frequency Response Obligation (IFRO) assessment for ERCOT shows a reduction in ERCOT’s IFRO. This is primarily because of an update in the IFRO methodology that as approved as a part of the Project 2017-01, Modifications to BAL-003. As a result of this ERCOT expects that the minimum RRS-PFR limit for 2022 will change to align with ERCOT's new IFRO. </t>
  </si>
  <si>
    <t>2022 RRS</t>
  </si>
  <si>
    <t>2023 RRS</t>
  </si>
  <si>
    <t xml:space="preserve"> 2022 RRS</t>
  </si>
  <si>
    <t xml:space="preserve">2022 RRS  </t>
  </si>
  <si>
    <t xml:space="preserve">These preliminary 2023 quantities above are based on the 2023 RRS table that was built using Resource Contingency Criteria (RCC) of 2805 MW, the minimum RRS-PFR limit of 1390 MW and a floor of 2300 MW across all hours. Note that, NERC’s preliminary 2024 BAL-003 Interconnection Frequency Response Obligation (IFRO) assessment for ERCOT shows an increase in ERCOT’s IFRO. As a result of this ERCOT expects that the minimum RRS-PFR limit for 2023 will change to align with ERCOT's new IFRO. </t>
  </si>
  <si>
    <t>2023 RRS (Floor = 2800 MW for peak hours | Floor = 2300 MW for remaining hours,  new minimum RRS-PFR limit =1390 MW)</t>
  </si>
  <si>
    <t>Delta-1</t>
  </si>
  <si>
    <t>Average of Delta-1</t>
  </si>
  <si>
    <t>p</t>
  </si>
  <si>
    <t>(blank)</t>
  </si>
  <si>
    <t>Column Labels</t>
  </si>
  <si>
    <t>Max of 2022 RRS</t>
  </si>
  <si>
    <t>Scenario 1</t>
  </si>
  <si>
    <t>Scenario 2</t>
  </si>
  <si>
    <t>Scenario 3</t>
  </si>
  <si>
    <t>Scenario 4</t>
  </si>
  <si>
    <t>Scenario 5</t>
  </si>
  <si>
    <t>Scenario 6</t>
  </si>
  <si>
    <t>Scenario 7</t>
  </si>
  <si>
    <t>Scenario 8</t>
  </si>
  <si>
    <t>Scenario 9</t>
  </si>
  <si>
    <t>Scenario 10</t>
  </si>
  <si>
    <t>Scenario 11</t>
  </si>
  <si>
    <t>Scenario 12</t>
  </si>
  <si>
    <t>LR/PFR</t>
  </si>
  <si>
    <t>2.35:1</t>
  </si>
  <si>
    <t>2.2:1</t>
  </si>
  <si>
    <t>2.06:1</t>
  </si>
  <si>
    <t>1.94:1</t>
  </si>
  <si>
    <t>1.83:1</t>
  </si>
  <si>
    <t>1.74:1</t>
  </si>
  <si>
    <t>1.65:1</t>
  </si>
  <si>
    <t>1.58:1</t>
  </si>
  <si>
    <t>1.51:1</t>
  </si>
  <si>
    <t>1.44:1</t>
  </si>
  <si>
    <t>1.39:1</t>
  </si>
  <si>
    <t>1.33:1</t>
  </si>
  <si>
    <t>Inertia (GW∙s)</t>
  </si>
  <si>
    <t>PFR Req. (no LR)</t>
  </si>
  <si>
    <t>(MW)</t>
  </si>
  <si>
    <r>
      <t>*</t>
    </r>
    <r>
      <rPr>
        <b/>
        <sz val="9"/>
        <color rgb="FF000000"/>
        <rFont val="Arial"/>
        <family val="2"/>
      </rPr>
      <t>RRS Curr IFRO (MW)</t>
    </r>
  </si>
  <si>
    <r>
      <t>**</t>
    </r>
    <r>
      <rPr>
        <b/>
        <sz val="9"/>
        <color rgb="FF000000"/>
        <rFont val="Arial"/>
        <family val="2"/>
      </rPr>
      <t>RRS Upd IFRO (MW)</t>
    </r>
  </si>
  <si>
    <t>LR/PFR ER</t>
  </si>
  <si>
    <t>Inertia (MW)</t>
  </si>
  <si>
    <t>PFR Requirement</t>
  </si>
  <si>
    <t>LR Requirement</t>
  </si>
  <si>
    <t>Scenario 13</t>
  </si>
  <si>
    <t>Scenario 14</t>
  </si>
  <si>
    <t>Scenario 15</t>
  </si>
  <si>
    <t>Scenario 16</t>
  </si>
  <si>
    <t>Scenario 17</t>
  </si>
  <si>
    <t>Scenario 18</t>
  </si>
  <si>
    <t>Scenario 19</t>
  </si>
  <si>
    <t>Scenario 20</t>
  </si>
  <si>
    <t>Scenario 21</t>
  </si>
  <si>
    <t>Scenario 22</t>
  </si>
  <si>
    <t>Scenario 23</t>
  </si>
  <si>
    <t>Scenario 24</t>
  </si>
  <si>
    <t>Scenario 25</t>
  </si>
  <si>
    <t>1.28:1</t>
  </si>
  <si>
    <t>1.24:1</t>
  </si>
  <si>
    <t>1.19:1</t>
  </si>
  <si>
    <t>1.15:1</t>
  </si>
  <si>
    <t>1.12:1</t>
  </si>
  <si>
    <t>1.08:1</t>
  </si>
  <si>
    <t>1.04:1</t>
  </si>
  <si>
    <t>1.01:1</t>
  </si>
  <si>
    <t xml:space="preserve">PFR Req. (no LR) (MW) </t>
  </si>
  <si>
    <t xml:space="preserve"> 2023 RRS</t>
  </si>
  <si>
    <t xml:space="preserve">2023 RRS </t>
  </si>
  <si>
    <t>min</t>
  </si>
  <si>
    <t>max</t>
  </si>
  <si>
    <t>avg</t>
  </si>
  <si>
    <t>Change</t>
  </si>
  <si>
    <t>min-change</t>
  </si>
  <si>
    <t>max-change</t>
  </si>
  <si>
    <t>AVG-CHANGE</t>
  </si>
  <si>
    <t xml:space="preserve">                                                       the hours marked with a "1" in the table below represent hours for FFR prioritization;</t>
  </si>
  <si>
    <t>If NPRR1128 were to be approve with ERCOT 07152022 comments, 
                                                       the hours marked with a "1" in the table below represent hours for FFR prioritization; and
                                                       the hours marked with a "0" in the table below represent hours where in FFR prioritization is not recommended.</t>
  </si>
  <si>
    <t>25th Percentile of system inertia in a 4-hour block in last 2 years</t>
  </si>
  <si>
    <t>5th Percentile of system inertia in a 4-hour block  in last 2 years</t>
  </si>
  <si>
    <r>
      <t xml:space="preserve">Proposed hours for FFR Prioritization are highlighted in </t>
    </r>
    <r>
      <rPr>
        <b/>
        <sz val="11"/>
        <color rgb="FFFF0000"/>
        <rFont val="Calibri"/>
        <family val="2"/>
        <scheme val="minor"/>
      </rPr>
      <t>Red</t>
    </r>
    <r>
      <rPr>
        <b/>
        <sz val="11"/>
        <color theme="1"/>
        <rFont val="Calibri"/>
        <family val="2"/>
        <scheme val="minor"/>
      </rPr>
      <t xml:space="preserve"> color.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</si>
</sst>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0.0%"/>
    <numFmt numFmtId="165" formatCode="_(* #,##0_);_(* \(#,##0\);_(* &quot;-&quot;??_);_(@_)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FFFF"/>
      <name val="Arial"/>
      <family val="2"/>
    </font>
    <font>
      <b/>
      <sz val="9"/>
      <color rgb="FF000000"/>
      <name val="Arial"/>
      <family val="2"/>
    </font>
    <font>
      <b/>
      <sz val="10"/>
      <color rgb="FF000000"/>
      <name val="Arial"/>
      <family val="2"/>
    </font>
    <font>
      <b/>
      <sz val="9"/>
      <color rgb="FFFF0000"/>
      <name val="Arial"/>
      <family val="2"/>
    </font>
    <font>
      <i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FF0000"/>
      <name val="Arial"/>
      <family val="2"/>
    </font>
    <font>
      <b/>
      <sz val="9"/>
      <color rgb="FFFFFFFF"/>
      <name val="Arial"/>
      <family val="2"/>
    </font>
    <font>
      <b/>
      <sz val="10"/>
      <color rgb="FFFF0000"/>
      <name val="Arial"/>
      <family val="2"/>
    </font>
    <font>
      <i/>
      <sz val="10"/>
      <color rgb="FFFF0000"/>
      <name val="Arial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1"/>
      <color rgb="FFFF0000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CBCBCB"/>
        <bgColor indexed="64"/>
      </patternFill>
    </fill>
    <fill>
      <patternFill patternType="solid">
        <fgColor rgb="FFE7E7E7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 style="medium">
        <color rgb="FFFFFFFF"/>
      </left>
      <right style="medium">
        <color rgb="FFFFFFFF"/>
      </right>
      <top/>
      <bottom style="medium">
        <color rgb="FFFFFFFF"/>
      </bottom>
      <diagonal/>
    </border>
    <border>
      <left style="medium">
        <color rgb="FF00ACC8"/>
      </left>
      <right style="medium">
        <color rgb="FF00ACC8"/>
      </right>
      <top style="medium">
        <color rgb="FF00ACC8"/>
      </top>
      <bottom style="medium">
        <color rgb="FF00ACC8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21">
    <xf numFmtId="0" fontId="0" fillId="0" borderId="0" xfId="0"/>
    <xf numFmtId="1" fontId="0" fillId="0" borderId="0" xfId="0" applyNumberFormat="1"/>
    <xf numFmtId="1" fontId="0" fillId="3" borderId="1" xfId="0" applyNumberFormat="1" applyFill="1" applyBorder="1"/>
    <xf numFmtId="1" fontId="0" fillId="4" borderId="1" xfId="0" applyNumberFormat="1" applyFill="1" applyBorder="1"/>
    <xf numFmtId="1" fontId="0" fillId="5" borderId="1" xfId="0" applyNumberFormat="1" applyFill="1" applyBorder="1"/>
    <xf numFmtId="1" fontId="0" fillId="6" borderId="1" xfId="0" applyNumberFormat="1" applyFill="1" applyBorder="1"/>
    <xf numFmtId="1" fontId="0" fillId="7" borderId="1" xfId="0" applyNumberFormat="1" applyFill="1" applyBorder="1"/>
    <xf numFmtId="1" fontId="0" fillId="2" borderId="1" xfId="0" applyNumberFormat="1" applyFill="1" applyBorder="1"/>
    <xf numFmtId="49" fontId="3" fillId="9" borderId="1" xfId="0" applyNumberFormat="1" applyFont="1" applyFill="1" applyBorder="1" applyAlignment="1">
      <alignment wrapText="1"/>
    </xf>
    <xf numFmtId="1" fontId="0" fillId="9" borderId="1" xfId="0" applyNumberFormat="1" applyFill="1" applyBorder="1" applyAlignment="1">
      <alignment wrapText="1"/>
    </xf>
    <xf numFmtId="1" fontId="3" fillId="9" borderId="1" xfId="0" applyNumberFormat="1" applyFont="1" applyFill="1" applyBorder="1" applyAlignment="1">
      <alignment wrapText="1"/>
    </xf>
    <xf numFmtId="0" fontId="3" fillId="9" borderId="1" xfId="0" applyFont="1" applyFill="1" applyBorder="1" applyAlignment="1">
      <alignment wrapText="1"/>
    </xf>
    <xf numFmtId="164" fontId="0" fillId="9" borderId="1" xfId="0" applyNumberFormat="1" applyFill="1" applyBorder="1" applyAlignment="1">
      <alignment horizontal="left" wrapText="1"/>
    </xf>
    <xf numFmtId="49" fontId="0" fillId="10" borderId="3" xfId="0" applyNumberFormat="1" applyFill="1" applyBorder="1" applyAlignment="1">
      <alignment wrapText="1"/>
    </xf>
    <xf numFmtId="1" fontId="0" fillId="10" borderId="1" xfId="0" applyNumberFormat="1" applyFill="1" applyBorder="1" applyAlignment="1">
      <alignment wrapText="1"/>
    </xf>
    <xf numFmtId="0" fontId="0" fillId="10" borderId="1" xfId="0" applyFill="1" applyBorder="1" applyAlignment="1">
      <alignment wrapText="1"/>
    </xf>
    <xf numFmtId="49" fontId="0" fillId="10" borderId="1" xfId="0" applyNumberFormat="1" applyFill="1" applyBorder="1" applyAlignment="1">
      <alignment wrapText="1"/>
    </xf>
    <xf numFmtId="0" fontId="0" fillId="9" borderId="1" xfId="0" applyFill="1" applyBorder="1" applyAlignment="1">
      <alignment wrapText="1"/>
    </xf>
    <xf numFmtId="2" fontId="0" fillId="3" borderId="1" xfId="0" applyNumberFormat="1" applyFill="1" applyBorder="1"/>
    <xf numFmtId="2" fontId="0" fillId="4" borderId="1" xfId="0" applyNumberFormat="1" applyFill="1" applyBorder="1"/>
    <xf numFmtId="2" fontId="0" fillId="5" borderId="1" xfId="0" applyNumberFormat="1" applyFill="1" applyBorder="1"/>
    <xf numFmtId="2" fontId="0" fillId="6" borderId="1" xfId="0" applyNumberFormat="1" applyFill="1" applyBorder="1"/>
    <xf numFmtId="2" fontId="0" fillId="7" borderId="1" xfId="0" applyNumberFormat="1" applyFill="1" applyBorder="1"/>
    <xf numFmtId="2" fontId="0" fillId="2" borderId="1" xfId="0" applyNumberFormat="1" applyFill="1" applyBorder="1"/>
    <xf numFmtId="164" fontId="0" fillId="0" borderId="0" xfId="0" applyNumberFormat="1"/>
    <xf numFmtId="1" fontId="3" fillId="10" borderId="1" xfId="0" applyNumberFormat="1" applyFont="1" applyFill="1" applyBorder="1" applyAlignment="1">
      <alignment wrapText="1"/>
    </xf>
    <xf numFmtId="1" fontId="0" fillId="10" borderId="3" xfId="0" applyNumberFormat="1" applyFill="1" applyBorder="1" applyAlignment="1">
      <alignment wrapText="1"/>
    </xf>
    <xf numFmtId="1" fontId="3" fillId="9" borderId="3" xfId="0" applyNumberFormat="1" applyFont="1" applyFill="1" applyBorder="1" applyAlignment="1">
      <alignment wrapText="1"/>
    </xf>
    <xf numFmtId="1" fontId="0" fillId="9" borderId="3" xfId="0" applyNumberFormat="1" applyFill="1" applyBorder="1" applyAlignment="1">
      <alignment wrapText="1"/>
    </xf>
    <xf numFmtId="0" fontId="2" fillId="0" borderId="0" xfId="0" applyFont="1"/>
    <xf numFmtId="0" fontId="0" fillId="0" borderId="0" xfId="0" applyAlignment="1">
      <alignment wrapText="1"/>
    </xf>
    <xf numFmtId="1" fontId="0" fillId="3" borderId="1" xfId="0" applyNumberFormat="1" applyFill="1" applyBorder="1" applyAlignment="1">
      <alignment horizontal="center" vertical="center"/>
    </xf>
    <xf numFmtId="1" fontId="0" fillId="4" borderId="1" xfId="0" applyNumberFormat="1" applyFill="1" applyBorder="1" applyAlignment="1">
      <alignment horizontal="center" vertical="center"/>
    </xf>
    <xf numFmtId="1" fontId="0" fillId="5" borderId="1" xfId="0" applyNumberFormat="1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1" fontId="0" fillId="7" borderId="1" xfId="0" applyNumberFormat="1" applyFill="1" applyBorder="1" applyAlignment="1">
      <alignment horizontal="center" vertical="center"/>
    </xf>
    <xf numFmtId="1" fontId="0" fillId="2" borderId="1" xfId="0" applyNumberFormat="1" applyFill="1" applyBorder="1" applyAlignment="1">
      <alignment horizontal="center" vertical="center"/>
    </xf>
    <xf numFmtId="1" fontId="4" fillId="3" borderId="1" xfId="0" applyNumberFormat="1" applyFont="1" applyFill="1" applyBorder="1" applyAlignment="1">
      <alignment horizontal="center"/>
    </xf>
    <xf numFmtId="1" fontId="4" fillId="4" borderId="1" xfId="0" applyNumberFormat="1" applyFont="1" applyFill="1" applyBorder="1" applyAlignment="1">
      <alignment horizontal="center"/>
    </xf>
    <xf numFmtId="1" fontId="4" fillId="5" borderId="1" xfId="0" applyNumberFormat="1" applyFont="1" applyFill="1" applyBorder="1" applyAlignment="1">
      <alignment horizontal="center"/>
    </xf>
    <xf numFmtId="1" fontId="4" fillId="6" borderId="1" xfId="0" applyNumberFormat="1" applyFont="1" applyFill="1" applyBorder="1" applyAlignment="1">
      <alignment horizontal="center"/>
    </xf>
    <xf numFmtId="1" fontId="4" fillId="7" borderId="1" xfId="0" applyNumberFormat="1" applyFont="1" applyFill="1" applyBorder="1" applyAlignment="1">
      <alignment horizontal="center"/>
    </xf>
    <xf numFmtId="1" fontId="4" fillId="2" borderId="1" xfId="0" applyNumberFormat="1" applyFont="1" applyFill="1" applyBorder="1" applyAlignment="1">
      <alignment horizontal="center"/>
    </xf>
    <xf numFmtId="2" fontId="0" fillId="3" borderId="1" xfId="0" applyNumberFormat="1" applyFill="1" applyBorder="1" applyAlignment="1">
      <alignment horizontal="center" vertical="center"/>
    </xf>
    <xf numFmtId="2" fontId="0" fillId="4" borderId="1" xfId="0" applyNumberFormat="1" applyFill="1" applyBorder="1" applyAlignment="1">
      <alignment horizontal="center" vertical="center"/>
    </xf>
    <xf numFmtId="2" fontId="0" fillId="5" borderId="1" xfId="0" applyNumberFormat="1" applyFill="1" applyBorder="1" applyAlignment="1">
      <alignment horizontal="center" vertical="center"/>
    </xf>
    <xf numFmtId="2" fontId="0" fillId="6" borderId="1" xfId="0" applyNumberFormat="1" applyFill="1" applyBorder="1" applyAlignment="1">
      <alignment horizontal="center" vertical="center"/>
    </xf>
    <xf numFmtId="2" fontId="0" fillId="7" borderId="1" xfId="0" applyNumberFormat="1" applyFill="1" applyBorder="1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14" fontId="0" fillId="0" borderId="0" xfId="0" applyNumberFormat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pivotButton="1"/>
    <xf numFmtId="164" fontId="0" fillId="3" borderId="1" xfId="1" applyNumberFormat="1" applyFont="1" applyFill="1" applyBorder="1" applyAlignment="1">
      <alignment horizontal="center" vertical="center"/>
    </xf>
    <xf numFmtId="164" fontId="0" fillId="4" borderId="1" xfId="1" applyNumberFormat="1" applyFont="1" applyFill="1" applyBorder="1" applyAlignment="1">
      <alignment horizontal="center" vertical="center"/>
    </xf>
    <xf numFmtId="164" fontId="0" fillId="5" borderId="1" xfId="1" applyNumberFormat="1" applyFont="1" applyFill="1" applyBorder="1" applyAlignment="1">
      <alignment horizontal="center" vertical="center"/>
    </xf>
    <xf numFmtId="164" fontId="0" fillId="6" borderId="1" xfId="1" applyNumberFormat="1" applyFont="1" applyFill="1" applyBorder="1" applyAlignment="1">
      <alignment horizontal="center" vertical="center"/>
    </xf>
    <xf numFmtId="164" fontId="0" fillId="7" borderId="1" xfId="1" applyNumberFormat="1" applyFont="1" applyFill="1" applyBorder="1" applyAlignment="1">
      <alignment horizontal="center" vertical="center"/>
    </xf>
    <xf numFmtId="164" fontId="0" fillId="2" borderId="1" xfId="1" applyNumberFormat="1" applyFont="1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/>
    </xf>
    <xf numFmtId="2" fontId="0" fillId="3" borderId="1" xfId="0" applyNumberFormat="1" applyFill="1" applyBorder="1" applyAlignment="1">
      <alignment horizontal="center"/>
    </xf>
    <xf numFmtId="1" fontId="0" fillId="4" borderId="1" xfId="0" applyNumberFormat="1" applyFill="1" applyBorder="1" applyAlignment="1">
      <alignment horizontal="center"/>
    </xf>
    <xf numFmtId="2" fontId="0" fillId="4" borderId="1" xfId="0" applyNumberFormat="1" applyFill="1" applyBorder="1" applyAlignment="1">
      <alignment horizontal="center"/>
    </xf>
    <xf numFmtId="1" fontId="0" fillId="5" borderId="1" xfId="0" applyNumberFormat="1" applyFill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1" fontId="0" fillId="6" borderId="1" xfId="0" applyNumberFormat="1" applyFill="1" applyBorder="1" applyAlignment="1">
      <alignment horizontal="center"/>
    </xf>
    <xf numFmtId="2" fontId="0" fillId="6" borderId="1" xfId="0" applyNumberFormat="1" applyFill="1" applyBorder="1" applyAlignment="1">
      <alignment horizontal="center"/>
    </xf>
    <xf numFmtId="1" fontId="0" fillId="2" borderId="1" xfId="0" applyNumberFormat="1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1" fontId="2" fillId="11" borderId="1" xfId="0" applyNumberFormat="1" applyFont="1" applyFill="1" applyBorder="1" applyAlignment="1">
      <alignment horizontal="center" vertical="center"/>
    </xf>
    <xf numFmtId="1" fontId="2" fillId="5" borderId="1" xfId="0" applyNumberFormat="1" applyFont="1" applyFill="1" applyBorder="1" applyAlignment="1">
      <alignment horizontal="center" vertical="center"/>
    </xf>
    <xf numFmtId="1" fontId="0" fillId="12" borderId="0" xfId="0" applyNumberFormat="1" applyFill="1"/>
    <xf numFmtId="1" fontId="5" fillId="12" borderId="0" xfId="0" applyNumberFormat="1" applyFont="1" applyFill="1"/>
    <xf numFmtId="1" fontId="3" fillId="13" borderId="1" xfId="0" applyNumberFormat="1" applyFont="1" applyFill="1" applyBorder="1" applyAlignment="1">
      <alignment horizontal="center" vertical="center"/>
    </xf>
    <xf numFmtId="1" fontId="4" fillId="12" borderId="0" xfId="0" applyNumberFormat="1" applyFont="1" applyFill="1"/>
    <xf numFmtId="1" fontId="4" fillId="0" borderId="0" xfId="0" applyNumberFormat="1" applyFont="1"/>
    <xf numFmtId="0" fontId="0" fillId="8" borderId="0" xfId="0" applyFill="1"/>
    <xf numFmtId="1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49" fontId="2" fillId="0" borderId="0" xfId="0" applyNumberFormat="1" applyFont="1" applyAlignment="1">
      <alignment horizontal="center"/>
    </xf>
    <xf numFmtId="0" fontId="4" fillId="0" borderId="3" xfId="0" applyFont="1" applyBorder="1" applyAlignment="1">
      <alignment horizontal="center"/>
    </xf>
    <xf numFmtId="1" fontId="0" fillId="7" borderId="1" xfId="0" applyNumberFormat="1" applyFill="1" applyBorder="1" applyAlignment="1">
      <alignment horizontal="center"/>
    </xf>
    <xf numFmtId="2" fontId="0" fillId="7" borderId="1" xfId="0" applyNumberFormat="1" applyFill="1" applyBorder="1" applyAlignment="1">
      <alignment horizontal="center"/>
    </xf>
    <xf numFmtId="0" fontId="6" fillId="15" borderId="5" xfId="0" applyFont="1" applyFill="1" applyBorder="1" applyAlignment="1">
      <alignment horizontal="center" vertical="center" wrapText="1" readingOrder="1"/>
    </xf>
    <xf numFmtId="0" fontId="7" fillId="16" borderId="5" xfId="0" applyFont="1" applyFill="1" applyBorder="1" applyAlignment="1">
      <alignment horizontal="center" vertical="center" wrapText="1" readingOrder="1"/>
    </xf>
    <xf numFmtId="0" fontId="8" fillId="17" borderId="5" xfId="0" applyFont="1" applyFill="1" applyBorder="1" applyAlignment="1">
      <alignment horizontal="center" vertical="center" wrapText="1" readingOrder="1"/>
    </xf>
    <xf numFmtId="0" fontId="7" fillId="16" borderId="6" xfId="0" applyFont="1" applyFill="1" applyBorder="1" applyAlignment="1">
      <alignment horizontal="center" vertical="center" wrapText="1" readingOrder="1"/>
    </xf>
    <xf numFmtId="0" fontId="7" fillId="16" borderId="7" xfId="0" applyFont="1" applyFill="1" applyBorder="1" applyAlignment="1">
      <alignment horizontal="center" vertical="center" wrapText="1" readingOrder="1"/>
    </xf>
    <xf numFmtId="0" fontId="9" fillId="16" borderId="5" xfId="0" applyFont="1" applyFill="1" applyBorder="1" applyAlignment="1">
      <alignment horizontal="center" vertical="center" wrapText="1" readingOrder="1"/>
    </xf>
    <xf numFmtId="0" fontId="10" fillId="17" borderId="5" xfId="0" applyFont="1" applyFill="1" applyBorder="1" applyAlignment="1">
      <alignment horizontal="center" vertical="center" wrapText="1" readingOrder="1"/>
    </xf>
    <xf numFmtId="0" fontId="11" fillId="0" borderId="8" xfId="0" applyFont="1" applyBorder="1" applyAlignment="1">
      <alignment horizontal="left" wrapText="1" readingOrder="1"/>
    </xf>
    <xf numFmtId="0" fontId="11" fillId="0" borderId="8" xfId="0" applyFont="1" applyBorder="1" applyAlignment="1">
      <alignment horizontal="right" wrapText="1" readingOrder="1"/>
    </xf>
    <xf numFmtId="0" fontId="11" fillId="0" borderId="8" xfId="0" applyFont="1" applyBorder="1" applyAlignment="1">
      <alignment horizontal="center" vertical="center" wrapText="1" readingOrder="1"/>
    </xf>
    <xf numFmtId="0" fontId="12" fillId="0" borderId="8" xfId="0" applyFont="1" applyBorder="1" applyAlignment="1">
      <alignment horizontal="right" wrapText="1" readingOrder="1"/>
    </xf>
    <xf numFmtId="0" fontId="13" fillId="15" borderId="5" xfId="0" applyFont="1" applyFill="1" applyBorder="1" applyAlignment="1">
      <alignment horizontal="center" vertical="center" wrapText="1" readingOrder="1"/>
    </xf>
    <xf numFmtId="20" fontId="8" fillId="17" borderId="5" xfId="0" applyNumberFormat="1" applyFont="1" applyFill="1" applyBorder="1" applyAlignment="1">
      <alignment horizontal="center" vertical="center" wrapText="1" readingOrder="1"/>
    </xf>
    <xf numFmtId="0" fontId="14" fillId="17" borderId="5" xfId="0" applyFont="1" applyFill="1" applyBorder="1" applyAlignment="1">
      <alignment horizontal="center" vertical="center" wrapText="1" readingOrder="1"/>
    </xf>
    <xf numFmtId="0" fontId="15" fillId="17" borderId="5" xfId="0" applyFont="1" applyFill="1" applyBorder="1" applyAlignment="1">
      <alignment horizontal="center" vertical="center" wrapText="1" readingOrder="1"/>
    </xf>
    <xf numFmtId="0" fontId="3" fillId="14" borderId="0" xfId="0" applyFont="1" applyFill="1"/>
    <xf numFmtId="0" fontId="16" fillId="14" borderId="0" xfId="0" applyFont="1" applyFill="1" applyAlignment="1">
      <alignment horizontal="center"/>
    </xf>
    <xf numFmtId="0" fontId="3" fillId="0" borderId="0" xfId="0" applyFont="1" applyAlignment="1">
      <alignment horizontal="center" vertical="center"/>
    </xf>
    <xf numFmtId="0" fontId="17" fillId="18" borderId="0" xfId="0" applyFont="1" applyFill="1" applyAlignment="1">
      <alignment horizontal="center"/>
    </xf>
    <xf numFmtId="0" fontId="18" fillId="18" borderId="0" xfId="0" applyFont="1" applyFill="1" applyAlignment="1">
      <alignment horizontal="center"/>
    </xf>
    <xf numFmtId="0" fontId="17" fillId="18" borderId="0" xfId="0" applyFont="1" applyFill="1" applyAlignment="1">
      <alignment horizontal="center" vertical="center"/>
    </xf>
    <xf numFmtId="0" fontId="18" fillId="18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165" fontId="0" fillId="0" borderId="0" xfId="2" applyNumberFormat="1" applyFont="1" applyAlignment="1">
      <alignment horizontal="center"/>
    </xf>
    <xf numFmtId="0" fontId="8" fillId="17" borderId="6" xfId="0" applyFont="1" applyFill="1" applyBorder="1" applyAlignment="1">
      <alignment horizontal="center" vertical="center" wrapText="1" readingOrder="1"/>
    </xf>
    <xf numFmtId="0" fontId="8" fillId="17" borderId="7" xfId="0" applyFont="1" applyFill="1" applyBorder="1" applyAlignment="1">
      <alignment horizontal="center" vertical="center" wrapText="1" readingOrder="1"/>
    </xf>
    <xf numFmtId="0" fontId="0" fillId="14" borderId="4" xfId="0" applyFill="1" applyBorder="1" applyAlignment="1">
      <alignment horizontal="center" vertical="center" wrapText="1"/>
    </xf>
    <xf numFmtId="0" fontId="0" fillId="14" borderId="0" xfId="0" applyFill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0" fillId="14" borderId="0" xfId="0" applyFill="1" applyAlignment="1">
      <alignment horizontal="center" wrapText="1"/>
    </xf>
    <xf numFmtId="17" fontId="2" fillId="8" borderId="2" xfId="0" applyNumberFormat="1" applyFont="1" applyFill="1" applyBorder="1" applyAlignment="1">
      <alignment horizontal="center"/>
    </xf>
    <xf numFmtId="17" fontId="2" fillId="0" borderId="2" xfId="0" applyNumberFormat="1" applyFont="1" applyBorder="1" applyAlignment="1">
      <alignment horizontal="center"/>
    </xf>
    <xf numFmtId="0" fontId="16" fillId="0" borderId="2" xfId="0" applyFont="1" applyBorder="1" applyAlignment="1">
      <alignment horizontal="center"/>
    </xf>
    <xf numFmtId="0" fontId="0" fillId="0" borderId="0" xfId="0" applyAlignment="1">
      <alignment horizontal="left" wrapText="1"/>
    </xf>
    <xf numFmtId="0" fontId="17" fillId="18" borderId="0" xfId="0" applyFont="1" applyFill="1" applyAlignment="1">
      <alignment horizontal="center" vertical="center"/>
    </xf>
    <xf numFmtId="165" fontId="0" fillId="0" borderId="0" xfId="2" applyNumberFormat="1" applyFont="1" applyAlignment="1">
      <alignment horizontal="center" vertical="center"/>
    </xf>
    <xf numFmtId="0" fontId="17" fillId="19" borderId="0" xfId="0" applyFont="1" applyFill="1" applyAlignment="1">
      <alignment horizontal="center"/>
    </xf>
  </cellXfs>
  <cellStyles count="3">
    <cellStyle name="Comma" xfId="2" builtinId="3"/>
    <cellStyle name="Normal" xfId="0" builtinId="0"/>
    <cellStyle name="Percent" xfId="1" builtinId="5"/>
  </cellStyles>
  <dxfs count="10">
    <dxf>
      <fill>
        <patternFill patternType="gray0625">
          <fgColor theme="9"/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 patternType="gray0625">
          <fgColor theme="9"/>
          <bgColor theme="9" tint="0.79995117038483843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theme="7"/>
        </patternFill>
      </fill>
    </dxf>
    <dxf>
      <fill>
        <patternFill>
          <bgColor rgb="FFFF0000"/>
        </patternFill>
      </fill>
    </dxf>
    <dxf>
      <fill>
        <patternFill>
          <bgColor theme="7"/>
        </patternFill>
      </fill>
    </dxf>
    <dxf>
      <fill>
        <patternFill>
          <bgColor theme="9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890C58"/>
      <color rgb="FF685BC7"/>
      <color rgb="FF00AEC7"/>
      <color rgb="FFFF8200"/>
      <color rgb="FFC0504D"/>
      <color rgb="FF003865"/>
      <color rgb="FF5B677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3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[2023_RRS_v10_NewCharts_REVISED.xlsx]Charts!PivotTable1</c:name>
    <c:fmtId val="7"/>
  </c:pivotSource>
  <c:chart>
    <c:title>
      <c:tx>
        <c:strRef>
          <c:f>Charts!$O$1</c:f>
          <c:strCache>
            <c:ptCount val="1"/>
            <c:pt idx="0">
              <c:v>Responsive Reserve Requirement Comparison for September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rgbClr val="5B677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Charts!$O$1</c:f>
              <c:strCache>
                <c:ptCount val="1"/>
                <c:pt idx="0">
                  <c:v> 2022 RRS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Charts!$O$1</c:f>
              <c:strCache>
                <c:ptCount val="6"/>
                <c:pt idx="0">
                  <c:v>a. HE1-2 &amp; HE23-24</c:v>
                </c:pt>
                <c:pt idx="1">
                  <c:v>b. HE3-6</c:v>
                </c:pt>
                <c:pt idx="2">
                  <c:v>c. HE7-10</c:v>
                </c:pt>
                <c:pt idx="3">
                  <c:v>d. HE11-14</c:v>
                </c:pt>
                <c:pt idx="4">
                  <c:v>e. HE15-18</c:v>
                </c:pt>
                <c:pt idx="5">
                  <c:v>f. HE19-22</c:v>
                </c:pt>
              </c:strCache>
            </c:strRef>
          </c:cat>
          <c:val>
            <c:numRef>
              <c:f>Charts!$O$1</c:f>
              <c:numCache>
                <c:formatCode>General</c:formatCode>
                <c:ptCount val="6"/>
                <c:pt idx="0">
                  <c:v>2732</c:v>
                </c:pt>
                <c:pt idx="1">
                  <c:v>2825</c:v>
                </c:pt>
                <c:pt idx="2">
                  <c:v>2618</c:v>
                </c:pt>
                <c:pt idx="3">
                  <c:v>2498</c:v>
                </c:pt>
                <c:pt idx="4">
                  <c:v>2800</c:v>
                </c:pt>
                <c:pt idx="5">
                  <c:v>2800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317-454B-B158-6D9CB16A35C1}"/>
            </c:ext>
          </c:extLst>
        </c:ser>
        <c:ser>
          <c:idx val="1"/>
          <c:order val="1"/>
          <c:tx>
            <c:strRef>
              <c:f>Charts!$O$1</c:f>
              <c:strCache>
                <c:ptCount val="1"/>
                <c:pt idx="0">
                  <c:v> 2023 RRS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Charts!$O$1</c:f>
              <c:strCache>
                <c:ptCount val="6"/>
                <c:pt idx="0">
                  <c:v>a. HE1-2 &amp; HE23-24</c:v>
                </c:pt>
                <c:pt idx="1">
                  <c:v>b. HE3-6</c:v>
                </c:pt>
                <c:pt idx="2">
                  <c:v>c. HE7-10</c:v>
                </c:pt>
                <c:pt idx="3">
                  <c:v>d. HE11-14</c:v>
                </c:pt>
                <c:pt idx="4">
                  <c:v>e. HE15-18</c:v>
                </c:pt>
                <c:pt idx="5">
                  <c:v>f. HE19-22</c:v>
                </c:pt>
              </c:strCache>
            </c:strRef>
          </c:cat>
          <c:val>
            <c:numRef>
              <c:f>Charts!$O$1</c:f>
              <c:numCache>
                <c:formatCode>General</c:formatCode>
                <c:ptCount val="6"/>
                <c:pt idx="0">
                  <c:v>2705</c:v>
                </c:pt>
                <c:pt idx="1">
                  <c:v>2774</c:v>
                </c:pt>
                <c:pt idx="2">
                  <c:v>2651</c:v>
                </c:pt>
                <c:pt idx="3">
                  <c:v>2427</c:v>
                </c:pt>
                <c:pt idx="4">
                  <c:v>2800</c:v>
                </c:pt>
                <c:pt idx="5">
                  <c:v>2800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317-454B-B158-6D9CB16A35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0002624"/>
        <c:axId val="610003408"/>
      </c:barChart>
      <c:catAx>
        <c:axId val="610002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3408"/>
        <c:crosses val="autoZero"/>
        <c:auto val="1"/>
        <c:lblAlgn val="ctr"/>
        <c:lblOffset val="100"/>
        <c:noMultiLvlLbl val="0"/>
      </c:catAx>
      <c:valAx>
        <c:axId val="61000340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2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[2023_RRS_v10_NewCharts_REVISED.xlsx]Charts!PivotTable2</c:name>
    <c:fmtId val="2"/>
  </c:pivotSource>
  <c:chart>
    <c:title>
      <c:tx>
        <c:strRef>
          <c:f>Charts!$O$30</c:f>
          <c:strCache>
            <c:ptCount val="1"/>
            <c:pt idx="0">
              <c:v>Hourly Average Responsive Reserve Requirement Comparison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</c:pivotFmt>
      <c:pivotFmt>
        <c:idx val="1"/>
        <c:spPr>
          <a:solidFill>
            <a:srgbClr val="890C58"/>
          </a:solidFill>
          <a:ln>
            <a:noFill/>
          </a:ln>
          <a:effectLst/>
        </c:spP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</c:pivotFmt>
      <c:pivotFmt>
        <c:idx val="3"/>
        <c:spPr>
          <a:solidFill>
            <a:srgbClr val="00AEC7"/>
          </a:solidFill>
          <a:ln>
            <a:noFill/>
          </a:ln>
          <a:effectLst/>
        </c:spPr>
      </c:pivotFmt>
      <c:pivotFmt>
        <c:idx val="4"/>
        <c:spPr>
          <a:solidFill>
            <a:srgbClr val="00AEC7"/>
          </a:solidFill>
          <a:ln>
            <a:noFill/>
          </a:ln>
          <a:effectLst/>
        </c:spPr>
      </c:pivotFmt>
      <c:pivotFmt>
        <c:idx val="5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</c:pivotFmt>
      <c:pivotFmt>
        <c:idx val="6"/>
        <c:spPr>
          <a:solidFill>
            <a:srgbClr val="00AEC7"/>
          </a:solidFill>
          <a:ln>
            <a:noFill/>
          </a:ln>
          <a:effectLst/>
        </c:spPr>
      </c:pivotFmt>
      <c:pivotFmt>
        <c:idx val="7"/>
        <c:spPr>
          <a:solidFill>
            <a:srgbClr val="890C58"/>
          </a:solidFill>
          <a:ln>
            <a:noFill/>
          </a:ln>
          <a:effectLst/>
        </c:spPr>
      </c:pivotFmt>
      <c:pivotFmt>
        <c:idx val="8"/>
        <c:spPr>
          <a:solidFill>
            <a:srgbClr val="00AE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rgbClr val="890C58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rgbClr val="890C58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rgbClr val="5B6770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rgbClr val="890C58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rgbClr val="685B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rgbClr val="00AE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rgbClr val="685B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7.0622744819470562E-2"/>
          <c:y val="0.25364294740935162"/>
          <c:w val="0.92937725518052949"/>
          <c:h val="0.6592716314501091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Charts!$O$30</c:f>
              <c:strCache>
                <c:ptCount val="1"/>
                <c:pt idx="0">
                  <c:v>2022 RRS  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Charts!$O$30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Charts!$O$30</c:f>
              <c:numCache>
                <c:formatCode>General</c:formatCode>
                <c:ptCount val="12"/>
                <c:pt idx="0">
                  <c:v>2926</c:v>
                </c:pt>
                <c:pt idx="1">
                  <c:v>2949.6666666666665</c:v>
                </c:pt>
                <c:pt idx="2">
                  <c:v>3070.5</c:v>
                </c:pt>
                <c:pt idx="3">
                  <c:v>3007.4545454545455</c:v>
                </c:pt>
                <c:pt idx="4">
                  <c:v>2908</c:v>
                </c:pt>
                <c:pt idx="5">
                  <c:v>2693.5</c:v>
                </c:pt>
                <c:pt idx="6">
                  <c:v>2564.3333333333335</c:v>
                </c:pt>
                <c:pt idx="7">
                  <c:v>2572.3333333333335</c:v>
                </c:pt>
                <c:pt idx="8">
                  <c:v>2712.1666666666665</c:v>
                </c:pt>
                <c:pt idx="9">
                  <c:v>2893</c:v>
                </c:pt>
                <c:pt idx="10">
                  <c:v>3045.1666666666665</c:v>
                </c:pt>
                <c:pt idx="11">
                  <c:v>3029.5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07D-4453-B022-48300CEBC75D}"/>
            </c:ext>
          </c:extLst>
        </c:ser>
        <c:ser>
          <c:idx val="1"/>
          <c:order val="1"/>
          <c:tx>
            <c:strRef>
              <c:f>Charts!$O$30</c:f>
              <c:strCache>
                <c:ptCount val="1"/>
                <c:pt idx="0">
                  <c:v>2023 RRS 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Charts!$O$30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Charts!$O$30</c:f>
              <c:numCache>
                <c:formatCode>General</c:formatCode>
                <c:ptCount val="12"/>
                <c:pt idx="0">
                  <c:v>2965.3333333333335</c:v>
                </c:pt>
                <c:pt idx="1">
                  <c:v>3022.3333333333335</c:v>
                </c:pt>
                <c:pt idx="2">
                  <c:v>3256.3333333333335</c:v>
                </c:pt>
                <c:pt idx="3">
                  <c:v>3093.7272727272725</c:v>
                </c:pt>
                <c:pt idx="4">
                  <c:v>2923.4615384615386</c:v>
                </c:pt>
                <c:pt idx="5">
                  <c:v>2676.1666666666665</c:v>
                </c:pt>
                <c:pt idx="6">
                  <c:v>2582.6666666666665</c:v>
                </c:pt>
                <c:pt idx="7">
                  <c:v>2589</c:v>
                </c:pt>
                <c:pt idx="8">
                  <c:v>2692.8333333333335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07D-4453-B022-48300CEBC7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610002232"/>
        <c:axId val="610003800"/>
      </c:barChart>
      <c:catAx>
        <c:axId val="610002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3800"/>
        <c:crosses val="autoZero"/>
        <c:auto val="1"/>
        <c:lblAlgn val="ctr"/>
        <c:lblOffset val="100"/>
        <c:noMultiLvlLbl val="0"/>
      </c:catAx>
      <c:valAx>
        <c:axId val="610003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22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257471</xdr:colOff>
      <xdr:row>0</xdr:row>
      <xdr:rowOff>164900</xdr:rowOff>
    </xdr:from>
    <xdr:to>
      <xdr:col>31</xdr:col>
      <xdr:colOff>292269</xdr:colOff>
      <xdr:row>28</xdr:row>
      <xdr:rowOff>104725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97135</xdr:colOff>
      <xdr:row>31</xdr:row>
      <xdr:rowOff>122070</xdr:rowOff>
    </xdr:from>
    <xdr:to>
      <xdr:col>33</xdr:col>
      <xdr:colOff>163302</xdr:colOff>
      <xdr:row>59</xdr:row>
      <xdr:rowOff>67027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0.64542</cdr:x>
      <cdr:y>0.18622</cdr:y>
    </cdr:from>
    <cdr:to>
      <cdr:x>0.98571</cdr:x>
      <cdr:y>0.23371</cdr:y>
    </cdr:to>
    <cdr:sp macro="" textlink="Charts!$O$2">
      <cdr:nvSpPr>
        <cdr:cNvPr id="2" name="TextBox 3">
          <a:extLst xmlns:a="http://schemas.openxmlformats.org/drawingml/2006/main">
            <a:ext uri="{FF2B5EF4-FFF2-40B4-BE49-F238E27FC236}">
              <a16:creationId xmlns:a16="http://schemas.microsoft.com/office/drawing/2014/main" id="{92110B35-453C-4E2E-9DB4-3623522B9774}"/>
            </a:ext>
          </a:extLst>
        </cdr:cNvPr>
        <cdr:cNvSpPr txBox="1"/>
      </cdr:nvSpPr>
      <cdr:spPr>
        <a:xfrm xmlns:a="http://schemas.openxmlformats.org/drawingml/2006/main">
          <a:off x="5494328" y="924845"/>
          <a:ext cx="2896819" cy="235834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62AC306C-210A-42D0-A10D-AE5E96AF59D1}" type="TxLink">
            <a:rPr lang="en-US" sz="800" b="0" i="1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/>
            <a:t>Range: 2427 MW - 2800 MW;	
Avg: 2693 MW (19 MW decrease from prev year)</a:t>
          </a:fld>
          <a:endParaRPr lang="en-US" sz="8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0.67544</cdr:x>
      <cdr:y>0.1768</cdr:y>
    </cdr:from>
    <cdr:to>
      <cdr:x>1</cdr:x>
      <cdr:y>0.24814</cdr:y>
    </cdr:to>
    <cdr:sp macro="" textlink="Charts!$O$31">
      <cdr:nvSpPr>
        <cdr:cNvPr id="2" name="TextBox 3">
          <a:extLst xmlns:a="http://schemas.openxmlformats.org/drawingml/2006/main">
            <a:ext uri="{FF2B5EF4-FFF2-40B4-BE49-F238E27FC236}">
              <a16:creationId xmlns:a16="http://schemas.microsoft.com/office/drawing/2014/main" id="{92110B35-453C-4E2E-9DB4-3623522B9774}"/>
            </a:ext>
          </a:extLst>
        </cdr:cNvPr>
        <cdr:cNvSpPr txBox="1"/>
      </cdr:nvSpPr>
      <cdr:spPr>
        <a:xfrm xmlns:a="http://schemas.openxmlformats.org/drawingml/2006/main">
          <a:off x="5764637" y="876729"/>
          <a:ext cx="2769989" cy="353751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overflow" horzOverflow="overflow" wrap="none" lIns="0" tIns="0" rIns="0" bIns="0" rtlCol="0" anchor="ctr" anchorCtr="1">
          <a:sp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1A47430C-48C7-475D-B50A-2A363C8D0DC0}" type="TxLink">
            <a:rPr lang="en-US" sz="800" b="0" i="1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 algn="l"/>
            <a:t>On avg. 44 MW increase from prev year.	
Largest increase is in Mar by 186 MW.	
Largest decrease is in Sep by 19 MW.</a:t>
          </a:fld>
          <a:endParaRPr lang="en-US" sz="8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nmago" refreshedDate="44818.56377847222" createdVersion="7" refreshedVersion="7" minRefreshableVersion="3" recordCount="289" xr:uid="{6F6E2FE8-B999-42B2-9E7F-7C9E7843848C}">
  <cacheSource type="worksheet">
    <worksheetSource ref="A1:H1048576" sheet="Charts"/>
  </cacheSource>
  <cacheFields count="8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Date" numFmtId="0">
      <sharedItems containsNonDate="0" containsDate="1" containsString="0" containsBlank="1" minDate="2018-01-01T00:00:00" maxDate="2018-12-02T00:00:00"/>
    </cacheField>
    <cacheField name="Group" numFmtId="0">
      <sharedItems containsBlank="1"/>
    </cacheField>
    <cacheField name="HE" numFmtId="0">
      <sharedItems containsString="0" containsBlank="1" containsNumber="1" containsInteger="1" minValue="1" maxValue="24" count="25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m/>
      </sharedItems>
    </cacheField>
    <cacheField name="Type" numFmtId="0">
      <sharedItems containsBlank="1" count="2">
        <s v="RRS"/>
        <m/>
      </sharedItems>
    </cacheField>
    <cacheField name="2022 RRS" numFmtId="0">
      <sharedItems containsString="0" containsBlank="1" containsNumber="1" containsInteger="1" minValue="2300" maxValue="3178"/>
    </cacheField>
    <cacheField name="2023 RRS" numFmtId="0">
      <sharedItems containsString="0" containsBlank="1" containsNumber="1" containsInteger="1" minValue="0" maxValue="3335"/>
    </cacheField>
    <cacheField name="Delta-1" numFmtId="0">
      <sharedItems containsString="0" containsBlank="1" containsNumber="1" containsInteger="1" minValue="-69" maxValue="22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ERCOT Comments" refreshedDate="44841.680430439817" createdVersion="7" refreshedVersion="7" minRefreshableVersion="3" recordCount="288" xr:uid="{E0E78A3B-FA4A-4EF3-A15C-5677A25FCCE3}">
  <cacheSource type="worksheet">
    <worksheetSource ref="A1:G289" sheet="Charts"/>
  </cacheSource>
  <cacheFields count="7">
    <cacheField name="Month" numFmtId="0">
      <sharedItems count="12">
        <s v="Jan"/>
        <s v="Feb"/>
        <s v="Mar"/>
        <s v="Apr"/>
        <s v="May"/>
        <s v="Jun"/>
        <s v="Jul"/>
        <s v="Aug"/>
        <s v="Sep"/>
        <s v="Oct"/>
        <s v="Nov"/>
        <s v="Dec"/>
      </sharedItems>
    </cacheField>
    <cacheField name="Date" numFmtId="14">
      <sharedItems containsSemiMixedTypes="0" containsNonDate="0" containsDate="1" containsString="0" minDate="2018-01-01T00:00:00" maxDate="2018-12-02T00:00:00"/>
    </cacheField>
    <cacheField name="Group" numFmtId="14">
      <sharedItems count="6">
        <s v="a. HE1-2 &amp; HE23-24"/>
        <s v="b. HE3-6"/>
        <s v="c. HE7-10"/>
        <s v="d. HE11-14"/>
        <s v="e. HE15-18"/>
        <s v="f. HE19-22"/>
      </sharedItems>
    </cacheField>
    <cacheField name="HE" numFmtId="0">
      <sharedItems containsSemiMixedTypes="0" containsString="0" containsNumber="1" containsInteger="1" minValue="1" maxValue="24"/>
    </cacheField>
    <cacheField name="Type" numFmtId="0">
      <sharedItems count="1">
        <s v="RRS"/>
      </sharedItems>
    </cacheField>
    <cacheField name="2022 RRS" numFmtId="1">
      <sharedItems containsSemiMixedTypes="0" containsString="0" containsNumber="1" containsInteger="1" minValue="2300" maxValue="3178"/>
    </cacheField>
    <cacheField name="2023 RRS" numFmtId="1">
      <sharedItems containsSemiMixedTypes="0" containsString="0" containsNumber="1" containsInteger="1" minValue="0" maxValue="333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ERCOT Comments" refreshedDate="44841.680452199071" createdVersion="6" refreshedVersion="7" minRefreshableVersion="3" recordCount="289" xr:uid="{00670F0B-C807-4DBF-9037-8D405C4C5149}">
  <cacheSource type="worksheet">
    <worksheetSource ref="A1:G1048576" sheet="Charts"/>
  </cacheSource>
  <cacheFields count="7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Date" numFmtId="0">
      <sharedItems containsNonDate="0" containsDate="1" containsString="0" containsBlank="1" minDate="2018-01-01T00:00:00" maxDate="2018-12-02T00:00:00"/>
    </cacheField>
    <cacheField name="Group" numFmtId="0">
      <sharedItems containsBlank="1"/>
    </cacheField>
    <cacheField name="HE" numFmtId="0">
      <sharedItems containsString="0" containsBlank="1" containsNumber="1" containsInteger="1" minValue="1" maxValue="24"/>
    </cacheField>
    <cacheField name="Type" numFmtId="0">
      <sharedItems containsBlank="1" count="2">
        <s v="RRS"/>
        <m/>
      </sharedItems>
    </cacheField>
    <cacheField name="2022 RRS" numFmtId="0">
      <sharedItems containsString="0" containsBlank="1" containsNumber="1" containsInteger="1" minValue="2300" maxValue="3178"/>
    </cacheField>
    <cacheField name="2023 RRS" numFmtId="0">
      <sharedItems containsString="0" containsBlank="1" containsNumber="1" containsInteger="1" minValue="0" maxValue="333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9">
  <r>
    <x v="0"/>
    <d v="2018-01-01T00:00:00"/>
    <s v="a. HE1-2 &amp; HE23-24"/>
    <x v="0"/>
    <x v="0"/>
    <n v="2982"/>
    <n v="3041"/>
    <n v="59"/>
  </r>
  <r>
    <x v="0"/>
    <d v="2018-01-01T00:00:00"/>
    <s v="a. HE1-2 &amp; HE23-24"/>
    <x v="1"/>
    <x v="0"/>
    <n v="2982"/>
    <n v="3041"/>
    <n v="59"/>
  </r>
  <r>
    <x v="0"/>
    <d v="2018-01-01T00:00:00"/>
    <s v="b. HE3-6"/>
    <x v="2"/>
    <x v="0"/>
    <n v="2982"/>
    <n v="2991"/>
    <n v="9"/>
  </r>
  <r>
    <x v="0"/>
    <d v="2018-01-01T00:00:00"/>
    <s v="b. HE3-6"/>
    <x v="3"/>
    <x v="0"/>
    <n v="2982"/>
    <n v="2991"/>
    <n v="9"/>
  </r>
  <r>
    <x v="0"/>
    <d v="2018-01-01T00:00:00"/>
    <s v="b. HE3-6"/>
    <x v="4"/>
    <x v="0"/>
    <n v="2982"/>
    <n v="2991"/>
    <n v="9"/>
  </r>
  <r>
    <x v="0"/>
    <d v="2018-01-01T00:00:00"/>
    <s v="b. HE3-6"/>
    <x v="5"/>
    <x v="0"/>
    <n v="2982"/>
    <n v="2991"/>
    <n v="9"/>
  </r>
  <r>
    <x v="0"/>
    <d v="2018-01-01T00:00:00"/>
    <s v="c. HE7-10"/>
    <x v="6"/>
    <x v="0"/>
    <n v="2898"/>
    <n v="2871"/>
    <n v="-27"/>
  </r>
  <r>
    <x v="0"/>
    <d v="2018-01-01T00:00:00"/>
    <s v="c. HE7-10"/>
    <x v="7"/>
    <x v="0"/>
    <n v="2898"/>
    <n v="2871"/>
    <n v="-27"/>
  </r>
  <r>
    <x v="0"/>
    <d v="2018-01-01T00:00:00"/>
    <s v="c. HE7-10"/>
    <x v="8"/>
    <x v="0"/>
    <n v="2898"/>
    <n v="2871"/>
    <n v="-27"/>
  </r>
  <r>
    <x v="0"/>
    <d v="2018-01-01T00:00:00"/>
    <s v="c. HE7-10"/>
    <x v="9"/>
    <x v="0"/>
    <n v="2898"/>
    <n v="2871"/>
    <n v="-27"/>
  </r>
  <r>
    <x v="0"/>
    <d v="2018-01-01T00:00:00"/>
    <s v="d. HE11-14"/>
    <x v="10"/>
    <x v="0"/>
    <n v="2898"/>
    <n v="2949"/>
    <n v="51"/>
  </r>
  <r>
    <x v="0"/>
    <d v="2018-01-01T00:00:00"/>
    <s v="d. HE11-14"/>
    <x v="11"/>
    <x v="0"/>
    <n v="2898"/>
    <n v="2949"/>
    <n v="51"/>
  </r>
  <r>
    <x v="0"/>
    <d v="2018-01-01T00:00:00"/>
    <s v="d. HE11-14"/>
    <x v="12"/>
    <x v="0"/>
    <n v="2898"/>
    <n v="2949"/>
    <n v="51"/>
  </r>
  <r>
    <x v="0"/>
    <d v="2018-01-01T00:00:00"/>
    <s v="d. HE11-14"/>
    <x v="13"/>
    <x v="0"/>
    <n v="2898"/>
    <n v="2949"/>
    <n v="51"/>
  </r>
  <r>
    <x v="0"/>
    <d v="2018-01-01T00:00:00"/>
    <s v="e. HE15-18"/>
    <x v="14"/>
    <x v="0"/>
    <n v="2898"/>
    <n v="2991"/>
    <n v="93"/>
  </r>
  <r>
    <x v="0"/>
    <d v="2018-01-01T00:00:00"/>
    <s v="e. HE15-18"/>
    <x v="15"/>
    <x v="0"/>
    <n v="2898"/>
    <n v="2991"/>
    <n v="93"/>
  </r>
  <r>
    <x v="0"/>
    <d v="2018-01-01T00:00:00"/>
    <s v="e. HE15-18"/>
    <x v="16"/>
    <x v="0"/>
    <n v="2898"/>
    <n v="2991"/>
    <n v="93"/>
  </r>
  <r>
    <x v="0"/>
    <d v="2018-01-01T00:00:00"/>
    <s v="e. HE15-18"/>
    <x v="17"/>
    <x v="0"/>
    <n v="2898"/>
    <n v="2991"/>
    <n v="93"/>
  </r>
  <r>
    <x v="0"/>
    <d v="2018-01-01T00:00:00"/>
    <s v="f. HE19-22"/>
    <x v="18"/>
    <x v="0"/>
    <n v="2898"/>
    <n v="2949"/>
    <n v="51"/>
  </r>
  <r>
    <x v="0"/>
    <d v="2018-01-01T00:00:00"/>
    <s v="f. HE19-22"/>
    <x v="19"/>
    <x v="0"/>
    <n v="2898"/>
    <n v="2949"/>
    <n v="51"/>
  </r>
  <r>
    <x v="0"/>
    <d v="2018-01-01T00:00:00"/>
    <s v="f. HE19-22"/>
    <x v="20"/>
    <x v="0"/>
    <n v="2898"/>
    <n v="2949"/>
    <n v="51"/>
  </r>
  <r>
    <x v="0"/>
    <d v="2018-01-01T00:00:00"/>
    <s v="f. HE19-22"/>
    <x v="21"/>
    <x v="0"/>
    <n v="2898"/>
    <n v="2949"/>
    <n v="51"/>
  </r>
  <r>
    <x v="0"/>
    <d v="2018-01-01T00:00:00"/>
    <s v="a. HE1-2 &amp; HE23-24"/>
    <x v="22"/>
    <x v="0"/>
    <n v="2982"/>
    <n v="3041"/>
    <n v="59"/>
  </r>
  <r>
    <x v="0"/>
    <d v="2018-01-01T00:00:00"/>
    <s v="a. HE1-2 &amp; HE23-24"/>
    <x v="23"/>
    <x v="0"/>
    <n v="2982"/>
    <n v="3041"/>
    <n v="59"/>
  </r>
  <r>
    <x v="1"/>
    <d v="2018-02-01T00:00:00"/>
    <s v="a. HE1-2 &amp; HE23-24"/>
    <x v="0"/>
    <x v="0"/>
    <n v="3015"/>
    <n v="3079"/>
    <n v="64"/>
  </r>
  <r>
    <x v="1"/>
    <d v="2018-02-01T00:00:00"/>
    <s v="a. HE1-2 &amp; HE23-24"/>
    <x v="1"/>
    <x v="0"/>
    <n v="3015"/>
    <n v="3079"/>
    <n v="64"/>
  </r>
  <r>
    <x v="1"/>
    <d v="2018-02-01T00:00:00"/>
    <s v="b. HE3-6"/>
    <x v="2"/>
    <x v="0"/>
    <n v="3015"/>
    <n v="3041"/>
    <n v="26"/>
  </r>
  <r>
    <x v="1"/>
    <d v="2018-02-01T00:00:00"/>
    <s v="b. HE3-6"/>
    <x v="3"/>
    <x v="0"/>
    <n v="3015"/>
    <n v="3041"/>
    <n v="26"/>
  </r>
  <r>
    <x v="1"/>
    <d v="2018-02-01T00:00:00"/>
    <s v="b. HE3-6"/>
    <x v="4"/>
    <x v="0"/>
    <n v="3015"/>
    <n v="3041"/>
    <n v="26"/>
  </r>
  <r>
    <x v="1"/>
    <d v="2018-02-01T00:00:00"/>
    <s v="b. HE3-6"/>
    <x v="5"/>
    <x v="0"/>
    <n v="3015"/>
    <n v="3041"/>
    <n v="26"/>
  </r>
  <r>
    <x v="1"/>
    <d v="2018-02-01T00:00:00"/>
    <s v="c. HE7-10"/>
    <x v="6"/>
    <x v="0"/>
    <n v="2898"/>
    <n v="2991"/>
    <n v="93"/>
  </r>
  <r>
    <x v="1"/>
    <d v="2018-02-01T00:00:00"/>
    <s v="c. HE7-10"/>
    <x v="7"/>
    <x v="0"/>
    <n v="2898"/>
    <n v="2991"/>
    <n v="93"/>
  </r>
  <r>
    <x v="1"/>
    <d v="2018-02-01T00:00:00"/>
    <s v="c. HE7-10"/>
    <x v="8"/>
    <x v="0"/>
    <n v="2898"/>
    <n v="2991"/>
    <n v="93"/>
  </r>
  <r>
    <x v="1"/>
    <d v="2018-02-01T00:00:00"/>
    <s v="c. HE7-10"/>
    <x v="9"/>
    <x v="0"/>
    <n v="2898"/>
    <n v="2991"/>
    <n v="93"/>
  </r>
  <r>
    <x v="1"/>
    <d v="2018-02-01T00:00:00"/>
    <s v="d. HE11-14"/>
    <x v="10"/>
    <x v="0"/>
    <n v="2898"/>
    <n v="3041"/>
    <n v="143"/>
  </r>
  <r>
    <x v="1"/>
    <d v="2018-02-01T00:00:00"/>
    <s v="d. HE11-14"/>
    <x v="11"/>
    <x v="0"/>
    <n v="2898"/>
    <n v="3041"/>
    <n v="143"/>
  </r>
  <r>
    <x v="1"/>
    <d v="2018-02-01T00:00:00"/>
    <s v="d. HE11-14"/>
    <x v="12"/>
    <x v="0"/>
    <n v="2898"/>
    <n v="3041"/>
    <n v="143"/>
  </r>
  <r>
    <x v="1"/>
    <d v="2018-02-01T00:00:00"/>
    <s v="d. HE11-14"/>
    <x v="13"/>
    <x v="0"/>
    <n v="2898"/>
    <n v="3041"/>
    <n v="143"/>
  </r>
  <r>
    <x v="1"/>
    <d v="2018-02-01T00:00:00"/>
    <s v="e. HE15-18"/>
    <x v="14"/>
    <x v="0"/>
    <n v="2936"/>
    <n v="2991"/>
    <n v="55"/>
  </r>
  <r>
    <x v="1"/>
    <d v="2018-02-01T00:00:00"/>
    <s v="e. HE15-18"/>
    <x v="15"/>
    <x v="0"/>
    <n v="2936"/>
    <n v="2991"/>
    <n v="55"/>
  </r>
  <r>
    <x v="1"/>
    <d v="2018-02-01T00:00:00"/>
    <s v="e. HE15-18"/>
    <x v="16"/>
    <x v="0"/>
    <n v="2936"/>
    <n v="2991"/>
    <n v="55"/>
  </r>
  <r>
    <x v="1"/>
    <d v="2018-02-01T00:00:00"/>
    <s v="e. HE15-18"/>
    <x v="17"/>
    <x v="0"/>
    <n v="2936"/>
    <n v="2991"/>
    <n v="55"/>
  </r>
  <r>
    <x v="1"/>
    <d v="2018-02-01T00:00:00"/>
    <s v="f. HE19-22"/>
    <x v="18"/>
    <x v="0"/>
    <n v="2936"/>
    <n v="2991"/>
    <n v="55"/>
  </r>
  <r>
    <x v="1"/>
    <d v="2018-02-01T00:00:00"/>
    <s v="f. HE19-22"/>
    <x v="19"/>
    <x v="0"/>
    <n v="2936"/>
    <n v="2991"/>
    <n v="55"/>
  </r>
  <r>
    <x v="1"/>
    <d v="2018-02-01T00:00:00"/>
    <s v="f. HE19-22"/>
    <x v="20"/>
    <x v="0"/>
    <n v="2936"/>
    <n v="2991"/>
    <n v="55"/>
  </r>
  <r>
    <x v="1"/>
    <d v="2018-02-01T00:00:00"/>
    <s v="f. HE19-22"/>
    <x v="21"/>
    <x v="0"/>
    <n v="2936"/>
    <n v="2991"/>
    <n v="55"/>
  </r>
  <r>
    <x v="1"/>
    <d v="2018-02-01T00:00:00"/>
    <s v="a. HE1-2 &amp; HE23-24"/>
    <x v="22"/>
    <x v="0"/>
    <n v="3015"/>
    <n v="3079"/>
    <n v="64"/>
  </r>
  <r>
    <x v="1"/>
    <d v="2018-02-01T00:00:00"/>
    <s v="a. HE1-2 &amp; HE23-24"/>
    <x v="23"/>
    <x v="0"/>
    <n v="3015"/>
    <n v="3079"/>
    <n v="64"/>
  </r>
  <r>
    <x v="2"/>
    <d v="2018-03-01T00:00:00"/>
    <s v="a. HE1-2 &amp; HE23-24"/>
    <x v="0"/>
    <x v="0"/>
    <n v="3178"/>
    <n v="3335"/>
    <n v="157"/>
  </r>
  <r>
    <x v="2"/>
    <d v="2018-03-01T00:00:00"/>
    <s v="a. HE1-2 &amp; HE23-24"/>
    <x v="1"/>
    <x v="0"/>
    <n v="3178"/>
    <n v="3335"/>
    <n v="157"/>
  </r>
  <r>
    <x v="2"/>
    <d v="2018-03-01T00:00:00"/>
    <s v="b. HE3-6"/>
    <x v="2"/>
    <x v="0"/>
    <n v="3178"/>
    <n v="3335"/>
    <n v="157"/>
  </r>
  <r>
    <x v="2"/>
    <d v="2018-03-01T00:00:00"/>
    <s v="b. HE3-6"/>
    <x v="3"/>
    <x v="0"/>
    <n v="3178"/>
    <n v="3335"/>
    <n v="157"/>
  </r>
  <r>
    <x v="2"/>
    <d v="2018-03-01T00:00:00"/>
    <s v="b. HE3-6"/>
    <x v="4"/>
    <x v="0"/>
    <n v="3178"/>
    <n v="3335"/>
    <n v="157"/>
  </r>
  <r>
    <x v="2"/>
    <d v="2018-03-01T00:00:00"/>
    <s v="b. HE3-6"/>
    <x v="5"/>
    <x v="0"/>
    <n v="3178"/>
    <n v="3335"/>
    <n v="157"/>
  </r>
  <r>
    <x v="2"/>
    <d v="2018-03-01T00:00:00"/>
    <s v="c. HE7-10"/>
    <x v="6"/>
    <x v="0"/>
    <n v="3088"/>
    <n v="3239"/>
    <n v="151"/>
  </r>
  <r>
    <x v="2"/>
    <d v="2018-03-01T00:00:00"/>
    <s v="c. HE7-10"/>
    <x v="7"/>
    <x v="0"/>
    <n v="3088"/>
    <n v="3239"/>
    <n v="151"/>
  </r>
  <r>
    <x v="2"/>
    <d v="2018-03-01T00:00:00"/>
    <s v="c. HE7-10"/>
    <x v="8"/>
    <x v="0"/>
    <n v="3088"/>
    <n v="3239"/>
    <n v="151"/>
  </r>
  <r>
    <x v="2"/>
    <d v="2018-03-01T00:00:00"/>
    <s v="c. HE7-10"/>
    <x v="9"/>
    <x v="0"/>
    <n v="3088"/>
    <n v="3239"/>
    <n v="151"/>
  </r>
  <r>
    <x v="2"/>
    <d v="2018-03-01T00:00:00"/>
    <s v="d. HE11-14"/>
    <x v="10"/>
    <x v="0"/>
    <n v="3015"/>
    <n v="3239"/>
    <n v="224"/>
  </r>
  <r>
    <x v="2"/>
    <d v="2018-03-01T00:00:00"/>
    <s v="d. HE11-14"/>
    <x v="11"/>
    <x v="0"/>
    <n v="3015"/>
    <n v="3239"/>
    <n v="224"/>
  </r>
  <r>
    <x v="2"/>
    <d v="2018-03-01T00:00:00"/>
    <s v="d. HE11-14"/>
    <x v="12"/>
    <x v="0"/>
    <n v="3015"/>
    <n v="3239"/>
    <n v="224"/>
  </r>
  <r>
    <x v="2"/>
    <d v="2018-03-01T00:00:00"/>
    <s v="d. HE11-14"/>
    <x v="13"/>
    <x v="0"/>
    <n v="3015"/>
    <n v="3239"/>
    <n v="224"/>
  </r>
  <r>
    <x v="2"/>
    <d v="2018-03-01T00:00:00"/>
    <s v="e. HE15-18"/>
    <x v="14"/>
    <x v="0"/>
    <n v="2982"/>
    <n v="3195"/>
    <n v="213"/>
  </r>
  <r>
    <x v="2"/>
    <d v="2018-03-01T00:00:00"/>
    <s v="e. HE15-18"/>
    <x v="15"/>
    <x v="0"/>
    <n v="2982"/>
    <n v="3195"/>
    <n v="213"/>
  </r>
  <r>
    <x v="2"/>
    <d v="2018-03-01T00:00:00"/>
    <s v="e. HE15-18"/>
    <x v="16"/>
    <x v="0"/>
    <n v="2982"/>
    <n v="3195"/>
    <n v="213"/>
  </r>
  <r>
    <x v="2"/>
    <d v="2018-03-01T00:00:00"/>
    <s v="e. HE15-18"/>
    <x v="17"/>
    <x v="0"/>
    <n v="2982"/>
    <n v="3195"/>
    <n v="213"/>
  </r>
  <r>
    <x v="2"/>
    <d v="2018-03-01T00:00:00"/>
    <s v="f. HE19-22"/>
    <x v="18"/>
    <x v="0"/>
    <n v="2982"/>
    <n v="3195"/>
    <n v="213"/>
  </r>
  <r>
    <x v="2"/>
    <d v="2018-03-01T00:00:00"/>
    <s v="f. HE19-22"/>
    <x v="19"/>
    <x v="0"/>
    <n v="2982"/>
    <n v="3195"/>
    <n v="213"/>
  </r>
  <r>
    <x v="2"/>
    <d v="2018-03-01T00:00:00"/>
    <s v="f. HE19-22"/>
    <x v="20"/>
    <x v="0"/>
    <n v="2982"/>
    <n v="3195"/>
    <n v="213"/>
  </r>
  <r>
    <x v="2"/>
    <d v="2018-03-01T00:00:00"/>
    <s v="f. HE19-22"/>
    <x v="21"/>
    <x v="0"/>
    <n v="2982"/>
    <n v="3195"/>
    <n v="213"/>
  </r>
  <r>
    <x v="2"/>
    <d v="2018-03-01T00:00:00"/>
    <s v="a. HE1-2 &amp; HE23-24"/>
    <x v="22"/>
    <x v="0"/>
    <n v="3178"/>
    <n v="3335"/>
    <n v="157"/>
  </r>
  <r>
    <x v="2"/>
    <d v="2018-03-01T00:00:00"/>
    <s v="a. HE1-2 &amp; HE23-24"/>
    <x v="23"/>
    <x v="0"/>
    <n v="3178"/>
    <n v="3335"/>
    <n v="157"/>
  </r>
  <r>
    <x v="3"/>
    <d v="2018-04-01T00:00:00"/>
    <s v="a. HE1-2 &amp; HE23-24"/>
    <x v="0"/>
    <x v="0"/>
    <n v="3088"/>
    <n v="3195"/>
    <n v="107"/>
  </r>
  <r>
    <x v="3"/>
    <d v="2018-04-01T00:00:00"/>
    <s v="a. HE1-2 &amp; HE23-24"/>
    <x v="1"/>
    <x v="0"/>
    <n v="3088"/>
    <n v="3195"/>
    <n v="107"/>
  </r>
  <r>
    <x v="3"/>
    <d v="2018-04-01T00:00:00"/>
    <s v="b. HE3-6"/>
    <x v="2"/>
    <x v="0"/>
    <n v="3128"/>
    <n v="3239"/>
    <n v="111"/>
  </r>
  <r>
    <x v="3"/>
    <d v="2018-04-01T00:00:00"/>
    <s v="b. HE3-6"/>
    <x v="3"/>
    <x v="0"/>
    <n v="3128"/>
    <n v="3239"/>
    <n v="111"/>
  </r>
  <r>
    <x v="3"/>
    <d v="2018-04-01T00:00:00"/>
    <s v="b. HE3-6"/>
    <x v="4"/>
    <x v="0"/>
    <n v="3128"/>
    <n v="3239"/>
    <n v="111"/>
  </r>
  <r>
    <x v="3"/>
    <d v="2018-04-01T00:00:00"/>
    <s v="b. HE3-6"/>
    <x v="5"/>
    <x v="0"/>
    <n v="3128"/>
    <n v="3239"/>
    <n v="111"/>
  </r>
  <r>
    <x v="3"/>
    <d v="2018-04-01T00:00:00"/>
    <s v="c. HE7-10"/>
    <x v="6"/>
    <x v="0"/>
    <n v="3015"/>
    <n v="3156"/>
    <n v="141"/>
  </r>
  <r>
    <x v="3"/>
    <d v="2018-04-01T00:00:00"/>
    <s v="c. HE7-10"/>
    <x v="7"/>
    <x v="0"/>
    <n v="3015"/>
    <n v="3156"/>
    <n v="141"/>
  </r>
  <r>
    <x v="3"/>
    <d v="2018-04-01T00:00:00"/>
    <s v="c. HE7-10"/>
    <x v="8"/>
    <x v="0"/>
    <n v="3015"/>
    <n v="3156"/>
    <n v="141"/>
  </r>
  <r>
    <x v="3"/>
    <d v="2018-04-01T00:00:00"/>
    <s v="c. HE7-10"/>
    <x v="9"/>
    <x v="0"/>
    <n v="3015"/>
    <n v="3156"/>
    <n v="141"/>
  </r>
  <r>
    <x v="3"/>
    <d v="2018-04-01T00:00:00"/>
    <s v="d. HE11-14"/>
    <x v="10"/>
    <x v="0"/>
    <n v="2982"/>
    <n v="3041"/>
    <n v="59"/>
  </r>
  <r>
    <x v="3"/>
    <d v="2018-04-01T00:00:00"/>
    <s v="d. HE11-14"/>
    <x v="11"/>
    <x v="0"/>
    <n v="2982"/>
    <n v="3041"/>
    <n v="59"/>
  </r>
  <r>
    <x v="3"/>
    <d v="2018-04-01T00:00:00"/>
    <s v="d. HE11-14"/>
    <x v="12"/>
    <x v="0"/>
    <n v="2982"/>
    <n v="3041"/>
    <n v="59"/>
  </r>
  <r>
    <x v="3"/>
    <d v="2018-04-01T00:00:00"/>
    <s v="d. HE11-14"/>
    <x v="13"/>
    <x v="0"/>
    <n v="2982"/>
    <n v="3041"/>
    <n v="59"/>
  </r>
  <r>
    <x v="3"/>
    <d v="2018-04-01T00:00:00"/>
    <s v="e. HE15-18"/>
    <x v="14"/>
    <x v="0"/>
    <n v="2936"/>
    <n v="2991"/>
    <n v="55"/>
  </r>
  <r>
    <x v="3"/>
    <d v="2018-04-01T00:00:00"/>
    <s v="e. HE15-18"/>
    <x v="15"/>
    <x v="0"/>
    <n v="2936"/>
    <n v="2991"/>
    <n v="55"/>
  </r>
  <r>
    <x v="3"/>
    <d v="2018-04-01T00:00:00"/>
    <s v="e. HE15-18"/>
    <x v="16"/>
    <x v="0"/>
    <n v="2936"/>
    <n v="2991"/>
    <n v="55"/>
  </r>
  <r>
    <x v="3"/>
    <d v="2018-04-01T00:00:00"/>
    <s v="e. HE15-18"/>
    <x v="17"/>
    <x v="0"/>
    <n v="2936"/>
    <n v="2991"/>
    <n v="55"/>
  </r>
  <r>
    <x v="3"/>
    <d v="2018-04-01T00:00:00"/>
    <s v="f. HE19-22"/>
    <x v="18"/>
    <x v="0"/>
    <n v="2936"/>
    <n v="2991"/>
    <n v="55"/>
  </r>
  <r>
    <x v="3"/>
    <d v="2018-04-01T00:00:00"/>
    <s v="f. HE19-22"/>
    <x v="19"/>
    <x v="0"/>
    <n v="2936"/>
    <n v="2991"/>
    <n v="55"/>
  </r>
  <r>
    <x v="3"/>
    <d v="2018-04-01T00:00:00"/>
    <s v="f. HE19-22"/>
    <x v="20"/>
    <x v="0"/>
    <n v="2936"/>
    <n v="2991"/>
    <n v="55"/>
  </r>
  <r>
    <x v="3"/>
    <d v="2018-04-01T00:00:00"/>
    <s v="f. HE19-22"/>
    <x v="21"/>
    <x v="0"/>
    <n v="2936"/>
    <n v="2991"/>
    <n v="55"/>
  </r>
  <r>
    <x v="4"/>
    <d v="2018-05-01T00:00:00"/>
    <s v="a. HE1-2 &amp; HE23-24"/>
    <x v="22"/>
    <x v="0"/>
    <n v="3088"/>
    <n v="3195"/>
    <n v="107"/>
  </r>
  <r>
    <x v="4"/>
    <d v="2018-05-01T00:00:00"/>
    <s v="a. HE1-2 &amp; HE23-24"/>
    <x v="23"/>
    <x v="0"/>
    <n v="3088"/>
    <n v="3195"/>
    <n v="107"/>
  </r>
  <r>
    <x v="4"/>
    <d v="2018-05-01T00:00:00"/>
    <s v="a. HE1-2 &amp; HE23-24"/>
    <x v="0"/>
    <x v="0"/>
    <n v="2982"/>
    <n v="3041"/>
    <n v="59"/>
  </r>
  <r>
    <x v="4"/>
    <d v="2018-05-01T00:00:00"/>
    <s v="a. HE1-2 &amp; HE23-24"/>
    <x v="1"/>
    <x v="0"/>
    <n v="2982"/>
    <n v="3041"/>
    <n v="59"/>
  </r>
  <r>
    <x v="4"/>
    <d v="2018-05-01T00:00:00"/>
    <s v="b. HE3-6"/>
    <x v="2"/>
    <x v="0"/>
    <n v="3015"/>
    <n v="3041"/>
    <n v="26"/>
  </r>
  <r>
    <x v="4"/>
    <d v="2018-05-01T00:00:00"/>
    <s v="b. HE3-6"/>
    <x v="3"/>
    <x v="0"/>
    <n v="3015"/>
    <n v="3041"/>
    <n v="26"/>
  </r>
  <r>
    <x v="4"/>
    <d v="2018-05-01T00:00:00"/>
    <s v="b. HE3-6"/>
    <x v="4"/>
    <x v="0"/>
    <n v="3015"/>
    <n v="3041"/>
    <n v="26"/>
  </r>
  <r>
    <x v="4"/>
    <d v="2018-05-01T00:00:00"/>
    <s v="b. HE3-6"/>
    <x v="5"/>
    <x v="0"/>
    <n v="3015"/>
    <n v="3041"/>
    <n v="26"/>
  </r>
  <r>
    <x v="4"/>
    <d v="2018-05-01T00:00:00"/>
    <s v="c. HE7-10"/>
    <x v="6"/>
    <x v="0"/>
    <n v="2936"/>
    <n v="2949"/>
    <n v="13"/>
  </r>
  <r>
    <x v="4"/>
    <d v="2018-05-01T00:00:00"/>
    <s v="c. HE7-10"/>
    <x v="7"/>
    <x v="0"/>
    <n v="2936"/>
    <n v="2949"/>
    <n v="13"/>
  </r>
  <r>
    <x v="4"/>
    <d v="2018-05-01T00:00:00"/>
    <s v="c. HE7-10"/>
    <x v="8"/>
    <x v="0"/>
    <n v="2936"/>
    <n v="2949"/>
    <n v="13"/>
  </r>
  <r>
    <x v="4"/>
    <d v="2018-05-01T00:00:00"/>
    <s v="c. HE7-10"/>
    <x v="9"/>
    <x v="0"/>
    <n v="2936"/>
    <n v="2949"/>
    <n v="13"/>
  </r>
  <r>
    <x v="4"/>
    <d v="2018-05-01T00:00:00"/>
    <s v="d. HE11-14"/>
    <x v="10"/>
    <x v="0"/>
    <n v="2825"/>
    <n v="2774"/>
    <n v="-51"/>
  </r>
  <r>
    <x v="4"/>
    <d v="2018-05-01T00:00:00"/>
    <s v="d. HE11-14"/>
    <x v="11"/>
    <x v="0"/>
    <n v="2825"/>
    <n v="2774"/>
    <n v="-51"/>
  </r>
  <r>
    <x v="4"/>
    <d v="2018-05-01T00:00:00"/>
    <s v="d. HE11-14"/>
    <x v="12"/>
    <x v="0"/>
    <n v="2825"/>
    <n v="2774"/>
    <n v="-51"/>
  </r>
  <r>
    <x v="4"/>
    <d v="2018-05-01T00:00:00"/>
    <s v="d. HE11-14"/>
    <x v="13"/>
    <x v="0"/>
    <n v="2825"/>
    <n v="2774"/>
    <n v="-51"/>
  </r>
  <r>
    <x v="4"/>
    <d v="2018-05-01T00:00:00"/>
    <s v="e. HE15-18"/>
    <x v="14"/>
    <x v="0"/>
    <n v="2800"/>
    <n v="2800"/>
    <n v="0"/>
  </r>
  <r>
    <x v="4"/>
    <d v="2018-05-01T00:00:00"/>
    <s v="e. HE15-18"/>
    <x v="15"/>
    <x v="0"/>
    <n v="2800"/>
    <n v="2800"/>
    <n v="0"/>
  </r>
  <r>
    <x v="4"/>
    <d v="2018-05-01T00:00:00"/>
    <s v="e. HE15-18"/>
    <x v="16"/>
    <x v="0"/>
    <n v="2800"/>
    <n v="2800"/>
    <n v="0"/>
  </r>
  <r>
    <x v="4"/>
    <d v="2018-05-01T00:00:00"/>
    <s v="e. HE15-18"/>
    <x v="17"/>
    <x v="0"/>
    <n v="2800"/>
    <n v="2800"/>
    <n v="0"/>
  </r>
  <r>
    <x v="4"/>
    <d v="2018-05-01T00:00:00"/>
    <s v="f. HE19-22"/>
    <x v="18"/>
    <x v="0"/>
    <n v="2800"/>
    <n v="2800"/>
    <n v="0"/>
  </r>
  <r>
    <x v="4"/>
    <d v="2018-05-01T00:00:00"/>
    <s v="f. HE19-22"/>
    <x v="19"/>
    <x v="0"/>
    <n v="2800"/>
    <n v="2800"/>
    <n v="0"/>
  </r>
  <r>
    <x v="4"/>
    <d v="2018-05-01T00:00:00"/>
    <s v="f. HE19-22"/>
    <x v="20"/>
    <x v="0"/>
    <n v="2800"/>
    <n v="2800"/>
    <n v="0"/>
  </r>
  <r>
    <x v="4"/>
    <d v="2018-05-01T00:00:00"/>
    <s v="f. HE19-22"/>
    <x v="21"/>
    <x v="0"/>
    <n v="2800"/>
    <n v="2800"/>
    <n v="0"/>
  </r>
  <r>
    <x v="4"/>
    <d v="2018-05-01T00:00:00"/>
    <s v="a. HE1-2 &amp; HE23-24"/>
    <x v="22"/>
    <x v="0"/>
    <n v="2982"/>
    <n v="3041"/>
    <n v="59"/>
  </r>
  <r>
    <x v="4"/>
    <d v="2018-05-01T00:00:00"/>
    <s v="a. HE1-2 &amp; HE23-24"/>
    <x v="23"/>
    <x v="0"/>
    <n v="2982"/>
    <n v="3041"/>
    <n v="59"/>
  </r>
  <r>
    <x v="5"/>
    <d v="2018-06-01T00:00:00"/>
    <s v="a. HE1-2 &amp; HE23-24"/>
    <x v="0"/>
    <x v="0"/>
    <n v="2668"/>
    <n v="2651"/>
    <n v="-17"/>
  </r>
  <r>
    <x v="5"/>
    <d v="2018-06-01T00:00:00"/>
    <s v="a. HE1-2 &amp; HE23-24"/>
    <x v="1"/>
    <x v="0"/>
    <n v="2668"/>
    <n v="2651"/>
    <n v="-17"/>
  </r>
  <r>
    <x v="5"/>
    <d v="2018-06-01T00:00:00"/>
    <s v="b. HE3-6"/>
    <x v="2"/>
    <x v="0"/>
    <n v="2825"/>
    <n v="2774"/>
    <n v="-51"/>
  </r>
  <r>
    <x v="5"/>
    <d v="2018-06-01T00:00:00"/>
    <s v="b. HE3-6"/>
    <x v="3"/>
    <x v="0"/>
    <n v="2825"/>
    <n v="2774"/>
    <n v="-51"/>
  </r>
  <r>
    <x v="5"/>
    <d v="2018-06-01T00:00:00"/>
    <s v="b. HE3-6"/>
    <x v="4"/>
    <x v="0"/>
    <n v="2825"/>
    <n v="2774"/>
    <n v="-51"/>
  </r>
  <r>
    <x v="5"/>
    <d v="2018-06-01T00:00:00"/>
    <s v="b. HE3-6"/>
    <x v="5"/>
    <x v="0"/>
    <n v="2825"/>
    <n v="2774"/>
    <n v="-51"/>
  </r>
  <r>
    <x v="5"/>
    <d v="2018-06-01T00:00:00"/>
    <s v="c. HE7-10"/>
    <x v="6"/>
    <x v="0"/>
    <n v="2618"/>
    <n v="2651"/>
    <n v="33"/>
  </r>
  <r>
    <x v="5"/>
    <d v="2018-06-01T00:00:00"/>
    <s v="c. HE7-10"/>
    <x v="7"/>
    <x v="0"/>
    <n v="2618"/>
    <n v="2651"/>
    <n v="33"/>
  </r>
  <r>
    <x v="5"/>
    <d v="2018-06-01T00:00:00"/>
    <s v="c. HE7-10"/>
    <x v="8"/>
    <x v="0"/>
    <n v="2618"/>
    <n v="2651"/>
    <n v="33"/>
  </r>
  <r>
    <x v="5"/>
    <d v="2018-06-01T00:00:00"/>
    <s v="c. HE7-10"/>
    <x v="9"/>
    <x v="0"/>
    <n v="2618"/>
    <n v="2651"/>
    <n v="33"/>
  </r>
  <r>
    <x v="5"/>
    <d v="2018-06-01T00:00:00"/>
    <s v="d. HE11-14"/>
    <x v="10"/>
    <x v="0"/>
    <n v="2450"/>
    <n v="2381"/>
    <n v="-69"/>
  </r>
  <r>
    <x v="5"/>
    <d v="2018-06-01T00:00:00"/>
    <s v="d. HE11-14"/>
    <x v="11"/>
    <x v="0"/>
    <n v="2450"/>
    <n v="2381"/>
    <n v="-69"/>
  </r>
  <r>
    <x v="5"/>
    <d v="2018-06-01T00:00:00"/>
    <s v="d. HE11-14"/>
    <x v="12"/>
    <x v="0"/>
    <n v="2450"/>
    <n v="2381"/>
    <n v="-69"/>
  </r>
  <r>
    <x v="5"/>
    <d v="2018-06-01T00:00:00"/>
    <s v="d. HE11-14"/>
    <x v="13"/>
    <x v="0"/>
    <n v="2450"/>
    <n v="2381"/>
    <n v="-69"/>
  </r>
  <r>
    <x v="5"/>
    <d v="2018-06-01T00:00:00"/>
    <s v="e. HE15-18"/>
    <x v="14"/>
    <x v="0"/>
    <n v="2800"/>
    <n v="2800"/>
    <n v="0"/>
  </r>
  <r>
    <x v="5"/>
    <d v="2018-06-01T00:00:00"/>
    <s v="e. HE15-18"/>
    <x v="15"/>
    <x v="0"/>
    <n v="2800"/>
    <n v="2800"/>
    <n v="0"/>
  </r>
  <r>
    <x v="5"/>
    <d v="2018-06-01T00:00:00"/>
    <s v="e. HE15-18"/>
    <x v="16"/>
    <x v="0"/>
    <n v="2800"/>
    <n v="2800"/>
    <n v="0"/>
  </r>
  <r>
    <x v="5"/>
    <d v="2018-06-01T00:00:00"/>
    <s v="e. HE15-18"/>
    <x v="17"/>
    <x v="0"/>
    <n v="2800"/>
    <n v="2800"/>
    <n v="0"/>
  </r>
  <r>
    <x v="5"/>
    <d v="2018-06-01T00:00:00"/>
    <s v="f. HE19-22"/>
    <x v="18"/>
    <x v="0"/>
    <n v="2800"/>
    <n v="2800"/>
    <n v="0"/>
  </r>
  <r>
    <x v="5"/>
    <d v="2018-06-01T00:00:00"/>
    <s v="f. HE19-22"/>
    <x v="19"/>
    <x v="0"/>
    <n v="2800"/>
    <n v="2800"/>
    <n v="0"/>
  </r>
  <r>
    <x v="5"/>
    <d v="2018-06-01T00:00:00"/>
    <s v="f. HE19-22"/>
    <x v="20"/>
    <x v="0"/>
    <n v="2800"/>
    <n v="2800"/>
    <n v="0"/>
  </r>
  <r>
    <x v="5"/>
    <d v="2018-06-01T00:00:00"/>
    <s v="f. HE19-22"/>
    <x v="21"/>
    <x v="0"/>
    <n v="2800"/>
    <n v="2800"/>
    <n v="0"/>
  </r>
  <r>
    <x v="5"/>
    <d v="2018-06-01T00:00:00"/>
    <s v="a. HE1-2 &amp; HE23-24"/>
    <x v="22"/>
    <x v="0"/>
    <n v="2668"/>
    <n v="2651"/>
    <n v="-17"/>
  </r>
  <r>
    <x v="5"/>
    <d v="2018-06-01T00:00:00"/>
    <s v="a. HE1-2 &amp; HE23-24"/>
    <x v="23"/>
    <x v="0"/>
    <n v="2668"/>
    <n v="2651"/>
    <n v="-17"/>
  </r>
  <r>
    <x v="6"/>
    <d v="2018-07-01T00:00:00"/>
    <s v="a. HE1-2 &amp; HE23-24"/>
    <x v="0"/>
    <x v="0"/>
    <n v="2498"/>
    <n v="2517"/>
    <n v="19"/>
  </r>
  <r>
    <x v="6"/>
    <d v="2018-07-01T00:00:00"/>
    <s v="a. HE1-2 &amp; HE23-24"/>
    <x v="1"/>
    <x v="0"/>
    <n v="2498"/>
    <n v="2517"/>
    <n v="19"/>
  </r>
  <r>
    <x v="6"/>
    <d v="2018-07-01T00:00:00"/>
    <s v="b. HE3-6"/>
    <x v="2"/>
    <x v="0"/>
    <n v="2538"/>
    <n v="2562"/>
    <n v="24"/>
  </r>
  <r>
    <x v="6"/>
    <d v="2018-07-01T00:00:00"/>
    <s v="b. HE3-6"/>
    <x v="3"/>
    <x v="0"/>
    <n v="2538"/>
    <n v="2562"/>
    <n v="24"/>
  </r>
  <r>
    <x v="6"/>
    <d v="2018-07-01T00:00:00"/>
    <s v="b. HE3-6"/>
    <x v="4"/>
    <x v="0"/>
    <n v="2538"/>
    <n v="2562"/>
    <n v="24"/>
  </r>
  <r>
    <x v="6"/>
    <d v="2018-07-01T00:00:00"/>
    <s v="b. HE3-6"/>
    <x v="5"/>
    <x v="0"/>
    <n v="2538"/>
    <n v="2562"/>
    <n v="24"/>
  </r>
  <r>
    <x v="6"/>
    <d v="2018-07-01T00:00:00"/>
    <s v="c. HE7-10"/>
    <x v="6"/>
    <x v="0"/>
    <n v="2450"/>
    <n v="2517"/>
    <n v="67"/>
  </r>
  <r>
    <x v="6"/>
    <d v="2018-07-01T00:00:00"/>
    <s v="c. HE7-10"/>
    <x v="7"/>
    <x v="0"/>
    <n v="2450"/>
    <n v="2517"/>
    <n v="67"/>
  </r>
  <r>
    <x v="6"/>
    <d v="2018-07-01T00:00:00"/>
    <s v="c. HE7-10"/>
    <x v="8"/>
    <x v="0"/>
    <n v="2450"/>
    <n v="2517"/>
    <n v="67"/>
  </r>
  <r>
    <x v="6"/>
    <d v="2018-07-01T00:00:00"/>
    <s v="c. HE7-10"/>
    <x v="9"/>
    <x v="0"/>
    <n v="2450"/>
    <n v="2517"/>
    <n v="67"/>
  </r>
  <r>
    <x v="6"/>
    <d v="2018-07-01T00:00:00"/>
    <s v="d. HE11-14"/>
    <x v="10"/>
    <x v="0"/>
    <n v="2300"/>
    <n v="2300"/>
    <n v="0"/>
  </r>
  <r>
    <x v="6"/>
    <d v="2018-07-01T00:00:00"/>
    <s v="d. HE11-14"/>
    <x v="11"/>
    <x v="0"/>
    <n v="2300"/>
    <n v="2300"/>
    <n v="0"/>
  </r>
  <r>
    <x v="6"/>
    <d v="2018-07-01T00:00:00"/>
    <s v="d. HE11-14"/>
    <x v="12"/>
    <x v="0"/>
    <n v="2300"/>
    <n v="2300"/>
    <n v="0"/>
  </r>
  <r>
    <x v="6"/>
    <d v="2018-07-01T00:00:00"/>
    <s v="d. HE11-14"/>
    <x v="13"/>
    <x v="0"/>
    <n v="2300"/>
    <n v="2300"/>
    <n v="0"/>
  </r>
  <r>
    <x v="6"/>
    <d v="2018-07-01T00:00:00"/>
    <s v="e. HE15-18"/>
    <x v="14"/>
    <x v="0"/>
    <n v="2800"/>
    <n v="2800"/>
    <n v="0"/>
  </r>
  <r>
    <x v="6"/>
    <d v="2018-07-01T00:00:00"/>
    <s v="e. HE15-18"/>
    <x v="15"/>
    <x v="0"/>
    <n v="2800"/>
    <n v="2800"/>
    <n v="0"/>
  </r>
  <r>
    <x v="6"/>
    <d v="2018-07-01T00:00:00"/>
    <s v="e. HE15-18"/>
    <x v="16"/>
    <x v="0"/>
    <n v="2800"/>
    <n v="2800"/>
    <n v="0"/>
  </r>
  <r>
    <x v="6"/>
    <d v="2018-07-01T00:00:00"/>
    <s v="e. HE15-18"/>
    <x v="17"/>
    <x v="0"/>
    <n v="2800"/>
    <n v="2800"/>
    <n v="0"/>
  </r>
  <r>
    <x v="6"/>
    <d v="2018-07-01T00:00:00"/>
    <s v="f. HE19-22"/>
    <x v="18"/>
    <x v="0"/>
    <n v="2800"/>
    <n v="2800"/>
    <n v="0"/>
  </r>
  <r>
    <x v="6"/>
    <d v="2018-07-01T00:00:00"/>
    <s v="f. HE19-22"/>
    <x v="19"/>
    <x v="0"/>
    <n v="2800"/>
    <n v="2800"/>
    <n v="0"/>
  </r>
  <r>
    <x v="6"/>
    <d v="2018-07-01T00:00:00"/>
    <s v="f. HE19-22"/>
    <x v="20"/>
    <x v="0"/>
    <n v="2800"/>
    <n v="2800"/>
    <n v="0"/>
  </r>
  <r>
    <x v="6"/>
    <d v="2018-07-01T00:00:00"/>
    <s v="f. HE19-22"/>
    <x v="21"/>
    <x v="0"/>
    <n v="2800"/>
    <n v="2800"/>
    <n v="0"/>
  </r>
  <r>
    <x v="6"/>
    <d v="2018-07-01T00:00:00"/>
    <s v="a. HE1-2 &amp; HE23-24"/>
    <x v="22"/>
    <x v="0"/>
    <n v="2498"/>
    <n v="2517"/>
    <n v="19"/>
  </r>
  <r>
    <x v="6"/>
    <d v="2018-07-01T00:00:00"/>
    <s v="a. HE1-2 &amp; HE23-24"/>
    <x v="23"/>
    <x v="0"/>
    <n v="2498"/>
    <n v="2517"/>
    <n v="19"/>
  </r>
  <r>
    <x v="7"/>
    <d v="2018-08-01T00:00:00"/>
    <s v="a. HE1-2 &amp; HE23-24"/>
    <x v="0"/>
    <x v="0"/>
    <n v="2498"/>
    <n v="2517"/>
    <n v="19"/>
  </r>
  <r>
    <x v="7"/>
    <d v="2018-08-01T00:00:00"/>
    <s v="a. HE1-2 &amp; HE23-24"/>
    <x v="1"/>
    <x v="0"/>
    <n v="2498"/>
    <n v="2517"/>
    <n v="19"/>
  </r>
  <r>
    <x v="7"/>
    <d v="2018-08-01T00:00:00"/>
    <s v="b. HE3-6"/>
    <x v="2"/>
    <x v="0"/>
    <n v="2538"/>
    <n v="2600"/>
    <n v="62"/>
  </r>
  <r>
    <x v="7"/>
    <d v="2018-08-01T00:00:00"/>
    <s v="b. HE3-6"/>
    <x v="3"/>
    <x v="0"/>
    <n v="2538"/>
    <n v="2600"/>
    <n v="62"/>
  </r>
  <r>
    <x v="7"/>
    <d v="2018-08-01T00:00:00"/>
    <s v="b. HE3-6"/>
    <x v="4"/>
    <x v="0"/>
    <n v="2538"/>
    <n v="2600"/>
    <n v="62"/>
  </r>
  <r>
    <x v="7"/>
    <d v="2018-08-01T00:00:00"/>
    <s v="b. HE3-6"/>
    <x v="5"/>
    <x v="0"/>
    <n v="2538"/>
    <n v="2600"/>
    <n v="62"/>
  </r>
  <r>
    <x v="7"/>
    <d v="2018-08-01T00:00:00"/>
    <s v="c. HE7-10"/>
    <x v="6"/>
    <x v="0"/>
    <n v="2498"/>
    <n v="2517"/>
    <n v="19"/>
  </r>
  <r>
    <x v="7"/>
    <d v="2018-08-01T00:00:00"/>
    <s v="c. HE7-10"/>
    <x v="7"/>
    <x v="0"/>
    <n v="2498"/>
    <n v="2517"/>
    <n v="19"/>
  </r>
  <r>
    <x v="7"/>
    <d v="2018-08-01T00:00:00"/>
    <s v="c. HE7-10"/>
    <x v="8"/>
    <x v="0"/>
    <n v="2498"/>
    <n v="2517"/>
    <n v="19"/>
  </r>
  <r>
    <x v="7"/>
    <d v="2018-08-01T00:00:00"/>
    <s v="c. HE7-10"/>
    <x v="9"/>
    <x v="0"/>
    <n v="2498"/>
    <n v="2517"/>
    <n v="19"/>
  </r>
  <r>
    <x v="7"/>
    <d v="2018-08-01T00:00:00"/>
    <s v="d. HE11-14"/>
    <x v="10"/>
    <x v="0"/>
    <n v="2300"/>
    <n v="2300"/>
    <n v="0"/>
  </r>
  <r>
    <x v="7"/>
    <d v="2018-08-01T00:00:00"/>
    <s v="d. HE11-14"/>
    <x v="11"/>
    <x v="0"/>
    <n v="2300"/>
    <n v="2300"/>
    <n v="0"/>
  </r>
  <r>
    <x v="7"/>
    <d v="2018-08-01T00:00:00"/>
    <s v="d. HE11-14"/>
    <x v="12"/>
    <x v="0"/>
    <n v="2300"/>
    <n v="2300"/>
    <n v="0"/>
  </r>
  <r>
    <x v="7"/>
    <d v="2018-08-01T00:00:00"/>
    <s v="d. HE11-14"/>
    <x v="13"/>
    <x v="0"/>
    <n v="2300"/>
    <n v="2300"/>
    <n v="0"/>
  </r>
  <r>
    <x v="7"/>
    <d v="2018-08-01T00:00:00"/>
    <s v="e. HE15-18"/>
    <x v="14"/>
    <x v="0"/>
    <n v="2800"/>
    <n v="2800"/>
    <n v="0"/>
  </r>
  <r>
    <x v="7"/>
    <d v="2018-08-01T00:00:00"/>
    <s v="e. HE15-18"/>
    <x v="15"/>
    <x v="0"/>
    <n v="2800"/>
    <n v="2800"/>
    <n v="0"/>
  </r>
  <r>
    <x v="7"/>
    <d v="2018-08-01T00:00:00"/>
    <s v="e. HE15-18"/>
    <x v="16"/>
    <x v="0"/>
    <n v="2800"/>
    <n v="2800"/>
    <n v="0"/>
  </r>
  <r>
    <x v="7"/>
    <d v="2018-08-01T00:00:00"/>
    <s v="e. HE15-18"/>
    <x v="17"/>
    <x v="0"/>
    <n v="2800"/>
    <n v="2800"/>
    <n v="0"/>
  </r>
  <r>
    <x v="7"/>
    <d v="2018-08-01T00:00:00"/>
    <s v="f. HE19-22"/>
    <x v="18"/>
    <x v="0"/>
    <n v="2800"/>
    <n v="2800"/>
    <n v="0"/>
  </r>
  <r>
    <x v="7"/>
    <d v="2018-08-01T00:00:00"/>
    <s v="f. HE19-22"/>
    <x v="19"/>
    <x v="0"/>
    <n v="2800"/>
    <n v="2800"/>
    <n v="0"/>
  </r>
  <r>
    <x v="7"/>
    <d v="2018-08-01T00:00:00"/>
    <s v="f. HE19-22"/>
    <x v="20"/>
    <x v="0"/>
    <n v="2800"/>
    <n v="2800"/>
    <n v="0"/>
  </r>
  <r>
    <x v="7"/>
    <d v="2018-08-01T00:00:00"/>
    <s v="f. HE19-22"/>
    <x v="21"/>
    <x v="0"/>
    <n v="2800"/>
    <n v="2800"/>
    <n v="0"/>
  </r>
  <r>
    <x v="7"/>
    <d v="2018-08-01T00:00:00"/>
    <s v="a. HE1-2 &amp; HE23-24"/>
    <x v="22"/>
    <x v="0"/>
    <n v="2498"/>
    <n v="2517"/>
    <n v="19"/>
  </r>
  <r>
    <x v="7"/>
    <d v="2018-08-01T00:00:00"/>
    <s v="a. HE1-2 &amp; HE23-24"/>
    <x v="23"/>
    <x v="0"/>
    <n v="2498"/>
    <n v="2517"/>
    <n v="19"/>
  </r>
  <r>
    <x v="8"/>
    <d v="2018-09-01T00:00:00"/>
    <s v="a. HE1-2 &amp; HE23-24"/>
    <x v="0"/>
    <x v="0"/>
    <n v="2732"/>
    <n v="0"/>
    <n v="0"/>
  </r>
  <r>
    <x v="8"/>
    <d v="2018-09-01T00:00:00"/>
    <s v="a. HE1-2 &amp; HE23-24"/>
    <x v="1"/>
    <x v="0"/>
    <n v="2732"/>
    <n v="0"/>
    <n v="0"/>
  </r>
  <r>
    <x v="8"/>
    <d v="2018-09-01T00:00:00"/>
    <s v="b. HE3-6"/>
    <x v="2"/>
    <x v="0"/>
    <n v="2825"/>
    <n v="0"/>
    <n v="0"/>
  </r>
  <r>
    <x v="8"/>
    <d v="2018-09-01T00:00:00"/>
    <s v="b. HE3-6"/>
    <x v="3"/>
    <x v="0"/>
    <n v="2825"/>
    <n v="0"/>
    <n v="0"/>
  </r>
  <r>
    <x v="8"/>
    <d v="2018-09-01T00:00:00"/>
    <s v="b. HE3-6"/>
    <x v="4"/>
    <x v="0"/>
    <n v="2825"/>
    <n v="0"/>
    <n v="0"/>
  </r>
  <r>
    <x v="8"/>
    <d v="2018-09-01T00:00:00"/>
    <s v="b. HE3-6"/>
    <x v="5"/>
    <x v="0"/>
    <n v="2825"/>
    <n v="0"/>
    <n v="0"/>
  </r>
  <r>
    <x v="8"/>
    <d v="2018-09-01T00:00:00"/>
    <s v="c. HE7-10"/>
    <x v="6"/>
    <x v="0"/>
    <n v="2618"/>
    <n v="0"/>
    <n v="0"/>
  </r>
  <r>
    <x v="8"/>
    <d v="2018-09-01T00:00:00"/>
    <s v="c. HE7-10"/>
    <x v="7"/>
    <x v="0"/>
    <n v="2618"/>
    <n v="0"/>
    <n v="0"/>
  </r>
  <r>
    <x v="8"/>
    <d v="2018-09-01T00:00:00"/>
    <s v="c. HE7-10"/>
    <x v="8"/>
    <x v="0"/>
    <n v="2618"/>
    <n v="0"/>
    <n v="0"/>
  </r>
  <r>
    <x v="8"/>
    <d v="2018-09-01T00:00:00"/>
    <s v="c. HE7-10"/>
    <x v="9"/>
    <x v="0"/>
    <n v="2618"/>
    <n v="0"/>
    <n v="0"/>
  </r>
  <r>
    <x v="8"/>
    <d v="2018-09-01T00:00:00"/>
    <s v="d. HE11-14"/>
    <x v="10"/>
    <x v="0"/>
    <n v="2498"/>
    <n v="0"/>
    <n v="0"/>
  </r>
  <r>
    <x v="8"/>
    <d v="2018-09-01T00:00:00"/>
    <s v="d. HE11-14"/>
    <x v="11"/>
    <x v="0"/>
    <n v="2498"/>
    <n v="0"/>
    <n v="0"/>
  </r>
  <r>
    <x v="8"/>
    <d v="2018-09-01T00:00:00"/>
    <s v="d. HE11-14"/>
    <x v="12"/>
    <x v="0"/>
    <n v="2498"/>
    <n v="0"/>
    <n v="0"/>
  </r>
  <r>
    <x v="8"/>
    <d v="2018-09-01T00:00:00"/>
    <s v="d. HE11-14"/>
    <x v="13"/>
    <x v="0"/>
    <n v="2498"/>
    <n v="0"/>
    <n v="0"/>
  </r>
  <r>
    <x v="8"/>
    <d v="2018-09-01T00:00:00"/>
    <s v="e. HE15-18"/>
    <x v="14"/>
    <x v="0"/>
    <n v="2800"/>
    <n v="0"/>
    <n v="0"/>
  </r>
  <r>
    <x v="8"/>
    <d v="2018-09-01T00:00:00"/>
    <s v="e. HE15-18"/>
    <x v="15"/>
    <x v="0"/>
    <n v="2800"/>
    <n v="0"/>
    <n v="0"/>
  </r>
  <r>
    <x v="8"/>
    <d v="2018-09-01T00:00:00"/>
    <s v="e. HE15-18"/>
    <x v="16"/>
    <x v="0"/>
    <n v="2800"/>
    <n v="0"/>
    <n v="0"/>
  </r>
  <r>
    <x v="8"/>
    <d v="2018-09-01T00:00:00"/>
    <s v="e. HE15-18"/>
    <x v="17"/>
    <x v="0"/>
    <n v="2800"/>
    <n v="0"/>
    <n v="0"/>
  </r>
  <r>
    <x v="8"/>
    <d v="2018-09-01T00:00:00"/>
    <s v="f. HE19-22"/>
    <x v="18"/>
    <x v="0"/>
    <n v="2800"/>
    <n v="0"/>
    <n v="0"/>
  </r>
  <r>
    <x v="8"/>
    <d v="2018-09-01T00:00:00"/>
    <s v="f. HE19-22"/>
    <x v="19"/>
    <x v="0"/>
    <n v="2800"/>
    <n v="0"/>
    <n v="0"/>
  </r>
  <r>
    <x v="8"/>
    <d v="2018-09-01T00:00:00"/>
    <s v="f. HE19-22"/>
    <x v="20"/>
    <x v="0"/>
    <n v="2800"/>
    <n v="0"/>
    <n v="0"/>
  </r>
  <r>
    <x v="8"/>
    <d v="2018-09-01T00:00:00"/>
    <s v="f. HE19-22"/>
    <x v="21"/>
    <x v="0"/>
    <n v="2800"/>
    <n v="0"/>
    <n v="0"/>
  </r>
  <r>
    <x v="8"/>
    <d v="2018-09-01T00:00:00"/>
    <s v="a. HE1-2 &amp; HE23-24"/>
    <x v="22"/>
    <x v="0"/>
    <n v="2732"/>
    <n v="0"/>
    <n v="0"/>
  </r>
  <r>
    <x v="8"/>
    <d v="2018-09-01T00:00:00"/>
    <s v="a. HE1-2 &amp; HE23-24"/>
    <x v="23"/>
    <x v="0"/>
    <n v="2732"/>
    <n v="0"/>
    <n v="0"/>
  </r>
  <r>
    <x v="9"/>
    <d v="2018-10-01T00:00:00"/>
    <s v="a. HE1-2 &amp; HE23-24"/>
    <x v="0"/>
    <x v="0"/>
    <n v="2982"/>
    <n v="0"/>
    <n v="0"/>
  </r>
  <r>
    <x v="9"/>
    <d v="2018-10-01T00:00:00"/>
    <s v="a. HE1-2 &amp; HE23-24"/>
    <x v="1"/>
    <x v="0"/>
    <n v="2982"/>
    <n v="0"/>
    <n v="0"/>
  </r>
  <r>
    <x v="9"/>
    <d v="2018-10-01T00:00:00"/>
    <s v="b. HE3-6"/>
    <x v="2"/>
    <x v="0"/>
    <n v="3015"/>
    <n v="0"/>
    <n v="0"/>
  </r>
  <r>
    <x v="9"/>
    <d v="2018-10-01T00:00:00"/>
    <s v="b. HE3-6"/>
    <x v="3"/>
    <x v="0"/>
    <n v="3015"/>
    <n v="0"/>
    <n v="0"/>
  </r>
  <r>
    <x v="9"/>
    <d v="2018-10-01T00:00:00"/>
    <s v="b. HE3-6"/>
    <x v="4"/>
    <x v="0"/>
    <n v="3015"/>
    <n v="0"/>
    <n v="0"/>
  </r>
  <r>
    <x v="9"/>
    <d v="2018-10-01T00:00:00"/>
    <s v="b. HE3-6"/>
    <x v="5"/>
    <x v="0"/>
    <n v="3015"/>
    <n v="0"/>
    <n v="0"/>
  </r>
  <r>
    <x v="9"/>
    <d v="2018-10-01T00:00:00"/>
    <s v="c. HE7-10"/>
    <x v="6"/>
    <x v="0"/>
    <n v="2936"/>
    <n v="0"/>
    <n v="0"/>
  </r>
  <r>
    <x v="9"/>
    <d v="2018-10-01T00:00:00"/>
    <s v="c. HE7-10"/>
    <x v="7"/>
    <x v="0"/>
    <n v="2936"/>
    <n v="0"/>
    <n v="0"/>
  </r>
  <r>
    <x v="9"/>
    <d v="2018-10-01T00:00:00"/>
    <s v="c. HE7-10"/>
    <x v="8"/>
    <x v="0"/>
    <n v="2936"/>
    <n v="0"/>
    <n v="0"/>
  </r>
  <r>
    <x v="9"/>
    <d v="2018-10-01T00:00:00"/>
    <s v="c. HE7-10"/>
    <x v="9"/>
    <x v="0"/>
    <n v="2936"/>
    <n v="0"/>
    <n v="0"/>
  </r>
  <r>
    <x v="9"/>
    <d v="2018-10-01T00:00:00"/>
    <s v="d. HE11-14"/>
    <x v="10"/>
    <x v="0"/>
    <n v="2825"/>
    <n v="0"/>
    <n v="0"/>
  </r>
  <r>
    <x v="9"/>
    <d v="2018-10-01T00:00:00"/>
    <s v="d. HE11-14"/>
    <x v="11"/>
    <x v="0"/>
    <n v="2825"/>
    <n v="0"/>
    <n v="0"/>
  </r>
  <r>
    <x v="9"/>
    <d v="2018-10-01T00:00:00"/>
    <s v="d. HE11-14"/>
    <x v="12"/>
    <x v="0"/>
    <n v="2825"/>
    <n v="0"/>
    <n v="0"/>
  </r>
  <r>
    <x v="9"/>
    <d v="2018-10-01T00:00:00"/>
    <s v="d. HE11-14"/>
    <x v="13"/>
    <x v="0"/>
    <n v="2825"/>
    <n v="0"/>
    <n v="0"/>
  </r>
  <r>
    <x v="9"/>
    <d v="2018-10-01T00:00:00"/>
    <s v="e. HE15-18"/>
    <x v="14"/>
    <x v="0"/>
    <n v="2800"/>
    <n v="0"/>
    <n v="0"/>
  </r>
  <r>
    <x v="9"/>
    <d v="2018-10-01T00:00:00"/>
    <s v="e. HE15-18"/>
    <x v="15"/>
    <x v="0"/>
    <n v="2800"/>
    <n v="0"/>
    <n v="0"/>
  </r>
  <r>
    <x v="9"/>
    <d v="2018-10-01T00:00:00"/>
    <s v="e. HE15-18"/>
    <x v="16"/>
    <x v="0"/>
    <n v="2800"/>
    <n v="0"/>
    <n v="0"/>
  </r>
  <r>
    <x v="9"/>
    <d v="2018-10-01T00:00:00"/>
    <s v="e. HE15-18"/>
    <x v="17"/>
    <x v="0"/>
    <n v="2800"/>
    <n v="0"/>
    <n v="0"/>
  </r>
  <r>
    <x v="9"/>
    <d v="2018-10-01T00:00:00"/>
    <s v="f. HE19-22"/>
    <x v="18"/>
    <x v="0"/>
    <n v="2800"/>
    <n v="0"/>
    <n v="0"/>
  </r>
  <r>
    <x v="9"/>
    <d v="2018-10-01T00:00:00"/>
    <s v="f. HE19-22"/>
    <x v="19"/>
    <x v="0"/>
    <n v="2800"/>
    <n v="0"/>
    <n v="0"/>
  </r>
  <r>
    <x v="9"/>
    <d v="2018-10-01T00:00:00"/>
    <s v="f. HE19-22"/>
    <x v="20"/>
    <x v="0"/>
    <n v="2800"/>
    <n v="0"/>
    <n v="0"/>
  </r>
  <r>
    <x v="9"/>
    <d v="2018-10-01T00:00:00"/>
    <s v="f. HE19-22"/>
    <x v="21"/>
    <x v="0"/>
    <n v="2800"/>
    <n v="0"/>
    <n v="0"/>
  </r>
  <r>
    <x v="9"/>
    <d v="2018-10-01T00:00:00"/>
    <s v="a. HE1-2 &amp; HE23-24"/>
    <x v="22"/>
    <x v="0"/>
    <n v="2982"/>
    <n v="0"/>
    <n v="0"/>
  </r>
  <r>
    <x v="9"/>
    <d v="2018-10-01T00:00:00"/>
    <s v="a. HE1-2 &amp; HE23-24"/>
    <x v="23"/>
    <x v="0"/>
    <n v="2982"/>
    <n v="0"/>
    <n v="0"/>
  </r>
  <r>
    <x v="10"/>
    <d v="2018-11-01T00:00:00"/>
    <s v="a. HE1-2 &amp; HE23-24"/>
    <x v="0"/>
    <x v="0"/>
    <n v="3178"/>
    <n v="0"/>
    <n v="0"/>
  </r>
  <r>
    <x v="10"/>
    <d v="2018-11-01T00:00:00"/>
    <s v="a. HE1-2 &amp; HE23-24"/>
    <x v="1"/>
    <x v="0"/>
    <n v="3178"/>
    <n v="0"/>
    <n v="0"/>
  </r>
  <r>
    <x v="10"/>
    <d v="2018-11-01T00:00:00"/>
    <s v="b. HE3-6"/>
    <x v="2"/>
    <x v="0"/>
    <n v="3178"/>
    <n v="0"/>
    <n v="0"/>
  </r>
  <r>
    <x v="10"/>
    <d v="2018-11-01T00:00:00"/>
    <s v="b. HE3-6"/>
    <x v="3"/>
    <x v="0"/>
    <n v="3178"/>
    <n v="0"/>
    <n v="0"/>
  </r>
  <r>
    <x v="10"/>
    <d v="2018-11-01T00:00:00"/>
    <s v="b. HE3-6"/>
    <x v="4"/>
    <x v="0"/>
    <n v="3178"/>
    <n v="0"/>
    <n v="0"/>
  </r>
  <r>
    <x v="10"/>
    <d v="2018-11-01T00:00:00"/>
    <s v="b. HE3-6"/>
    <x v="5"/>
    <x v="0"/>
    <n v="3178"/>
    <n v="0"/>
    <n v="0"/>
  </r>
  <r>
    <x v="10"/>
    <d v="2018-11-01T00:00:00"/>
    <s v="c. HE7-10"/>
    <x v="6"/>
    <x v="0"/>
    <n v="3015"/>
    <n v="0"/>
    <n v="0"/>
  </r>
  <r>
    <x v="10"/>
    <d v="2018-11-01T00:00:00"/>
    <s v="c. HE7-10"/>
    <x v="7"/>
    <x v="0"/>
    <n v="3015"/>
    <n v="0"/>
    <n v="0"/>
  </r>
  <r>
    <x v="10"/>
    <d v="2018-11-01T00:00:00"/>
    <s v="c. HE7-10"/>
    <x v="8"/>
    <x v="0"/>
    <n v="3015"/>
    <n v="0"/>
    <n v="0"/>
  </r>
  <r>
    <x v="10"/>
    <d v="2018-11-01T00:00:00"/>
    <s v="c. HE7-10"/>
    <x v="9"/>
    <x v="0"/>
    <n v="3015"/>
    <n v="0"/>
    <n v="0"/>
  </r>
  <r>
    <x v="10"/>
    <d v="2018-11-01T00:00:00"/>
    <s v="d. HE11-14"/>
    <x v="10"/>
    <x v="0"/>
    <n v="2982"/>
    <n v="0"/>
    <n v="0"/>
  </r>
  <r>
    <x v="10"/>
    <d v="2018-11-01T00:00:00"/>
    <s v="d. HE11-14"/>
    <x v="11"/>
    <x v="0"/>
    <n v="2982"/>
    <n v="0"/>
    <n v="0"/>
  </r>
  <r>
    <x v="10"/>
    <d v="2018-11-01T00:00:00"/>
    <s v="d. HE11-14"/>
    <x v="12"/>
    <x v="0"/>
    <n v="2982"/>
    <n v="0"/>
    <n v="0"/>
  </r>
  <r>
    <x v="10"/>
    <d v="2018-11-01T00:00:00"/>
    <s v="d. HE11-14"/>
    <x v="13"/>
    <x v="0"/>
    <n v="2982"/>
    <n v="0"/>
    <n v="0"/>
  </r>
  <r>
    <x v="10"/>
    <d v="2018-11-01T00:00:00"/>
    <s v="e. HE15-18"/>
    <x v="14"/>
    <x v="0"/>
    <n v="2936"/>
    <n v="0"/>
    <n v="0"/>
  </r>
  <r>
    <x v="10"/>
    <d v="2018-11-01T00:00:00"/>
    <s v="e. HE15-18"/>
    <x v="15"/>
    <x v="0"/>
    <n v="2936"/>
    <n v="0"/>
    <n v="0"/>
  </r>
  <r>
    <x v="10"/>
    <d v="2018-11-01T00:00:00"/>
    <s v="e. HE15-18"/>
    <x v="16"/>
    <x v="0"/>
    <n v="2936"/>
    <n v="0"/>
    <n v="0"/>
  </r>
  <r>
    <x v="10"/>
    <d v="2018-11-01T00:00:00"/>
    <s v="e. HE15-18"/>
    <x v="17"/>
    <x v="0"/>
    <n v="2936"/>
    <n v="0"/>
    <n v="0"/>
  </r>
  <r>
    <x v="10"/>
    <d v="2018-11-01T00:00:00"/>
    <s v="f. HE19-22"/>
    <x v="18"/>
    <x v="0"/>
    <n v="2982"/>
    <n v="0"/>
    <n v="0"/>
  </r>
  <r>
    <x v="10"/>
    <d v="2018-11-01T00:00:00"/>
    <s v="f. HE19-22"/>
    <x v="19"/>
    <x v="0"/>
    <n v="2982"/>
    <n v="0"/>
    <n v="0"/>
  </r>
  <r>
    <x v="10"/>
    <d v="2018-11-01T00:00:00"/>
    <s v="f. HE19-22"/>
    <x v="20"/>
    <x v="0"/>
    <n v="2982"/>
    <n v="0"/>
    <n v="0"/>
  </r>
  <r>
    <x v="10"/>
    <d v="2018-11-01T00:00:00"/>
    <s v="f. HE19-22"/>
    <x v="21"/>
    <x v="0"/>
    <n v="2982"/>
    <n v="0"/>
    <n v="0"/>
  </r>
  <r>
    <x v="10"/>
    <d v="2018-11-01T00:00:00"/>
    <s v="a. HE1-2 &amp; HE23-24"/>
    <x v="22"/>
    <x v="0"/>
    <n v="3178"/>
    <n v="0"/>
    <n v="0"/>
  </r>
  <r>
    <x v="10"/>
    <d v="2018-11-01T00:00:00"/>
    <s v="a. HE1-2 &amp; HE23-24"/>
    <x v="23"/>
    <x v="0"/>
    <n v="3178"/>
    <n v="0"/>
    <n v="0"/>
  </r>
  <r>
    <x v="11"/>
    <d v="2018-12-01T00:00:00"/>
    <s v="a. HE1-2 &amp; HE23-24"/>
    <x v="0"/>
    <x v="0"/>
    <n v="3128"/>
    <n v="0"/>
    <n v="0"/>
  </r>
  <r>
    <x v="11"/>
    <d v="2018-12-01T00:00:00"/>
    <s v="a. HE1-2 &amp; HE23-24"/>
    <x v="1"/>
    <x v="0"/>
    <n v="3128"/>
    <n v="0"/>
    <n v="0"/>
  </r>
  <r>
    <x v="11"/>
    <d v="2018-12-01T00:00:00"/>
    <s v="b. HE3-6"/>
    <x v="2"/>
    <x v="0"/>
    <n v="3088"/>
    <n v="0"/>
    <n v="0"/>
  </r>
  <r>
    <x v="11"/>
    <d v="2018-12-01T00:00:00"/>
    <s v="b. HE3-6"/>
    <x v="3"/>
    <x v="0"/>
    <n v="3088"/>
    <n v="0"/>
    <n v="0"/>
  </r>
  <r>
    <x v="11"/>
    <d v="2018-12-01T00:00:00"/>
    <s v="b. HE3-6"/>
    <x v="4"/>
    <x v="0"/>
    <n v="3088"/>
    <n v="0"/>
    <n v="0"/>
  </r>
  <r>
    <x v="11"/>
    <d v="2018-12-01T00:00:00"/>
    <s v="b. HE3-6"/>
    <x v="5"/>
    <x v="0"/>
    <n v="3088"/>
    <n v="0"/>
    <n v="0"/>
  </r>
  <r>
    <x v="11"/>
    <d v="2018-12-01T00:00:00"/>
    <s v="c. HE7-10"/>
    <x v="6"/>
    <x v="0"/>
    <n v="3015"/>
    <n v="0"/>
    <n v="0"/>
  </r>
  <r>
    <x v="11"/>
    <d v="2018-12-01T00:00:00"/>
    <s v="c. HE7-10"/>
    <x v="7"/>
    <x v="0"/>
    <n v="3015"/>
    <n v="0"/>
    <n v="0"/>
  </r>
  <r>
    <x v="11"/>
    <d v="2018-12-01T00:00:00"/>
    <s v="c. HE7-10"/>
    <x v="8"/>
    <x v="0"/>
    <n v="3015"/>
    <n v="0"/>
    <n v="0"/>
  </r>
  <r>
    <x v="11"/>
    <d v="2018-12-01T00:00:00"/>
    <s v="c. HE7-10"/>
    <x v="9"/>
    <x v="0"/>
    <n v="3015"/>
    <n v="0"/>
    <n v="0"/>
  </r>
  <r>
    <x v="11"/>
    <d v="2018-12-01T00:00:00"/>
    <s v="d. HE11-14"/>
    <x v="10"/>
    <x v="0"/>
    <n v="2982"/>
    <n v="0"/>
    <n v="0"/>
  </r>
  <r>
    <x v="11"/>
    <d v="2018-12-01T00:00:00"/>
    <s v="d. HE11-14"/>
    <x v="11"/>
    <x v="0"/>
    <n v="2982"/>
    <n v="0"/>
    <n v="0"/>
  </r>
  <r>
    <x v="11"/>
    <d v="2018-12-01T00:00:00"/>
    <s v="d. HE11-14"/>
    <x v="12"/>
    <x v="0"/>
    <n v="2982"/>
    <n v="0"/>
    <n v="0"/>
  </r>
  <r>
    <x v="11"/>
    <d v="2018-12-01T00:00:00"/>
    <s v="d. HE11-14"/>
    <x v="13"/>
    <x v="0"/>
    <n v="2982"/>
    <n v="0"/>
    <n v="0"/>
  </r>
  <r>
    <x v="11"/>
    <d v="2018-12-01T00:00:00"/>
    <s v="e. HE15-18"/>
    <x v="14"/>
    <x v="0"/>
    <n v="2982"/>
    <n v="0"/>
    <n v="0"/>
  </r>
  <r>
    <x v="11"/>
    <d v="2018-12-01T00:00:00"/>
    <s v="e. HE15-18"/>
    <x v="15"/>
    <x v="0"/>
    <n v="2982"/>
    <n v="0"/>
    <n v="0"/>
  </r>
  <r>
    <x v="11"/>
    <d v="2018-12-01T00:00:00"/>
    <s v="e. HE15-18"/>
    <x v="16"/>
    <x v="0"/>
    <n v="2982"/>
    <n v="0"/>
    <n v="0"/>
  </r>
  <r>
    <x v="11"/>
    <d v="2018-12-01T00:00:00"/>
    <s v="e. HE15-18"/>
    <x v="17"/>
    <x v="0"/>
    <n v="2982"/>
    <n v="0"/>
    <n v="0"/>
  </r>
  <r>
    <x v="11"/>
    <d v="2018-12-01T00:00:00"/>
    <s v="f. HE19-22"/>
    <x v="18"/>
    <x v="0"/>
    <n v="2982"/>
    <n v="0"/>
    <n v="0"/>
  </r>
  <r>
    <x v="11"/>
    <d v="2018-12-01T00:00:00"/>
    <s v="f. HE19-22"/>
    <x v="19"/>
    <x v="0"/>
    <n v="2982"/>
    <n v="0"/>
    <n v="0"/>
  </r>
  <r>
    <x v="11"/>
    <d v="2018-12-01T00:00:00"/>
    <s v="f. HE19-22"/>
    <x v="20"/>
    <x v="0"/>
    <n v="2982"/>
    <n v="0"/>
    <n v="0"/>
  </r>
  <r>
    <x v="11"/>
    <d v="2018-12-01T00:00:00"/>
    <s v="f. HE19-22"/>
    <x v="21"/>
    <x v="0"/>
    <n v="2982"/>
    <n v="0"/>
    <n v="0"/>
  </r>
  <r>
    <x v="11"/>
    <d v="2018-12-01T00:00:00"/>
    <s v="a. HE1-2 &amp; HE23-24"/>
    <x v="22"/>
    <x v="0"/>
    <n v="3128"/>
    <n v="0"/>
    <n v="0"/>
  </r>
  <r>
    <x v="11"/>
    <d v="2018-12-01T00:00:00"/>
    <s v="a. HE1-2 &amp; HE23-24"/>
    <x v="23"/>
    <x v="0"/>
    <n v="3128"/>
    <n v="0"/>
    <n v="0"/>
  </r>
  <r>
    <x v="12"/>
    <m/>
    <m/>
    <x v="24"/>
    <x v="1"/>
    <m/>
    <m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8">
  <r>
    <x v="0"/>
    <d v="2018-01-01T00:00:00"/>
    <x v="0"/>
    <n v="1"/>
    <x v="0"/>
    <n v="2982"/>
    <n v="3041"/>
  </r>
  <r>
    <x v="0"/>
    <d v="2018-01-01T00:00:00"/>
    <x v="0"/>
    <n v="2"/>
    <x v="0"/>
    <n v="2982"/>
    <n v="3041"/>
  </r>
  <r>
    <x v="0"/>
    <d v="2018-01-01T00:00:00"/>
    <x v="1"/>
    <n v="3"/>
    <x v="0"/>
    <n v="2982"/>
    <n v="2991"/>
  </r>
  <r>
    <x v="0"/>
    <d v="2018-01-01T00:00:00"/>
    <x v="1"/>
    <n v="4"/>
    <x v="0"/>
    <n v="2982"/>
    <n v="2991"/>
  </r>
  <r>
    <x v="0"/>
    <d v="2018-01-01T00:00:00"/>
    <x v="1"/>
    <n v="5"/>
    <x v="0"/>
    <n v="2982"/>
    <n v="2991"/>
  </r>
  <r>
    <x v="0"/>
    <d v="2018-01-01T00:00:00"/>
    <x v="1"/>
    <n v="6"/>
    <x v="0"/>
    <n v="2982"/>
    <n v="2991"/>
  </r>
  <r>
    <x v="0"/>
    <d v="2018-01-01T00:00:00"/>
    <x v="2"/>
    <n v="7"/>
    <x v="0"/>
    <n v="2898"/>
    <n v="2871"/>
  </r>
  <r>
    <x v="0"/>
    <d v="2018-01-01T00:00:00"/>
    <x v="2"/>
    <n v="8"/>
    <x v="0"/>
    <n v="2898"/>
    <n v="2871"/>
  </r>
  <r>
    <x v="0"/>
    <d v="2018-01-01T00:00:00"/>
    <x v="2"/>
    <n v="9"/>
    <x v="0"/>
    <n v="2898"/>
    <n v="2871"/>
  </r>
  <r>
    <x v="0"/>
    <d v="2018-01-01T00:00:00"/>
    <x v="2"/>
    <n v="10"/>
    <x v="0"/>
    <n v="2898"/>
    <n v="2871"/>
  </r>
  <r>
    <x v="0"/>
    <d v="2018-01-01T00:00:00"/>
    <x v="3"/>
    <n v="11"/>
    <x v="0"/>
    <n v="2898"/>
    <n v="2949"/>
  </r>
  <r>
    <x v="0"/>
    <d v="2018-01-01T00:00:00"/>
    <x v="3"/>
    <n v="12"/>
    <x v="0"/>
    <n v="2898"/>
    <n v="2949"/>
  </r>
  <r>
    <x v="0"/>
    <d v="2018-01-01T00:00:00"/>
    <x v="3"/>
    <n v="13"/>
    <x v="0"/>
    <n v="2898"/>
    <n v="2949"/>
  </r>
  <r>
    <x v="0"/>
    <d v="2018-01-01T00:00:00"/>
    <x v="3"/>
    <n v="14"/>
    <x v="0"/>
    <n v="2898"/>
    <n v="2949"/>
  </r>
  <r>
    <x v="0"/>
    <d v="2018-01-01T00:00:00"/>
    <x v="4"/>
    <n v="15"/>
    <x v="0"/>
    <n v="2898"/>
    <n v="2991"/>
  </r>
  <r>
    <x v="0"/>
    <d v="2018-01-01T00:00:00"/>
    <x v="4"/>
    <n v="16"/>
    <x v="0"/>
    <n v="2898"/>
    <n v="2991"/>
  </r>
  <r>
    <x v="0"/>
    <d v="2018-01-01T00:00:00"/>
    <x v="4"/>
    <n v="17"/>
    <x v="0"/>
    <n v="2898"/>
    <n v="2991"/>
  </r>
  <r>
    <x v="0"/>
    <d v="2018-01-01T00:00:00"/>
    <x v="4"/>
    <n v="18"/>
    <x v="0"/>
    <n v="2898"/>
    <n v="2991"/>
  </r>
  <r>
    <x v="0"/>
    <d v="2018-01-01T00:00:00"/>
    <x v="5"/>
    <n v="19"/>
    <x v="0"/>
    <n v="2898"/>
    <n v="2949"/>
  </r>
  <r>
    <x v="0"/>
    <d v="2018-01-01T00:00:00"/>
    <x v="5"/>
    <n v="20"/>
    <x v="0"/>
    <n v="2898"/>
    <n v="2949"/>
  </r>
  <r>
    <x v="0"/>
    <d v="2018-01-01T00:00:00"/>
    <x v="5"/>
    <n v="21"/>
    <x v="0"/>
    <n v="2898"/>
    <n v="2949"/>
  </r>
  <r>
    <x v="0"/>
    <d v="2018-01-01T00:00:00"/>
    <x v="5"/>
    <n v="22"/>
    <x v="0"/>
    <n v="2898"/>
    <n v="2949"/>
  </r>
  <r>
    <x v="0"/>
    <d v="2018-01-01T00:00:00"/>
    <x v="0"/>
    <n v="23"/>
    <x v="0"/>
    <n v="2982"/>
    <n v="3041"/>
  </r>
  <r>
    <x v="0"/>
    <d v="2018-01-01T00:00:00"/>
    <x v="0"/>
    <n v="24"/>
    <x v="0"/>
    <n v="2982"/>
    <n v="3041"/>
  </r>
  <r>
    <x v="1"/>
    <d v="2018-02-01T00:00:00"/>
    <x v="0"/>
    <n v="1"/>
    <x v="0"/>
    <n v="3015"/>
    <n v="3079"/>
  </r>
  <r>
    <x v="1"/>
    <d v="2018-02-01T00:00:00"/>
    <x v="0"/>
    <n v="2"/>
    <x v="0"/>
    <n v="3015"/>
    <n v="3079"/>
  </r>
  <r>
    <x v="1"/>
    <d v="2018-02-01T00:00:00"/>
    <x v="1"/>
    <n v="3"/>
    <x v="0"/>
    <n v="3015"/>
    <n v="3041"/>
  </r>
  <r>
    <x v="1"/>
    <d v="2018-02-01T00:00:00"/>
    <x v="1"/>
    <n v="4"/>
    <x v="0"/>
    <n v="3015"/>
    <n v="3041"/>
  </r>
  <r>
    <x v="1"/>
    <d v="2018-02-01T00:00:00"/>
    <x v="1"/>
    <n v="5"/>
    <x v="0"/>
    <n v="3015"/>
    <n v="3041"/>
  </r>
  <r>
    <x v="1"/>
    <d v="2018-02-01T00:00:00"/>
    <x v="1"/>
    <n v="6"/>
    <x v="0"/>
    <n v="3015"/>
    <n v="3041"/>
  </r>
  <r>
    <x v="1"/>
    <d v="2018-02-01T00:00:00"/>
    <x v="2"/>
    <n v="7"/>
    <x v="0"/>
    <n v="2898"/>
    <n v="2991"/>
  </r>
  <r>
    <x v="1"/>
    <d v="2018-02-01T00:00:00"/>
    <x v="2"/>
    <n v="8"/>
    <x v="0"/>
    <n v="2898"/>
    <n v="2991"/>
  </r>
  <r>
    <x v="1"/>
    <d v="2018-02-01T00:00:00"/>
    <x v="2"/>
    <n v="9"/>
    <x v="0"/>
    <n v="2898"/>
    <n v="2991"/>
  </r>
  <r>
    <x v="1"/>
    <d v="2018-02-01T00:00:00"/>
    <x v="2"/>
    <n v="10"/>
    <x v="0"/>
    <n v="2898"/>
    <n v="2991"/>
  </r>
  <r>
    <x v="1"/>
    <d v="2018-02-01T00:00:00"/>
    <x v="3"/>
    <n v="11"/>
    <x v="0"/>
    <n v="2898"/>
    <n v="3041"/>
  </r>
  <r>
    <x v="1"/>
    <d v="2018-02-01T00:00:00"/>
    <x v="3"/>
    <n v="12"/>
    <x v="0"/>
    <n v="2898"/>
    <n v="3041"/>
  </r>
  <r>
    <x v="1"/>
    <d v="2018-02-01T00:00:00"/>
    <x v="3"/>
    <n v="13"/>
    <x v="0"/>
    <n v="2898"/>
    <n v="3041"/>
  </r>
  <r>
    <x v="1"/>
    <d v="2018-02-01T00:00:00"/>
    <x v="3"/>
    <n v="14"/>
    <x v="0"/>
    <n v="2898"/>
    <n v="3041"/>
  </r>
  <r>
    <x v="1"/>
    <d v="2018-02-01T00:00:00"/>
    <x v="4"/>
    <n v="15"/>
    <x v="0"/>
    <n v="2936"/>
    <n v="2991"/>
  </r>
  <r>
    <x v="1"/>
    <d v="2018-02-01T00:00:00"/>
    <x v="4"/>
    <n v="16"/>
    <x v="0"/>
    <n v="2936"/>
    <n v="2991"/>
  </r>
  <r>
    <x v="1"/>
    <d v="2018-02-01T00:00:00"/>
    <x v="4"/>
    <n v="17"/>
    <x v="0"/>
    <n v="2936"/>
    <n v="2991"/>
  </r>
  <r>
    <x v="1"/>
    <d v="2018-02-01T00:00:00"/>
    <x v="4"/>
    <n v="18"/>
    <x v="0"/>
    <n v="2936"/>
    <n v="2991"/>
  </r>
  <r>
    <x v="1"/>
    <d v="2018-02-01T00:00:00"/>
    <x v="5"/>
    <n v="19"/>
    <x v="0"/>
    <n v="2936"/>
    <n v="2991"/>
  </r>
  <r>
    <x v="1"/>
    <d v="2018-02-01T00:00:00"/>
    <x v="5"/>
    <n v="20"/>
    <x v="0"/>
    <n v="2936"/>
    <n v="2991"/>
  </r>
  <r>
    <x v="1"/>
    <d v="2018-02-01T00:00:00"/>
    <x v="5"/>
    <n v="21"/>
    <x v="0"/>
    <n v="2936"/>
    <n v="2991"/>
  </r>
  <r>
    <x v="1"/>
    <d v="2018-02-01T00:00:00"/>
    <x v="5"/>
    <n v="22"/>
    <x v="0"/>
    <n v="2936"/>
    <n v="2991"/>
  </r>
  <r>
    <x v="1"/>
    <d v="2018-02-01T00:00:00"/>
    <x v="0"/>
    <n v="23"/>
    <x v="0"/>
    <n v="3015"/>
    <n v="3079"/>
  </r>
  <r>
    <x v="1"/>
    <d v="2018-02-01T00:00:00"/>
    <x v="0"/>
    <n v="24"/>
    <x v="0"/>
    <n v="3015"/>
    <n v="3079"/>
  </r>
  <r>
    <x v="2"/>
    <d v="2018-03-01T00:00:00"/>
    <x v="0"/>
    <n v="1"/>
    <x v="0"/>
    <n v="3178"/>
    <n v="3335"/>
  </r>
  <r>
    <x v="2"/>
    <d v="2018-03-01T00:00:00"/>
    <x v="0"/>
    <n v="2"/>
    <x v="0"/>
    <n v="3178"/>
    <n v="3335"/>
  </r>
  <r>
    <x v="2"/>
    <d v="2018-03-01T00:00:00"/>
    <x v="1"/>
    <n v="3"/>
    <x v="0"/>
    <n v="3178"/>
    <n v="3335"/>
  </r>
  <r>
    <x v="2"/>
    <d v="2018-03-01T00:00:00"/>
    <x v="1"/>
    <n v="4"/>
    <x v="0"/>
    <n v="3178"/>
    <n v="3335"/>
  </r>
  <r>
    <x v="2"/>
    <d v="2018-03-01T00:00:00"/>
    <x v="1"/>
    <n v="5"/>
    <x v="0"/>
    <n v="3178"/>
    <n v="3335"/>
  </r>
  <r>
    <x v="2"/>
    <d v="2018-03-01T00:00:00"/>
    <x v="1"/>
    <n v="6"/>
    <x v="0"/>
    <n v="3178"/>
    <n v="3335"/>
  </r>
  <r>
    <x v="2"/>
    <d v="2018-03-01T00:00:00"/>
    <x v="2"/>
    <n v="7"/>
    <x v="0"/>
    <n v="3088"/>
    <n v="3239"/>
  </r>
  <r>
    <x v="2"/>
    <d v="2018-03-01T00:00:00"/>
    <x v="2"/>
    <n v="8"/>
    <x v="0"/>
    <n v="3088"/>
    <n v="3239"/>
  </r>
  <r>
    <x v="2"/>
    <d v="2018-03-01T00:00:00"/>
    <x v="2"/>
    <n v="9"/>
    <x v="0"/>
    <n v="3088"/>
    <n v="3239"/>
  </r>
  <r>
    <x v="2"/>
    <d v="2018-03-01T00:00:00"/>
    <x v="2"/>
    <n v="10"/>
    <x v="0"/>
    <n v="3088"/>
    <n v="3239"/>
  </r>
  <r>
    <x v="2"/>
    <d v="2018-03-01T00:00:00"/>
    <x v="3"/>
    <n v="11"/>
    <x v="0"/>
    <n v="3015"/>
    <n v="3239"/>
  </r>
  <r>
    <x v="2"/>
    <d v="2018-03-01T00:00:00"/>
    <x v="3"/>
    <n v="12"/>
    <x v="0"/>
    <n v="3015"/>
    <n v="3239"/>
  </r>
  <r>
    <x v="2"/>
    <d v="2018-03-01T00:00:00"/>
    <x v="3"/>
    <n v="13"/>
    <x v="0"/>
    <n v="3015"/>
    <n v="3239"/>
  </r>
  <r>
    <x v="2"/>
    <d v="2018-03-01T00:00:00"/>
    <x v="3"/>
    <n v="14"/>
    <x v="0"/>
    <n v="3015"/>
    <n v="3239"/>
  </r>
  <r>
    <x v="2"/>
    <d v="2018-03-01T00:00:00"/>
    <x v="4"/>
    <n v="15"/>
    <x v="0"/>
    <n v="2982"/>
    <n v="3195"/>
  </r>
  <r>
    <x v="2"/>
    <d v="2018-03-01T00:00:00"/>
    <x v="4"/>
    <n v="16"/>
    <x v="0"/>
    <n v="2982"/>
    <n v="3195"/>
  </r>
  <r>
    <x v="2"/>
    <d v="2018-03-01T00:00:00"/>
    <x v="4"/>
    <n v="17"/>
    <x v="0"/>
    <n v="2982"/>
    <n v="3195"/>
  </r>
  <r>
    <x v="2"/>
    <d v="2018-03-01T00:00:00"/>
    <x v="4"/>
    <n v="18"/>
    <x v="0"/>
    <n v="2982"/>
    <n v="3195"/>
  </r>
  <r>
    <x v="2"/>
    <d v="2018-03-01T00:00:00"/>
    <x v="5"/>
    <n v="19"/>
    <x v="0"/>
    <n v="2982"/>
    <n v="3195"/>
  </r>
  <r>
    <x v="2"/>
    <d v="2018-03-01T00:00:00"/>
    <x v="5"/>
    <n v="20"/>
    <x v="0"/>
    <n v="2982"/>
    <n v="3195"/>
  </r>
  <r>
    <x v="2"/>
    <d v="2018-03-01T00:00:00"/>
    <x v="5"/>
    <n v="21"/>
    <x v="0"/>
    <n v="2982"/>
    <n v="3195"/>
  </r>
  <r>
    <x v="2"/>
    <d v="2018-03-01T00:00:00"/>
    <x v="5"/>
    <n v="22"/>
    <x v="0"/>
    <n v="2982"/>
    <n v="3195"/>
  </r>
  <r>
    <x v="2"/>
    <d v="2018-03-01T00:00:00"/>
    <x v="0"/>
    <n v="23"/>
    <x v="0"/>
    <n v="3178"/>
    <n v="3335"/>
  </r>
  <r>
    <x v="2"/>
    <d v="2018-03-01T00:00:00"/>
    <x v="0"/>
    <n v="24"/>
    <x v="0"/>
    <n v="3178"/>
    <n v="3335"/>
  </r>
  <r>
    <x v="3"/>
    <d v="2018-04-01T00:00:00"/>
    <x v="0"/>
    <n v="1"/>
    <x v="0"/>
    <n v="3088"/>
    <n v="3195"/>
  </r>
  <r>
    <x v="3"/>
    <d v="2018-04-01T00:00:00"/>
    <x v="0"/>
    <n v="2"/>
    <x v="0"/>
    <n v="3088"/>
    <n v="3195"/>
  </r>
  <r>
    <x v="3"/>
    <d v="2018-04-01T00:00:00"/>
    <x v="1"/>
    <n v="3"/>
    <x v="0"/>
    <n v="3128"/>
    <n v="3239"/>
  </r>
  <r>
    <x v="3"/>
    <d v="2018-04-01T00:00:00"/>
    <x v="1"/>
    <n v="4"/>
    <x v="0"/>
    <n v="3128"/>
    <n v="3239"/>
  </r>
  <r>
    <x v="3"/>
    <d v="2018-04-01T00:00:00"/>
    <x v="1"/>
    <n v="5"/>
    <x v="0"/>
    <n v="3128"/>
    <n v="3239"/>
  </r>
  <r>
    <x v="3"/>
    <d v="2018-04-01T00:00:00"/>
    <x v="1"/>
    <n v="6"/>
    <x v="0"/>
    <n v="3128"/>
    <n v="3239"/>
  </r>
  <r>
    <x v="3"/>
    <d v="2018-04-01T00:00:00"/>
    <x v="2"/>
    <n v="7"/>
    <x v="0"/>
    <n v="3015"/>
    <n v="3156"/>
  </r>
  <r>
    <x v="3"/>
    <d v="2018-04-01T00:00:00"/>
    <x v="2"/>
    <n v="8"/>
    <x v="0"/>
    <n v="3015"/>
    <n v="3156"/>
  </r>
  <r>
    <x v="3"/>
    <d v="2018-04-01T00:00:00"/>
    <x v="2"/>
    <n v="9"/>
    <x v="0"/>
    <n v="3015"/>
    <n v="3156"/>
  </r>
  <r>
    <x v="3"/>
    <d v="2018-04-01T00:00:00"/>
    <x v="2"/>
    <n v="10"/>
    <x v="0"/>
    <n v="3015"/>
    <n v="3156"/>
  </r>
  <r>
    <x v="3"/>
    <d v="2018-04-01T00:00:00"/>
    <x v="3"/>
    <n v="11"/>
    <x v="0"/>
    <n v="2982"/>
    <n v="3041"/>
  </r>
  <r>
    <x v="3"/>
    <d v="2018-04-01T00:00:00"/>
    <x v="3"/>
    <n v="12"/>
    <x v="0"/>
    <n v="2982"/>
    <n v="3041"/>
  </r>
  <r>
    <x v="3"/>
    <d v="2018-04-01T00:00:00"/>
    <x v="3"/>
    <n v="13"/>
    <x v="0"/>
    <n v="2982"/>
    <n v="3041"/>
  </r>
  <r>
    <x v="3"/>
    <d v="2018-04-01T00:00:00"/>
    <x v="3"/>
    <n v="14"/>
    <x v="0"/>
    <n v="2982"/>
    <n v="3041"/>
  </r>
  <r>
    <x v="3"/>
    <d v="2018-04-01T00:00:00"/>
    <x v="4"/>
    <n v="15"/>
    <x v="0"/>
    <n v="2936"/>
    <n v="2991"/>
  </r>
  <r>
    <x v="3"/>
    <d v="2018-04-01T00:00:00"/>
    <x v="4"/>
    <n v="16"/>
    <x v="0"/>
    <n v="2936"/>
    <n v="2991"/>
  </r>
  <r>
    <x v="3"/>
    <d v="2018-04-01T00:00:00"/>
    <x v="4"/>
    <n v="17"/>
    <x v="0"/>
    <n v="2936"/>
    <n v="2991"/>
  </r>
  <r>
    <x v="3"/>
    <d v="2018-04-01T00:00:00"/>
    <x v="4"/>
    <n v="18"/>
    <x v="0"/>
    <n v="2936"/>
    <n v="2991"/>
  </r>
  <r>
    <x v="3"/>
    <d v="2018-04-01T00:00:00"/>
    <x v="5"/>
    <n v="19"/>
    <x v="0"/>
    <n v="2936"/>
    <n v="2991"/>
  </r>
  <r>
    <x v="3"/>
    <d v="2018-04-01T00:00:00"/>
    <x v="5"/>
    <n v="20"/>
    <x v="0"/>
    <n v="2936"/>
    <n v="2991"/>
  </r>
  <r>
    <x v="3"/>
    <d v="2018-04-01T00:00:00"/>
    <x v="5"/>
    <n v="21"/>
    <x v="0"/>
    <n v="2936"/>
    <n v="2991"/>
  </r>
  <r>
    <x v="3"/>
    <d v="2018-04-01T00:00:00"/>
    <x v="5"/>
    <n v="22"/>
    <x v="0"/>
    <n v="2936"/>
    <n v="2991"/>
  </r>
  <r>
    <x v="4"/>
    <d v="2018-05-01T00:00:00"/>
    <x v="0"/>
    <n v="23"/>
    <x v="0"/>
    <n v="3088"/>
    <n v="3195"/>
  </r>
  <r>
    <x v="4"/>
    <d v="2018-05-01T00:00:00"/>
    <x v="0"/>
    <n v="24"/>
    <x v="0"/>
    <n v="3088"/>
    <n v="3195"/>
  </r>
  <r>
    <x v="4"/>
    <d v="2018-05-01T00:00:00"/>
    <x v="0"/>
    <n v="1"/>
    <x v="0"/>
    <n v="2982"/>
    <n v="3041"/>
  </r>
  <r>
    <x v="4"/>
    <d v="2018-05-01T00:00:00"/>
    <x v="0"/>
    <n v="2"/>
    <x v="0"/>
    <n v="2982"/>
    <n v="3041"/>
  </r>
  <r>
    <x v="4"/>
    <d v="2018-05-01T00:00:00"/>
    <x v="1"/>
    <n v="3"/>
    <x v="0"/>
    <n v="3015"/>
    <n v="3041"/>
  </r>
  <r>
    <x v="4"/>
    <d v="2018-05-01T00:00:00"/>
    <x v="1"/>
    <n v="4"/>
    <x v="0"/>
    <n v="3015"/>
    <n v="3041"/>
  </r>
  <r>
    <x v="4"/>
    <d v="2018-05-01T00:00:00"/>
    <x v="1"/>
    <n v="5"/>
    <x v="0"/>
    <n v="3015"/>
    <n v="3041"/>
  </r>
  <r>
    <x v="4"/>
    <d v="2018-05-01T00:00:00"/>
    <x v="1"/>
    <n v="6"/>
    <x v="0"/>
    <n v="3015"/>
    <n v="3041"/>
  </r>
  <r>
    <x v="4"/>
    <d v="2018-05-01T00:00:00"/>
    <x v="2"/>
    <n v="7"/>
    <x v="0"/>
    <n v="2936"/>
    <n v="2949"/>
  </r>
  <r>
    <x v="4"/>
    <d v="2018-05-01T00:00:00"/>
    <x v="2"/>
    <n v="8"/>
    <x v="0"/>
    <n v="2936"/>
    <n v="2949"/>
  </r>
  <r>
    <x v="4"/>
    <d v="2018-05-01T00:00:00"/>
    <x v="2"/>
    <n v="9"/>
    <x v="0"/>
    <n v="2936"/>
    <n v="2949"/>
  </r>
  <r>
    <x v="4"/>
    <d v="2018-05-01T00:00:00"/>
    <x v="2"/>
    <n v="10"/>
    <x v="0"/>
    <n v="2936"/>
    <n v="2949"/>
  </r>
  <r>
    <x v="4"/>
    <d v="2018-05-01T00:00:00"/>
    <x v="3"/>
    <n v="11"/>
    <x v="0"/>
    <n v="2825"/>
    <n v="2774"/>
  </r>
  <r>
    <x v="4"/>
    <d v="2018-05-01T00:00:00"/>
    <x v="3"/>
    <n v="12"/>
    <x v="0"/>
    <n v="2825"/>
    <n v="2774"/>
  </r>
  <r>
    <x v="4"/>
    <d v="2018-05-01T00:00:00"/>
    <x v="3"/>
    <n v="13"/>
    <x v="0"/>
    <n v="2825"/>
    <n v="2774"/>
  </r>
  <r>
    <x v="4"/>
    <d v="2018-05-01T00:00:00"/>
    <x v="3"/>
    <n v="14"/>
    <x v="0"/>
    <n v="2825"/>
    <n v="2774"/>
  </r>
  <r>
    <x v="4"/>
    <d v="2018-05-01T00:00:00"/>
    <x v="4"/>
    <n v="15"/>
    <x v="0"/>
    <n v="2800"/>
    <n v="2800"/>
  </r>
  <r>
    <x v="4"/>
    <d v="2018-05-01T00:00:00"/>
    <x v="4"/>
    <n v="16"/>
    <x v="0"/>
    <n v="2800"/>
    <n v="2800"/>
  </r>
  <r>
    <x v="4"/>
    <d v="2018-05-01T00:00:00"/>
    <x v="4"/>
    <n v="17"/>
    <x v="0"/>
    <n v="2800"/>
    <n v="2800"/>
  </r>
  <r>
    <x v="4"/>
    <d v="2018-05-01T00:00:00"/>
    <x v="4"/>
    <n v="18"/>
    <x v="0"/>
    <n v="2800"/>
    <n v="2800"/>
  </r>
  <r>
    <x v="4"/>
    <d v="2018-05-01T00:00:00"/>
    <x v="5"/>
    <n v="19"/>
    <x v="0"/>
    <n v="2800"/>
    <n v="2800"/>
  </r>
  <r>
    <x v="4"/>
    <d v="2018-05-01T00:00:00"/>
    <x v="5"/>
    <n v="20"/>
    <x v="0"/>
    <n v="2800"/>
    <n v="2800"/>
  </r>
  <r>
    <x v="4"/>
    <d v="2018-05-01T00:00:00"/>
    <x v="5"/>
    <n v="21"/>
    <x v="0"/>
    <n v="2800"/>
    <n v="2800"/>
  </r>
  <r>
    <x v="4"/>
    <d v="2018-05-01T00:00:00"/>
    <x v="5"/>
    <n v="22"/>
    <x v="0"/>
    <n v="2800"/>
    <n v="2800"/>
  </r>
  <r>
    <x v="4"/>
    <d v="2018-05-01T00:00:00"/>
    <x v="0"/>
    <n v="23"/>
    <x v="0"/>
    <n v="2982"/>
    <n v="3041"/>
  </r>
  <r>
    <x v="4"/>
    <d v="2018-05-01T00:00:00"/>
    <x v="0"/>
    <n v="24"/>
    <x v="0"/>
    <n v="2982"/>
    <n v="3041"/>
  </r>
  <r>
    <x v="5"/>
    <d v="2018-06-01T00:00:00"/>
    <x v="0"/>
    <n v="1"/>
    <x v="0"/>
    <n v="2668"/>
    <n v="2651"/>
  </r>
  <r>
    <x v="5"/>
    <d v="2018-06-01T00:00:00"/>
    <x v="0"/>
    <n v="2"/>
    <x v="0"/>
    <n v="2668"/>
    <n v="2651"/>
  </r>
  <r>
    <x v="5"/>
    <d v="2018-06-01T00:00:00"/>
    <x v="1"/>
    <n v="3"/>
    <x v="0"/>
    <n v="2825"/>
    <n v="2774"/>
  </r>
  <r>
    <x v="5"/>
    <d v="2018-06-01T00:00:00"/>
    <x v="1"/>
    <n v="4"/>
    <x v="0"/>
    <n v="2825"/>
    <n v="2774"/>
  </r>
  <r>
    <x v="5"/>
    <d v="2018-06-01T00:00:00"/>
    <x v="1"/>
    <n v="5"/>
    <x v="0"/>
    <n v="2825"/>
    <n v="2774"/>
  </r>
  <r>
    <x v="5"/>
    <d v="2018-06-01T00:00:00"/>
    <x v="1"/>
    <n v="6"/>
    <x v="0"/>
    <n v="2825"/>
    <n v="2774"/>
  </r>
  <r>
    <x v="5"/>
    <d v="2018-06-01T00:00:00"/>
    <x v="2"/>
    <n v="7"/>
    <x v="0"/>
    <n v="2618"/>
    <n v="2651"/>
  </r>
  <r>
    <x v="5"/>
    <d v="2018-06-01T00:00:00"/>
    <x v="2"/>
    <n v="8"/>
    <x v="0"/>
    <n v="2618"/>
    <n v="2651"/>
  </r>
  <r>
    <x v="5"/>
    <d v="2018-06-01T00:00:00"/>
    <x v="2"/>
    <n v="9"/>
    <x v="0"/>
    <n v="2618"/>
    <n v="2651"/>
  </r>
  <r>
    <x v="5"/>
    <d v="2018-06-01T00:00:00"/>
    <x v="2"/>
    <n v="10"/>
    <x v="0"/>
    <n v="2618"/>
    <n v="2651"/>
  </r>
  <r>
    <x v="5"/>
    <d v="2018-06-01T00:00:00"/>
    <x v="3"/>
    <n v="11"/>
    <x v="0"/>
    <n v="2450"/>
    <n v="2381"/>
  </r>
  <r>
    <x v="5"/>
    <d v="2018-06-01T00:00:00"/>
    <x v="3"/>
    <n v="12"/>
    <x v="0"/>
    <n v="2450"/>
    <n v="2381"/>
  </r>
  <r>
    <x v="5"/>
    <d v="2018-06-01T00:00:00"/>
    <x v="3"/>
    <n v="13"/>
    <x v="0"/>
    <n v="2450"/>
    <n v="2381"/>
  </r>
  <r>
    <x v="5"/>
    <d v="2018-06-01T00:00:00"/>
    <x v="3"/>
    <n v="14"/>
    <x v="0"/>
    <n v="2450"/>
    <n v="2381"/>
  </r>
  <r>
    <x v="5"/>
    <d v="2018-06-01T00:00:00"/>
    <x v="4"/>
    <n v="15"/>
    <x v="0"/>
    <n v="2800"/>
    <n v="2800"/>
  </r>
  <r>
    <x v="5"/>
    <d v="2018-06-01T00:00:00"/>
    <x v="4"/>
    <n v="16"/>
    <x v="0"/>
    <n v="2800"/>
    <n v="2800"/>
  </r>
  <r>
    <x v="5"/>
    <d v="2018-06-01T00:00:00"/>
    <x v="4"/>
    <n v="17"/>
    <x v="0"/>
    <n v="2800"/>
    <n v="2800"/>
  </r>
  <r>
    <x v="5"/>
    <d v="2018-06-01T00:00:00"/>
    <x v="4"/>
    <n v="18"/>
    <x v="0"/>
    <n v="2800"/>
    <n v="2800"/>
  </r>
  <r>
    <x v="5"/>
    <d v="2018-06-01T00:00:00"/>
    <x v="5"/>
    <n v="19"/>
    <x v="0"/>
    <n v="2800"/>
    <n v="2800"/>
  </r>
  <r>
    <x v="5"/>
    <d v="2018-06-01T00:00:00"/>
    <x v="5"/>
    <n v="20"/>
    <x v="0"/>
    <n v="2800"/>
    <n v="2800"/>
  </r>
  <r>
    <x v="5"/>
    <d v="2018-06-01T00:00:00"/>
    <x v="5"/>
    <n v="21"/>
    <x v="0"/>
    <n v="2800"/>
    <n v="2800"/>
  </r>
  <r>
    <x v="5"/>
    <d v="2018-06-01T00:00:00"/>
    <x v="5"/>
    <n v="22"/>
    <x v="0"/>
    <n v="2800"/>
    <n v="2800"/>
  </r>
  <r>
    <x v="5"/>
    <d v="2018-06-01T00:00:00"/>
    <x v="0"/>
    <n v="23"/>
    <x v="0"/>
    <n v="2668"/>
    <n v="2651"/>
  </r>
  <r>
    <x v="5"/>
    <d v="2018-06-01T00:00:00"/>
    <x v="0"/>
    <n v="24"/>
    <x v="0"/>
    <n v="2668"/>
    <n v="2651"/>
  </r>
  <r>
    <x v="6"/>
    <d v="2018-07-01T00:00:00"/>
    <x v="0"/>
    <n v="1"/>
    <x v="0"/>
    <n v="2498"/>
    <n v="2517"/>
  </r>
  <r>
    <x v="6"/>
    <d v="2018-07-01T00:00:00"/>
    <x v="0"/>
    <n v="2"/>
    <x v="0"/>
    <n v="2498"/>
    <n v="2517"/>
  </r>
  <r>
    <x v="6"/>
    <d v="2018-07-01T00:00:00"/>
    <x v="1"/>
    <n v="3"/>
    <x v="0"/>
    <n v="2538"/>
    <n v="2562"/>
  </r>
  <r>
    <x v="6"/>
    <d v="2018-07-01T00:00:00"/>
    <x v="1"/>
    <n v="4"/>
    <x v="0"/>
    <n v="2538"/>
    <n v="2562"/>
  </r>
  <r>
    <x v="6"/>
    <d v="2018-07-01T00:00:00"/>
    <x v="1"/>
    <n v="5"/>
    <x v="0"/>
    <n v="2538"/>
    <n v="2562"/>
  </r>
  <r>
    <x v="6"/>
    <d v="2018-07-01T00:00:00"/>
    <x v="1"/>
    <n v="6"/>
    <x v="0"/>
    <n v="2538"/>
    <n v="2562"/>
  </r>
  <r>
    <x v="6"/>
    <d v="2018-07-01T00:00:00"/>
    <x v="2"/>
    <n v="7"/>
    <x v="0"/>
    <n v="2450"/>
    <n v="2517"/>
  </r>
  <r>
    <x v="6"/>
    <d v="2018-07-01T00:00:00"/>
    <x v="2"/>
    <n v="8"/>
    <x v="0"/>
    <n v="2450"/>
    <n v="2517"/>
  </r>
  <r>
    <x v="6"/>
    <d v="2018-07-01T00:00:00"/>
    <x v="2"/>
    <n v="9"/>
    <x v="0"/>
    <n v="2450"/>
    <n v="2517"/>
  </r>
  <r>
    <x v="6"/>
    <d v="2018-07-01T00:00:00"/>
    <x v="2"/>
    <n v="10"/>
    <x v="0"/>
    <n v="2450"/>
    <n v="2517"/>
  </r>
  <r>
    <x v="6"/>
    <d v="2018-07-01T00:00:00"/>
    <x v="3"/>
    <n v="11"/>
    <x v="0"/>
    <n v="2300"/>
    <n v="2300"/>
  </r>
  <r>
    <x v="6"/>
    <d v="2018-07-01T00:00:00"/>
    <x v="3"/>
    <n v="12"/>
    <x v="0"/>
    <n v="2300"/>
    <n v="2300"/>
  </r>
  <r>
    <x v="6"/>
    <d v="2018-07-01T00:00:00"/>
    <x v="3"/>
    <n v="13"/>
    <x v="0"/>
    <n v="2300"/>
    <n v="2300"/>
  </r>
  <r>
    <x v="6"/>
    <d v="2018-07-01T00:00:00"/>
    <x v="3"/>
    <n v="14"/>
    <x v="0"/>
    <n v="2300"/>
    <n v="2300"/>
  </r>
  <r>
    <x v="6"/>
    <d v="2018-07-01T00:00:00"/>
    <x v="4"/>
    <n v="15"/>
    <x v="0"/>
    <n v="2800"/>
    <n v="2800"/>
  </r>
  <r>
    <x v="6"/>
    <d v="2018-07-01T00:00:00"/>
    <x v="4"/>
    <n v="16"/>
    <x v="0"/>
    <n v="2800"/>
    <n v="2800"/>
  </r>
  <r>
    <x v="6"/>
    <d v="2018-07-01T00:00:00"/>
    <x v="4"/>
    <n v="17"/>
    <x v="0"/>
    <n v="2800"/>
    <n v="2800"/>
  </r>
  <r>
    <x v="6"/>
    <d v="2018-07-01T00:00:00"/>
    <x v="4"/>
    <n v="18"/>
    <x v="0"/>
    <n v="2800"/>
    <n v="2800"/>
  </r>
  <r>
    <x v="6"/>
    <d v="2018-07-01T00:00:00"/>
    <x v="5"/>
    <n v="19"/>
    <x v="0"/>
    <n v="2800"/>
    <n v="2800"/>
  </r>
  <r>
    <x v="6"/>
    <d v="2018-07-01T00:00:00"/>
    <x v="5"/>
    <n v="20"/>
    <x v="0"/>
    <n v="2800"/>
    <n v="2800"/>
  </r>
  <r>
    <x v="6"/>
    <d v="2018-07-01T00:00:00"/>
    <x v="5"/>
    <n v="21"/>
    <x v="0"/>
    <n v="2800"/>
    <n v="2800"/>
  </r>
  <r>
    <x v="6"/>
    <d v="2018-07-01T00:00:00"/>
    <x v="5"/>
    <n v="22"/>
    <x v="0"/>
    <n v="2800"/>
    <n v="2800"/>
  </r>
  <r>
    <x v="6"/>
    <d v="2018-07-01T00:00:00"/>
    <x v="0"/>
    <n v="23"/>
    <x v="0"/>
    <n v="2498"/>
    <n v="2517"/>
  </r>
  <r>
    <x v="6"/>
    <d v="2018-07-01T00:00:00"/>
    <x v="0"/>
    <n v="24"/>
    <x v="0"/>
    <n v="2498"/>
    <n v="2517"/>
  </r>
  <r>
    <x v="7"/>
    <d v="2018-08-01T00:00:00"/>
    <x v="0"/>
    <n v="1"/>
    <x v="0"/>
    <n v="2498"/>
    <n v="2517"/>
  </r>
  <r>
    <x v="7"/>
    <d v="2018-08-01T00:00:00"/>
    <x v="0"/>
    <n v="2"/>
    <x v="0"/>
    <n v="2498"/>
    <n v="2517"/>
  </r>
  <r>
    <x v="7"/>
    <d v="2018-08-01T00:00:00"/>
    <x v="1"/>
    <n v="3"/>
    <x v="0"/>
    <n v="2538"/>
    <n v="2600"/>
  </r>
  <r>
    <x v="7"/>
    <d v="2018-08-01T00:00:00"/>
    <x v="1"/>
    <n v="4"/>
    <x v="0"/>
    <n v="2538"/>
    <n v="2600"/>
  </r>
  <r>
    <x v="7"/>
    <d v="2018-08-01T00:00:00"/>
    <x v="1"/>
    <n v="5"/>
    <x v="0"/>
    <n v="2538"/>
    <n v="2600"/>
  </r>
  <r>
    <x v="7"/>
    <d v="2018-08-01T00:00:00"/>
    <x v="1"/>
    <n v="6"/>
    <x v="0"/>
    <n v="2538"/>
    <n v="2600"/>
  </r>
  <r>
    <x v="7"/>
    <d v="2018-08-01T00:00:00"/>
    <x v="2"/>
    <n v="7"/>
    <x v="0"/>
    <n v="2498"/>
    <n v="2517"/>
  </r>
  <r>
    <x v="7"/>
    <d v="2018-08-01T00:00:00"/>
    <x v="2"/>
    <n v="8"/>
    <x v="0"/>
    <n v="2498"/>
    <n v="2517"/>
  </r>
  <r>
    <x v="7"/>
    <d v="2018-08-01T00:00:00"/>
    <x v="2"/>
    <n v="9"/>
    <x v="0"/>
    <n v="2498"/>
    <n v="2517"/>
  </r>
  <r>
    <x v="7"/>
    <d v="2018-08-01T00:00:00"/>
    <x v="2"/>
    <n v="10"/>
    <x v="0"/>
    <n v="2498"/>
    <n v="2517"/>
  </r>
  <r>
    <x v="7"/>
    <d v="2018-08-01T00:00:00"/>
    <x v="3"/>
    <n v="11"/>
    <x v="0"/>
    <n v="2300"/>
    <n v="2300"/>
  </r>
  <r>
    <x v="7"/>
    <d v="2018-08-01T00:00:00"/>
    <x v="3"/>
    <n v="12"/>
    <x v="0"/>
    <n v="2300"/>
    <n v="2300"/>
  </r>
  <r>
    <x v="7"/>
    <d v="2018-08-01T00:00:00"/>
    <x v="3"/>
    <n v="13"/>
    <x v="0"/>
    <n v="2300"/>
    <n v="2300"/>
  </r>
  <r>
    <x v="7"/>
    <d v="2018-08-01T00:00:00"/>
    <x v="3"/>
    <n v="14"/>
    <x v="0"/>
    <n v="2300"/>
    <n v="2300"/>
  </r>
  <r>
    <x v="7"/>
    <d v="2018-08-01T00:00:00"/>
    <x v="4"/>
    <n v="15"/>
    <x v="0"/>
    <n v="2800"/>
    <n v="2800"/>
  </r>
  <r>
    <x v="7"/>
    <d v="2018-08-01T00:00:00"/>
    <x v="4"/>
    <n v="16"/>
    <x v="0"/>
    <n v="2800"/>
    <n v="2800"/>
  </r>
  <r>
    <x v="7"/>
    <d v="2018-08-01T00:00:00"/>
    <x v="4"/>
    <n v="17"/>
    <x v="0"/>
    <n v="2800"/>
    <n v="2800"/>
  </r>
  <r>
    <x v="7"/>
    <d v="2018-08-01T00:00:00"/>
    <x v="4"/>
    <n v="18"/>
    <x v="0"/>
    <n v="2800"/>
    <n v="2800"/>
  </r>
  <r>
    <x v="7"/>
    <d v="2018-08-01T00:00:00"/>
    <x v="5"/>
    <n v="19"/>
    <x v="0"/>
    <n v="2800"/>
    <n v="2800"/>
  </r>
  <r>
    <x v="7"/>
    <d v="2018-08-01T00:00:00"/>
    <x v="5"/>
    <n v="20"/>
    <x v="0"/>
    <n v="2800"/>
    <n v="2800"/>
  </r>
  <r>
    <x v="7"/>
    <d v="2018-08-01T00:00:00"/>
    <x v="5"/>
    <n v="21"/>
    <x v="0"/>
    <n v="2800"/>
    <n v="2800"/>
  </r>
  <r>
    <x v="7"/>
    <d v="2018-08-01T00:00:00"/>
    <x v="5"/>
    <n v="22"/>
    <x v="0"/>
    <n v="2800"/>
    <n v="2800"/>
  </r>
  <r>
    <x v="7"/>
    <d v="2018-08-01T00:00:00"/>
    <x v="0"/>
    <n v="23"/>
    <x v="0"/>
    <n v="2498"/>
    <n v="2517"/>
  </r>
  <r>
    <x v="7"/>
    <d v="2018-08-01T00:00:00"/>
    <x v="0"/>
    <n v="24"/>
    <x v="0"/>
    <n v="2498"/>
    <n v="2517"/>
  </r>
  <r>
    <x v="8"/>
    <d v="2018-09-01T00:00:00"/>
    <x v="0"/>
    <n v="1"/>
    <x v="0"/>
    <n v="2732"/>
    <n v="2705"/>
  </r>
  <r>
    <x v="8"/>
    <d v="2018-09-01T00:00:00"/>
    <x v="0"/>
    <n v="2"/>
    <x v="0"/>
    <n v="2732"/>
    <n v="2705"/>
  </r>
  <r>
    <x v="8"/>
    <d v="2018-09-01T00:00:00"/>
    <x v="1"/>
    <n v="3"/>
    <x v="0"/>
    <n v="2825"/>
    <n v="2774"/>
  </r>
  <r>
    <x v="8"/>
    <d v="2018-09-01T00:00:00"/>
    <x v="1"/>
    <n v="4"/>
    <x v="0"/>
    <n v="2825"/>
    <n v="2774"/>
  </r>
  <r>
    <x v="8"/>
    <d v="2018-09-01T00:00:00"/>
    <x v="1"/>
    <n v="5"/>
    <x v="0"/>
    <n v="2825"/>
    <n v="2774"/>
  </r>
  <r>
    <x v="8"/>
    <d v="2018-09-01T00:00:00"/>
    <x v="1"/>
    <n v="6"/>
    <x v="0"/>
    <n v="2825"/>
    <n v="2774"/>
  </r>
  <r>
    <x v="8"/>
    <d v="2018-09-01T00:00:00"/>
    <x v="2"/>
    <n v="7"/>
    <x v="0"/>
    <n v="2618"/>
    <n v="2651"/>
  </r>
  <r>
    <x v="8"/>
    <d v="2018-09-01T00:00:00"/>
    <x v="2"/>
    <n v="8"/>
    <x v="0"/>
    <n v="2618"/>
    <n v="2651"/>
  </r>
  <r>
    <x v="8"/>
    <d v="2018-09-01T00:00:00"/>
    <x v="2"/>
    <n v="9"/>
    <x v="0"/>
    <n v="2618"/>
    <n v="2651"/>
  </r>
  <r>
    <x v="8"/>
    <d v="2018-09-01T00:00:00"/>
    <x v="2"/>
    <n v="10"/>
    <x v="0"/>
    <n v="2618"/>
    <n v="2651"/>
  </r>
  <r>
    <x v="8"/>
    <d v="2018-09-01T00:00:00"/>
    <x v="3"/>
    <n v="11"/>
    <x v="0"/>
    <n v="2498"/>
    <n v="2427"/>
  </r>
  <r>
    <x v="8"/>
    <d v="2018-09-01T00:00:00"/>
    <x v="3"/>
    <n v="12"/>
    <x v="0"/>
    <n v="2498"/>
    <n v="2427"/>
  </r>
  <r>
    <x v="8"/>
    <d v="2018-09-01T00:00:00"/>
    <x v="3"/>
    <n v="13"/>
    <x v="0"/>
    <n v="2498"/>
    <n v="2427"/>
  </r>
  <r>
    <x v="8"/>
    <d v="2018-09-01T00:00:00"/>
    <x v="3"/>
    <n v="14"/>
    <x v="0"/>
    <n v="2498"/>
    <n v="2427"/>
  </r>
  <r>
    <x v="8"/>
    <d v="2018-09-01T00:00:00"/>
    <x v="4"/>
    <n v="15"/>
    <x v="0"/>
    <n v="2800"/>
    <n v="2800"/>
  </r>
  <r>
    <x v="8"/>
    <d v="2018-09-01T00:00:00"/>
    <x v="4"/>
    <n v="16"/>
    <x v="0"/>
    <n v="2800"/>
    <n v="2800"/>
  </r>
  <r>
    <x v="8"/>
    <d v="2018-09-01T00:00:00"/>
    <x v="4"/>
    <n v="17"/>
    <x v="0"/>
    <n v="2800"/>
    <n v="2800"/>
  </r>
  <r>
    <x v="8"/>
    <d v="2018-09-01T00:00:00"/>
    <x v="4"/>
    <n v="18"/>
    <x v="0"/>
    <n v="2800"/>
    <n v="2800"/>
  </r>
  <r>
    <x v="8"/>
    <d v="2018-09-01T00:00:00"/>
    <x v="5"/>
    <n v="19"/>
    <x v="0"/>
    <n v="2800"/>
    <n v="2800"/>
  </r>
  <r>
    <x v="8"/>
    <d v="2018-09-01T00:00:00"/>
    <x v="5"/>
    <n v="20"/>
    <x v="0"/>
    <n v="2800"/>
    <n v="2800"/>
  </r>
  <r>
    <x v="8"/>
    <d v="2018-09-01T00:00:00"/>
    <x v="5"/>
    <n v="21"/>
    <x v="0"/>
    <n v="2800"/>
    <n v="2800"/>
  </r>
  <r>
    <x v="8"/>
    <d v="2018-09-01T00:00:00"/>
    <x v="5"/>
    <n v="22"/>
    <x v="0"/>
    <n v="2800"/>
    <n v="2800"/>
  </r>
  <r>
    <x v="8"/>
    <d v="2018-09-01T00:00:00"/>
    <x v="0"/>
    <n v="23"/>
    <x v="0"/>
    <n v="2732"/>
    <n v="2705"/>
  </r>
  <r>
    <x v="8"/>
    <d v="2018-09-01T00:00:00"/>
    <x v="0"/>
    <n v="24"/>
    <x v="0"/>
    <n v="2732"/>
    <n v="2705"/>
  </r>
  <r>
    <x v="9"/>
    <d v="2018-10-01T00:00:00"/>
    <x v="0"/>
    <n v="1"/>
    <x v="0"/>
    <n v="2982"/>
    <n v="0"/>
  </r>
  <r>
    <x v="9"/>
    <d v="2018-10-01T00:00:00"/>
    <x v="0"/>
    <n v="2"/>
    <x v="0"/>
    <n v="2982"/>
    <n v="0"/>
  </r>
  <r>
    <x v="9"/>
    <d v="2018-10-01T00:00:00"/>
    <x v="1"/>
    <n v="3"/>
    <x v="0"/>
    <n v="3015"/>
    <n v="0"/>
  </r>
  <r>
    <x v="9"/>
    <d v="2018-10-01T00:00:00"/>
    <x v="1"/>
    <n v="4"/>
    <x v="0"/>
    <n v="3015"/>
    <n v="0"/>
  </r>
  <r>
    <x v="9"/>
    <d v="2018-10-01T00:00:00"/>
    <x v="1"/>
    <n v="5"/>
    <x v="0"/>
    <n v="3015"/>
    <n v="0"/>
  </r>
  <r>
    <x v="9"/>
    <d v="2018-10-01T00:00:00"/>
    <x v="1"/>
    <n v="6"/>
    <x v="0"/>
    <n v="3015"/>
    <n v="0"/>
  </r>
  <r>
    <x v="9"/>
    <d v="2018-10-01T00:00:00"/>
    <x v="2"/>
    <n v="7"/>
    <x v="0"/>
    <n v="2936"/>
    <n v="0"/>
  </r>
  <r>
    <x v="9"/>
    <d v="2018-10-01T00:00:00"/>
    <x v="2"/>
    <n v="8"/>
    <x v="0"/>
    <n v="2936"/>
    <n v="0"/>
  </r>
  <r>
    <x v="9"/>
    <d v="2018-10-01T00:00:00"/>
    <x v="2"/>
    <n v="9"/>
    <x v="0"/>
    <n v="2936"/>
    <n v="0"/>
  </r>
  <r>
    <x v="9"/>
    <d v="2018-10-01T00:00:00"/>
    <x v="2"/>
    <n v="10"/>
    <x v="0"/>
    <n v="2936"/>
    <n v="0"/>
  </r>
  <r>
    <x v="9"/>
    <d v="2018-10-01T00:00:00"/>
    <x v="3"/>
    <n v="11"/>
    <x v="0"/>
    <n v="2825"/>
    <n v="0"/>
  </r>
  <r>
    <x v="9"/>
    <d v="2018-10-01T00:00:00"/>
    <x v="3"/>
    <n v="12"/>
    <x v="0"/>
    <n v="2825"/>
    <n v="0"/>
  </r>
  <r>
    <x v="9"/>
    <d v="2018-10-01T00:00:00"/>
    <x v="3"/>
    <n v="13"/>
    <x v="0"/>
    <n v="2825"/>
    <n v="0"/>
  </r>
  <r>
    <x v="9"/>
    <d v="2018-10-01T00:00:00"/>
    <x v="3"/>
    <n v="14"/>
    <x v="0"/>
    <n v="2825"/>
    <n v="0"/>
  </r>
  <r>
    <x v="9"/>
    <d v="2018-10-01T00:00:00"/>
    <x v="4"/>
    <n v="15"/>
    <x v="0"/>
    <n v="2800"/>
    <n v="0"/>
  </r>
  <r>
    <x v="9"/>
    <d v="2018-10-01T00:00:00"/>
    <x v="4"/>
    <n v="16"/>
    <x v="0"/>
    <n v="2800"/>
    <n v="0"/>
  </r>
  <r>
    <x v="9"/>
    <d v="2018-10-01T00:00:00"/>
    <x v="4"/>
    <n v="17"/>
    <x v="0"/>
    <n v="2800"/>
    <n v="0"/>
  </r>
  <r>
    <x v="9"/>
    <d v="2018-10-01T00:00:00"/>
    <x v="4"/>
    <n v="18"/>
    <x v="0"/>
    <n v="2800"/>
    <n v="0"/>
  </r>
  <r>
    <x v="9"/>
    <d v="2018-10-01T00:00:00"/>
    <x v="5"/>
    <n v="19"/>
    <x v="0"/>
    <n v="2800"/>
    <n v="0"/>
  </r>
  <r>
    <x v="9"/>
    <d v="2018-10-01T00:00:00"/>
    <x v="5"/>
    <n v="20"/>
    <x v="0"/>
    <n v="2800"/>
    <n v="0"/>
  </r>
  <r>
    <x v="9"/>
    <d v="2018-10-01T00:00:00"/>
    <x v="5"/>
    <n v="21"/>
    <x v="0"/>
    <n v="2800"/>
    <n v="0"/>
  </r>
  <r>
    <x v="9"/>
    <d v="2018-10-01T00:00:00"/>
    <x v="5"/>
    <n v="22"/>
    <x v="0"/>
    <n v="2800"/>
    <n v="0"/>
  </r>
  <r>
    <x v="9"/>
    <d v="2018-10-01T00:00:00"/>
    <x v="0"/>
    <n v="23"/>
    <x v="0"/>
    <n v="2982"/>
    <n v="0"/>
  </r>
  <r>
    <x v="9"/>
    <d v="2018-10-01T00:00:00"/>
    <x v="0"/>
    <n v="24"/>
    <x v="0"/>
    <n v="2982"/>
    <n v="0"/>
  </r>
  <r>
    <x v="10"/>
    <d v="2018-11-01T00:00:00"/>
    <x v="0"/>
    <n v="1"/>
    <x v="0"/>
    <n v="3178"/>
    <n v="0"/>
  </r>
  <r>
    <x v="10"/>
    <d v="2018-11-01T00:00:00"/>
    <x v="0"/>
    <n v="2"/>
    <x v="0"/>
    <n v="3178"/>
    <n v="0"/>
  </r>
  <r>
    <x v="10"/>
    <d v="2018-11-01T00:00:00"/>
    <x v="1"/>
    <n v="3"/>
    <x v="0"/>
    <n v="3178"/>
    <n v="0"/>
  </r>
  <r>
    <x v="10"/>
    <d v="2018-11-01T00:00:00"/>
    <x v="1"/>
    <n v="4"/>
    <x v="0"/>
    <n v="3178"/>
    <n v="0"/>
  </r>
  <r>
    <x v="10"/>
    <d v="2018-11-01T00:00:00"/>
    <x v="1"/>
    <n v="5"/>
    <x v="0"/>
    <n v="3178"/>
    <n v="0"/>
  </r>
  <r>
    <x v="10"/>
    <d v="2018-11-01T00:00:00"/>
    <x v="1"/>
    <n v="6"/>
    <x v="0"/>
    <n v="3178"/>
    <n v="0"/>
  </r>
  <r>
    <x v="10"/>
    <d v="2018-11-01T00:00:00"/>
    <x v="2"/>
    <n v="7"/>
    <x v="0"/>
    <n v="3015"/>
    <n v="0"/>
  </r>
  <r>
    <x v="10"/>
    <d v="2018-11-01T00:00:00"/>
    <x v="2"/>
    <n v="8"/>
    <x v="0"/>
    <n v="3015"/>
    <n v="0"/>
  </r>
  <r>
    <x v="10"/>
    <d v="2018-11-01T00:00:00"/>
    <x v="2"/>
    <n v="9"/>
    <x v="0"/>
    <n v="3015"/>
    <n v="0"/>
  </r>
  <r>
    <x v="10"/>
    <d v="2018-11-01T00:00:00"/>
    <x v="2"/>
    <n v="10"/>
    <x v="0"/>
    <n v="3015"/>
    <n v="0"/>
  </r>
  <r>
    <x v="10"/>
    <d v="2018-11-01T00:00:00"/>
    <x v="3"/>
    <n v="11"/>
    <x v="0"/>
    <n v="2982"/>
    <n v="0"/>
  </r>
  <r>
    <x v="10"/>
    <d v="2018-11-01T00:00:00"/>
    <x v="3"/>
    <n v="12"/>
    <x v="0"/>
    <n v="2982"/>
    <n v="0"/>
  </r>
  <r>
    <x v="10"/>
    <d v="2018-11-01T00:00:00"/>
    <x v="3"/>
    <n v="13"/>
    <x v="0"/>
    <n v="2982"/>
    <n v="0"/>
  </r>
  <r>
    <x v="10"/>
    <d v="2018-11-01T00:00:00"/>
    <x v="3"/>
    <n v="14"/>
    <x v="0"/>
    <n v="2982"/>
    <n v="0"/>
  </r>
  <r>
    <x v="10"/>
    <d v="2018-11-01T00:00:00"/>
    <x v="4"/>
    <n v="15"/>
    <x v="0"/>
    <n v="2936"/>
    <n v="0"/>
  </r>
  <r>
    <x v="10"/>
    <d v="2018-11-01T00:00:00"/>
    <x v="4"/>
    <n v="16"/>
    <x v="0"/>
    <n v="2936"/>
    <n v="0"/>
  </r>
  <r>
    <x v="10"/>
    <d v="2018-11-01T00:00:00"/>
    <x v="4"/>
    <n v="17"/>
    <x v="0"/>
    <n v="2936"/>
    <n v="0"/>
  </r>
  <r>
    <x v="10"/>
    <d v="2018-11-01T00:00:00"/>
    <x v="4"/>
    <n v="18"/>
    <x v="0"/>
    <n v="2936"/>
    <n v="0"/>
  </r>
  <r>
    <x v="10"/>
    <d v="2018-11-01T00:00:00"/>
    <x v="5"/>
    <n v="19"/>
    <x v="0"/>
    <n v="2982"/>
    <n v="0"/>
  </r>
  <r>
    <x v="10"/>
    <d v="2018-11-01T00:00:00"/>
    <x v="5"/>
    <n v="20"/>
    <x v="0"/>
    <n v="2982"/>
    <n v="0"/>
  </r>
  <r>
    <x v="10"/>
    <d v="2018-11-01T00:00:00"/>
    <x v="5"/>
    <n v="21"/>
    <x v="0"/>
    <n v="2982"/>
    <n v="0"/>
  </r>
  <r>
    <x v="10"/>
    <d v="2018-11-01T00:00:00"/>
    <x v="5"/>
    <n v="22"/>
    <x v="0"/>
    <n v="2982"/>
    <n v="0"/>
  </r>
  <r>
    <x v="10"/>
    <d v="2018-11-01T00:00:00"/>
    <x v="0"/>
    <n v="23"/>
    <x v="0"/>
    <n v="3178"/>
    <n v="0"/>
  </r>
  <r>
    <x v="10"/>
    <d v="2018-11-01T00:00:00"/>
    <x v="0"/>
    <n v="24"/>
    <x v="0"/>
    <n v="3178"/>
    <n v="0"/>
  </r>
  <r>
    <x v="11"/>
    <d v="2018-12-01T00:00:00"/>
    <x v="0"/>
    <n v="1"/>
    <x v="0"/>
    <n v="3128"/>
    <n v="0"/>
  </r>
  <r>
    <x v="11"/>
    <d v="2018-12-01T00:00:00"/>
    <x v="0"/>
    <n v="2"/>
    <x v="0"/>
    <n v="3128"/>
    <n v="0"/>
  </r>
  <r>
    <x v="11"/>
    <d v="2018-12-01T00:00:00"/>
    <x v="1"/>
    <n v="3"/>
    <x v="0"/>
    <n v="3088"/>
    <n v="0"/>
  </r>
  <r>
    <x v="11"/>
    <d v="2018-12-01T00:00:00"/>
    <x v="1"/>
    <n v="4"/>
    <x v="0"/>
    <n v="3088"/>
    <n v="0"/>
  </r>
  <r>
    <x v="11"/>
    <d v="2018-12-01T00:00:00"/>
    <x v="1"/>
    <n v="5"/>
    <x v="0"/>
    <n v="3088"/>
    <n v="0"/>
  </r>
  <r>
    <x v="11"/>
    <d v="2018-12-01T00:00:00"/>
    <x v="1"/>
    <n v="6"/>
    <x v="0"/>
    <n v="3088"/>
    <n v="0"/>
  </r>
  <r>
    <x v="11"/>
    <d v="2018-12-01T00:00:00"/>
    <x v="2"/>
    <n v="7"/>
    <x v="0"/>
    <n v="3015"/>
    <n v="0"/>
  </r>
  <r>
    <x v="11"/>
    <d v="2018-12-01T00:00:00"/>
    <x v="2"/>
    <n v="8"/>
    <x v="0"/>
    <n v="3015"/>
    <n v="0"/>
  </r>
  <r>
    <x v="11"/>
    <d v="2018-12-01T00:00:00"/>
    <x v="2"/>
    <n v="9"/>
    <x v="0"/>
    <n v="3015"/>
    <n v="0"/>
  </r>
  <r>
    <x v="11"/>
    <d v="2018-12-01T00:00:00"/>
    <x v="2"/>
    <n v="10"/>
    <x v="0"/>
    <n v="3015"/>
    <n v="0"/>
  </r>
  <r>
    <x v="11"/>
    <d v="2018-12-01T00:00:00"/>
    <x v="3"/>
    <n v="11"/>
    <x v="0"/>
    <n v="2982"/>
    <n v="0"/>
  </r>
  <r>
    <x v="11"/>
    <d v="2018-12-01T00:00:00"/>
    <x v="3"/>
    <n v="12"/>
    <x v="0"/>
    <n v="2982"/>
    <n v="0"/>
  </r>
  <r>
    <x v="11"/>
    <d v="2018-12-01T00:00:00"/>
    <x v="3"/>
    <n v="13"/>
    <x v="0"/>
    <n v="2982"/>
    <n v="0"/>
  </r>
  <r>
    <x v="11"/>
    <d v="2018-12-01T00:00:00"/>
    <x v="3"/>
    <n v="14"/>
    <x v="0"/>
    <n v="2982"/>
    <n v="0"/>
  </r>
  <r>
    <x v="11"/>
    <d v="2018-12-01T00:00:00"/>
    <x v="4"/>
    <n v="15"/>
    <x v="0"/>
    <n v="2982"/>
    <n v="0"/>
  </r>
  <r>
    <x v="11"/>
    <d v="2018-12-01T00:00:00"/>
    <x v="4"/>
    <n v="16"/>
    <x v="0"/>
    <n v="2982"/>
    <n v="0"/>
  </r>
  <r>
    <x v="11"/>
    <d v="2018-12-01T00:00:00"/>
    <x v="4"/>
    <n v="17"/>
    <x v="0"/>
    <n v="2982"/>
    <n v="0"/>
  </r>
  <r>
    <x v="11"/>
    <d v="2018-12-01T00:00:00"/>
    <x v="4"/>
    <n v="18"/>
    <x v="0"/>
    <n v="2982"/>
    <n v="0"/>
  </r>
  <r>
    <x v="11"/>
    <d v="2018-12-01T00:00:00"/>
    <x v="5"/>
    <n v="19"/>
    <x v="0"/>
    <n v="2982"/>
    <n v="0"/>
  </r>
  <r>
    <x v="11"/>
    <d v="2018-12-01T00:00:00"/>
    <x v="5"/>
    <n v="20"/>
    <x v="0"/>
    <n v="2982"/>
    <n v="0"/>
  </r>
  <r>
    <x v="11"/>
    <d v="2018-12-01T00:00:00"/>
    <x v="5"/>
    <n v="21"/>
    <x v="0"/>
    <n v="2982"/>
    <n v="0"/>
  </r>
  <r>
    <x v="11"/>
    <d v="2018-12-01T00:00:00"/>
    <x v="5"/>
    <n v="22"/>
    <x v="0"/>
    <n v="2982"/>
    <n v="0"/>
  </r>
  <r>
    <x v="11"/>
    <d v="2018-12-01T00:00:00"/>
    <x v="0"/>
    <n v="23"/>
    <x v="0"/>
    <n v="3128"/>
    <n v="0"/>
  </r>
  <r>
    <x v="11"/>
    <d v="2018-12-01T00:00:00"/>
    <x v="0"/>
    <n v="24"/>
    <x v="0"/>
    <n v="3128"/>
    <n v="0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9">
  <r>
    <x v="0"/>
    <d v="2018-01-01T00:00:00"/>
    <s v="a. HE1-2 &amp; HE23-24"/>
    <n v="1"/>
    <x v="0"/>
    <n v="2982"/>
    <n v="3041"/>
  </r>
  <r>
    <x v="0"/>
    <d v="2018-01-01T00:00:00"/>
    <s v="a. HE1-2 &amp; HE23-24"/>
    <n v="2"/>
    <x v="0"/>
    <n v="2982"/>
    <n v="3041"/>
  </r>
  <r>
    <x v="0"/>
    <d v="2018-01-01T00:00:00"/>
    <s v="b. HE3-6"/>
    <n v="3"/>
    <x v="0"/>
    <n v="2982"/>
    <n v="2991"/>
  </r>
  <r>
    <x v="0"/>
    <d v="2018-01-01T00:00:00"/>
    <s v="b. HE3-6"/>
    <n v="4"/>
    <x v="0"/>
    <n v="2982"/>
    <n v="2991"/>
  </r>
  <r>
    <x v="0"/>
    <d v="2018-01-01T00:00:00"/>
    <s v="b. HE3-6"/>
    <n v="5"/>
    <x v="0"/>
    <n v="2982"/>
    <n v="2991"/>
  </r>
  <r>
    <x v="0"/>
    <d v="2018-01-01T00:00:00"/>
    <s v="b. HE3-6"/>
    <n v="6"/>
    <x v="0"/>
    <n v="2982"/>
    <n v="2991"/>
  </r>
  <r>
    <x v="0"/>
    <d v="2018-01-01T00:00:00"/>
    <s v="c. HE7-10"/>
    <n v="7"/>
    <x v="0"/>
    <n v="2898"/>
    <n v="2871"/>
  </r>
  <r>
    <x v="0"/>
    <d v="2018-01-01T00:00:00"/>
    <s v="c. HE7-10"/>
    <n v="8"/>
    <x v="0"/>
    <n v="2898"/>
    <n v="2871"/>
  </r>
  <r>
    <x v="0"/>
    <d v="2018-01-01T00:00:00"/>
    <s v="c. HE7-10"/>
    <n v="9"/>
    <x v="0"/>
    <n v="2898"/>
    <n v="2871"/>
  </r>
  <r>
    <x v="0"/>
    <d v="2018-01-01T00:00:00"/>
    <s v="c. HE7-10"/>
    <n v="10"/>
    <x v="0"/>
    <n v="2898"/>
    <n v="2871"/>
  </r>
  <r>
    <x v="0"/>
    <d v="2018-01-01T00:00:00"/>
    <s v="d. HE11-14"/>
    <n v="11"/>
    <x v="0"/>
    <n v="2898"/>
    <n v="2949"/>
  </r>
  <r>
    <x v="0"/>
    <d v="2018-01-01T00:00:00"/>
    <s v="d. HE11-14"/>
    <n v="12"/>
    <x v="0"/>
    <n v="2898"/>
    <n v="2949"/>
  </r>
  <r>
    <x v="0"/>
    <d v="2018-01-01T00:00:00"/>
    <s v="d. HE11-14"/>
    <n v="13"/>
    <x v="0"/>
    <n v="2898"/>
    <n v="2949"/>
  </r>
  <r>
    <x v="0"/>
    <d v="2018-01-01T00:00:00"/>
    <s v="d. HE11-14"/>
    <n v="14"/>
    <x v="0"/>
    <n v="2898"/>
    <n v="2949"/>
  </r>
  <r>
    <x v="0"/>
    <d v="2018-01-01T00:00:00"/>
    <s v="e. HE15-18"/>
    <n v="15"/>
    <x v="0"/>
    <n v="2898"/>
    <n v="2991"/>
  </r>
  <r>
    <x v="0"/>
    <d v="2018-01-01T00:00:00"/>
    <s v="e. HE15-18"/>
    <n v="16"/>
    <x v="0"/>
    <n v="2898"/>
    <n v="2991"/>
  </r>
  <r>
    <x v="0"/>
    <d v="2018-01-01T00:00:00"/>
    <s v="e. HE15-18"/>
    <n v="17"/>
    <x v="0"/>
    <n v="2898"/>
    <n v="2991"/>
  </r>
  <r>
    <x v="0"/>
    <d v="2018-01-01T00:00:00"/>
    <s v="e. HE15-18"/>
    <n v="18"/>
    <x v="0"/>
    <n v="2898"/>
    <n v="2991"/>
  </r>
  <r>
    <x v="0"/>
    <d v="2018-01-01T00:00:00"/>
    <s v="f. HE19-22"/>
    <n v="19"/>
    <x v="0"/>
    <n v="2898"/>
    <n v="2949"/>
  </r>
  <r>
    <x v="0"/>
    <d v="2018-01-01T00:00:00"/>
    <s v="f. HE19-22"/>
    <n v="20"/>
    <x v="0"/>
    <n v="2898"/>
    <n v="2949"/>
  </r>
  <r>
    <x v="0"/>
    <d v="2018-01-01T00:00:00"/>
    <s v="f. HE19-22"/>
    <n v="21"/>
    <x v="0"/>
    <n v="2898"/>
    <n v="2949"/>
  </r>
  <r>
    <x v="0"/>
    <d v="2018-01-01T00:00:00"/>
    <s v="f. HE19-22"/>
    <n v="22"/>
    <x v="0"/>
    <n v="2898"/>
    <n v="2949"/>
  </r>
  <r>
    <x v="0"/>
    <d v="2018-01-01T00:00:00"/>
    <s v="a. HE1-2 &amp; HE23-24"/>
    <n v="23"/>
    <x v="0"/>
    <n v="2982"/>
    <n v="3041"/>
  </r>
  <r>
    <x v="0"/>
    <d v="2018-01-01T00:00:00"/>
    <s v="a. HE1-2 &amp; HE23-24"/>
    <n v="24"/>
    <x v="0"/>
    <n v="2982"/>
    <n v="3041"/>
  </r>
  <r>
    <x v="1"/>
    <d v="2018-02-01T00:00:00"/>
    <s v="a. HE1-2 &amp; HE23-24"/>
    <n v="1"/>
    <x v="0"/>
    <n v="3015"/>
    <n v="3079"/>
  </r>
  <r>
    <x v="1"/>
    <d v="2018-02-01T00:00:00"/>
    <s v="a. HE1-2 &amp; HE23-24"/>
    <n v="2"/>
    <x v="0"/>
    <n v="3015"/>
    <n v="3079"/>
  </r>
  <r>
    <x v="1"/>
    <d v="2018-02-01T00:00:00"/>
    <s v="b. HE3-6"/>
    <n v="3"/>
    <x v="0"/>
    <n v="3015"/>
    <n v="3041"/>
  </r>
  <r>
    <x v="1"/>
    <d v="2018-02-01T00:00:00"/>
    <s v="b. HE3-6"/>
    <n v="4"/>
    <x v="0"/>
    <n v="3015"/>
    <n v="3041"/>
  </r>
  <r>
    <x v="1"/>
    <d v="2018-02-01T00:00:00"/>
    <s v="b. HE3-6"/>
    <n v="5"/>
    <x v="0"/>
    <n v="3015"/>
    <n v="3041"/>
  </r>
  <r>
    <x v="1"/>
    <d v="2018-02-01T00:00:00"/>
    <s v="b. HE3-6"/>
    <n v="6"/>
    <x v="0"/>
    <n v="3015"/>
    <n v="3041"/>
  </r>
  <r>
    <x v="1"/>
    <d v="2018-02-01T00:00:00"/>
    <s v="c. HE7-10"/>
    <n v="7"/>
    <x v="0"/>
    <n v="2898"/>
    <n v="2991"/>
  </r>
  <r>
    <x v="1"/>
    <d v="2018-02-01T00:00:00"/>
    <s v="c. HE7-10"/>
    <n v="8"/>
    <x v="0"/>
    <n v="2898"/>
    <n v="2991"/>
  </r>
  <r>
    <x v="1"/>
    <d v="2018-02-01T00:00:00"/>
    <s v="c. HE7-10"/>
    <n v="9"/>
    <x v="0"/>
    <n v="2898"/>
    <n v="2991"/>
  </r>
  <r>
    <x v="1"/>
    <d v="2018-02-01T00:00:00"/>
    <s v="c. HE7-10"/>
    <n v="10"/>
    <x v="0"/>
    <n v="2898"/>
    <n v="2991"/>
  </r>
  <r>
    <x v="1"/>
    <d v="2018-02-01T00:00:00"/>
    <s v="d. HE11-14"/>
    <n v="11"/>
    <x v="0"/>
    <n v="2898"/>
    <n v="3041"/>
  </r>
  <r>
    <x v="1"/>
    <d v="2018-02-01T00:00:00"/>
    <s v="d. HE11-14"/>
    <n v="12"/>
    <x v="0"/>
    <n v="2898"/>
    <n v="3041"/>
  </r>
  <r>
    <x v="1"/>
    <d v="2018-02-01T00:00:00"/>
    <s v="d. HE11-14"/>
    <n v="13"/>
    <x v="0"/>
    <n v="2898"/>
    <n v="3041"/>
  </r>
  <r>
    <x v="1"/>
    <d v="2018-02-01T00:00:00"/>
    <s v="d. HE11-14"/>
    <n v="14"/>
    <x v="0"/>
    <n v="2898"/>
    <n v="3041"/>
  </r>
  <r>
    <x v="1"/>
    <d v="2018-02-01T00:00:00"/>
    <s v="e. HE15-18"/>
    <n v="15"/>
    <x v="0"/>
    <n v="2936"/>
    <n v="2991"/>
  </r>
  <r>
    <x v="1"/>
    <d v="2018-02-01T00:00:00"/>
    <s v="e. HE15-18"/>
    <n v="16"/>
    <x v="0"/>
    <n v="2936"/>
    <n v="2991"/>
  </r>
  <r>
    <x v="1"/>
    <d v="2018-02-01T00:00:00"/>
    <s v="e. HE15-18"/>
    <n v="17"/>
    <x v="0"/>
    <n v="2936"/>
    <n v="2991"/>
  </r>
  <r>
    <x v="1"/>
    <d v="2018-02-01T00:00:00"/>
    <s v="e. HE15-18"/>
    <n v="18"/>
    <x v="0"/>
    <n v="2936"/>
    <n v="2991"/>
  </r>
  <r>
    <x v="1"/>
    <d v="2018-02-01T00:00:00"/>
    <s v="f. HE19-22"/>
    <n v="19"/>
    <x v="0"/>
    <n v="2936"/>
    <n v="2991"/>
  </r>
  <r>
    <x v="1"/>
    <d v="2018-02-01T00:00:00"/>
    <s v="f. HE19-22"/>
    <n v="20"/>
    <x v="0"/>
    <n v="2936"/>
    <n v="2991"/>
  </r>
  <r>
    <x v="1"/>
    <d v="2018-02-01T00:00:00"/>
    <s v="f. HE19-22"/>
    <n v="21"/>
    <x v="0"/>
    <n v="2936"/>
    <n v="2991"/>
  </r>
  <r>
    <x v="1"/>
    <d v="2018-02-01T00:00:00"/>
    <s v="f. HE19-22"/>
    <n v="22"/>
    <x v="0"/>
    <n v="2936"/>
    <n v="2991"/>
  </r>
  <r>
    <x v="1"/>
    <d v="2018-02-01T00:00:00"/>
    <s v="a. HE1-2 &amp; HE23-24"/>
    <n v="23"/>
    <x v="0"/>
    <n v="3015"/>
    <n v="3079"/>
  </r>
  <r>
    <x v="1"/>
    <d v="2018-02-01T00:00:00"/>
    <s v="a. HE1-2 &amp; HE23-24"/>
    <n v="24"/>
    <x v="0"/>
    <n v="3015"/>
    <n v="3079"/>
  </r>
  <r>
    <x v="2"/>
    <d v="2018-03-01T00:00:00"/>
    <s v="a. HE1-2 &amp; HE23-24"/>
    <n v="1"/>
    <x v="0"/>
    <n v="3178"/>
    <n v="3335"/>
  </r>
  <r>
    <x v="2"/>
    <d v="2018-03-01T00:00:00"/>
    <s v="a. HE1-2 &amp; HE23-24"/>
    <n v="2"/>
    <x v="0"/>
    <n v="3178"/>
    <n v="3335"/>
  </r>
  <r>
    <x v="2"/>
    <d v="2018-03-01T00:00:00"/>
    <s v="b. HE3-6"/>
    <n v="3"/>
    <x v="0"/>
    <n v="3178"/>
    <n v="3335"/>
  </r>
  <r>
    <x v="2"/>
    <d v="2018-03-01T00:00:00"/>
    <s v="b. HE3-6"/>
    <n v="4"/>
    <x v="0"/>
    <n v="3178"/>
    <n v="3335"/>
  </r>
  <r>
    <x v="2"/>
    <d v="2018-03-01T00:00:00"/>
    <s v="b. HE3-6"/>
    <n v="5"/>
    <x v="0"/>
    <n v="3178"/>
    <n v="3335"/>
  </r>
  <r>
    <x v="2"/>
    <d v="2018-03-01T00:00:00"/>
    <s v="b. HE3-6"/>
    <n v="6"/>
    <x v="0"/>
    <n v="3178"/>
    <n v="3335"/>
  </r>
  <r>
    <x v="2"/>
    <d v="2018-03-01T00:00:00"/>
    <s v="c. HE7-10"/>
    <n v="7"/>
    <x v="0"/>
    <n v="3088"/>
    <n v="3239"/>
  </r>
  <r>
    <x v="2"/>
    <d v="2018-03-01T00:00:00"/>
    <s v="c. HE7-10"/>
    <n v="8"/>
    <x v="0"/>
    <n v="3088"/>
    <n v="3239"/>
  </r>
  <r>
    <x v="2"/>
    <d v="2018-03-01T00:00:00"/>
    <s v="c. HE7-10"/>
    <n v="9"/>
    <x v="0"/>
    <n v="3088"/>
    <n v="3239"/>
  </r>
  <r>
    <x v="2"/>
    <d v="2018-03-01T00:00:00"/>
    <s v="c. HE7-10"/>
    <n v="10"/>
    <x v="0"/>
    <n v="3088"/>
    <n v="3239"/>
  </r>
  <r>
    <x v="2"/>
    <d v="2018-03-01T00:00:00"/>
    <s v="d. HE11-14"/>
    <n v="11"/>
    <x v="0"/>
    <n v="3015"/>
    <n v="3239"/>
  </r>
  <r>
    <x v="2"/>
    <d v="2018-03-01T00:00:00"/>
    <s v="d. HE11-14"/>
    <n v="12"/>
    <x v="0"/>
    <n v="3015"/>
    <n v="3239"/>
  </r>
  <r>
    <x v="2"/>
    <d v="2018-03-01T00:00:00"/>
    <s v="d. HE11-14"/>
    <n v="13"/>
    <x v="0"/>
    <n v="3015"/>
    <n v="3239"/>
  </r>
  <r>
    <x v="2"/>
    <d v="2018-03-01T00:00:00"/>
    <s v="d. HE11-14"/>
    <n v="14"/>
    <x v="0"/>
    <n v="3015"/>
    <n v="3239"/>
  </r>
  <r>
    <x v="2"/>
    <d v="2018-03-01T00:00:00"/>
    <s v="e. HE15-18"/>
    <n v="15"/>
    <x v="0"/>
    <n v="2982"/>
    <n v="3195"/>
  </r>
  <r>
    <x v="2"/>
    <d v="2018-03-01T00:00:00"/>
    <s v="e. HE15-18"/>
    <n v="16"/>
    <x v="0"/>
    <n v="2982"/>
    <n v="3195"/>
  </r>
  <r>
    <x v="2"/>
    <d v="2018-03-01T00:00:00"/>
    <s v="e. HE15-18"/>
    <n v="17"/>
    <x v="0"/>
    <n v="2982"/>
    <n v="3195"/>
  </r>
  <r>
    <x v="2"/>
    <d v="2018-03-01T00:00:00"/>
    <s v="e. HE15-18"/>
    <n v="18"/>
    <x v="0"/>
    <n v="2982"/>
    <n v="3195"/>
  </r>
  <r>
    <x v="2"/>
    <d v="2018-03-01T00:00:00"/>
    <s v="f. HE19-22"/>
    <n v="19"/>
    <x v="0"/>
    <n v="2982"/>
    <n v="3195"/>
  </r>
  <r>
    <x v="2"/>
    <d v="2018-03-01T00:00:00"/>
    <s v="f. HE19-22"/>
    <n v="20"/>
    <x v="0"/>
    <n v="2982"/>
    <n v="3195"/>
  </r>
  <r>
    <x v="2"/>
    <d v="2018-03-01T00:00:00"/>
    <s v="f. HE19-22"/>
    <n v="21"/>
    <x v="0"/>
    <n v="2982"/>
    <n v="3195"/>
  </r>
  <r>
    <x v="2"/>
    <d v="2018-03-01T00:00:00"/>
    <s v="f. HE19-22"/>
    <n v="22"/>
    <x v="0"/>
    <n v="2982"/>
    <n v="3195"/>
  </r>
  <r>
    <x v="2"/>
    <d v="2018-03-01T00:00:00"/>
    <s v="a. HE1-2 &amp; HE23-24"/>
    <n v="23"/>
    <x v="0"/>
    <n v="3178"/>
    <n v="3335"/>
  </r>
  <r>
    <x v="2"/>
    <d v="2018-03-01T00:00:00"/>
    <s v="a. HE1-2 &amp; HE23-24"/>
    <n v="24"/>
    <x v="0"/>
    <n v="3178"/>
    <n v="3335"/>
  </r>
  <r>
    <x v="3"/>
    <d v="2018-04-01T00:00:00"/>
    <s v="a. HE1-2 &amp; HE23-24"/>
    <n v="1"/>
    <x v="0"/>
    <n v="3088"/>
    <n v="3195"/>
  </r>
  <r>
    <x v="3"/>
    <d v="2018-04-01T00:00:00"/>
    <s v="a. HE1-2 &amp; HE23-24"/>
    <n v="2"/>
    <x v="0"/>
    <n v="3088"/>
    <n v="3195"/>
  </r>
  <r>
    <x v="3"/>
    <d v="2018-04-01T00:00:00"/>
    <s v="b. HE3-6"/>
    <n v="3"/>
    <x v="0"/>
    <n v="3128"/>
    <n v="3239"/>
  </r>
  <r>
    <x v="3"/>
    <d v="2018-04-01T00:00:00"/>
    <s v="b. HE3-6"/>
    <n v="4"/>
    <x v="0"/>
    <n v="3128"/>
    <n v="3239"/>
  </r>
  <r>
    <x v="3"/>
    <d v="2018-04-01T00:00:00"/>
    <s v="b. HE3-6"/>
    <n v="5"/>
    <x v="0"/>
    <n v="3128"/>
    <n v="3239"/>
  </r>
  <r>
    <x v="3"/>
    <d v="2018-04-01T00:00:00"/>
    <s v="b. HE3-6"/>
    <n v="6"/>
    <x v="0"/>
    <n v="3128"/>
    <n v="3239"/>
  </r>
  <r>
    <x v="3"/>
    <d v="2018-04-01T00:00:00"/>
    <s v="c. HE7-10"/>
    <n v="7"/>
    <x v="0"/>
    <n v="3015"/>
    <n v="3156"/>
  </r>
  <r>
    <x v="3"/>
    <d v="2018-04-01T00:00:00"/>
    <s v="c. HE7-10"/>
    <n v="8"/>
    <x v="0"/>
    <n v="3015"/>
    <n v="3156"/>
  </r>
  <r>
    <x v="3"/>
    <d v="2018-04-01T00:00:00"/>
    <s v="c. HE7-10"/>
    <n v="9"/>
    <x v="0"/>
    <n v="3015"/>
    <n v="3156"/>
  </r>
  <r>
    <x v="3"/>
    <d v="2018-04-01T00:00:00"/>
    <s v="c. HE7-10"/>
    <n v="10"/>
    <x v="0"/>
    <n v="3015"/>
    <n v="3156"/>
  </r>
  <r>
    <x v="3"/>
    <d v="2018-04-01T00:00:00"/>
    <s v="d. HE11-14"/>
    <n v="11"/>
    <x v="0"/>
    <n v="2982"/>
    <n v="3041"/>
  </r>
  <r>
    <x v="3"/>
    <d v="2018-04-01T00:00:00"/>
    <s v="d. HE11-14"/>
    <n v="12"/>
    <x v="0"/>
    <n v="2982"/>
    <n v="3041"/>
  </r>
  <r>
    <x v="3"/>
    <d v="2018-04-01T00:00:00"/>
    <s v="d. HE11-14"/>
    <n v="13"/>
    <x v="0"/>
    <n v="2982"/>
    <n v="3041"/>
  </r>
  <r>
    <x v="3"/>
    <d v="2018-04-01T00:00:00"/>
    <s v="d. HE11-14"/>
    <n v="14"/>
    <x v="0"/>
    <n v="2982"/>
    <n v="3041"/>
  </r>
  <r>
    <x v="3"/>
    <d v="2018-04-01T00:00:00"/>
    <s v="e. HE15-18"/>
    <n v="15"/>
    <x v="0"/>
    <n v="2936"/>
    <n v="2991"/>
  </r>
  <r>
    <x v="3"/>
    <d v="2018-04-01T00:00:00"/>
    <s v="e. HE15-18"/>
    <n v="16"/>
    <x v="0"/>
    <n v="2936"/>
    <n v="2991"/>
  </r>
  <r>
    <x v="3"/>
    <d v="2018-04-01T00:00:00"/>
    <s v="e. HE15-18"/>
    <n v="17"/>
    <x v="0"/>
    <n v="2936"/>
    <n v="2991"/>
  </r>
  <r>
    <x v="3"/>
    <d v="2018-04-01T00:00:00"/>
    <s v="e. HE15-18"/>
    <n v="18"/>
    <x v="0"/>
    <n v="2936"/>
    <n v="2991"/>
  </r>
  <r>
    <x v="3"/>
    <d v="2018-04-01T00:00:00"/>
    <s v="f. HE19-22"/>
    <n v="19"/>
    <x v="0"/>
    <n v="2936"/>
    <n v="2991"/>
  </r>
  <r>
    <x v="3"/>
    <d v="2018-04-01T00:00:00"/>
    <s v="f. HE19-22"/>
    <n v="20"/>
    <x v="0"/>
    <n v="2936"/>
    <n v="2991"/>
  </r>
  <r>
    <x v="3"/>
    <d v="2018-04-01T00:00:00"/>
    <s v="f. HE19-22"/>
    <n v="21"/>
    <x v="0"/>
    <n v="2936"/>
    <n v="2991"/>
  </r>
  <r>
    <x v="3"/>
    <d v="2018-04-01T00:00:00"/>
    <s v="f. HE19-22"/>
    <n v="22"/>
    <x v="0"/>
    <n v="2936"/>
    <n v="2991"/>
  </r>
  <r>
    <x v="4"/>
    <d v="2018-05-01T00:00:00"/>
    <s v="a. HE1-2 &amp; HE23-24"/>
    <n v="23"/>
    <x v="0"/>
    <n v="3088"/>
    <n v="3195"/>
  </r>
  <r>
    <x v="4"/>
    <d v="2018-05-01T00:00:00"/>
    <s v="a. HE1-2 &amp; HE23-24"/>
    <n v="24"/>
    <x v="0"/>
    <n v="3088"/>
    <n v="3195"/>
  </r>
  <r>
    <x v="4"/>
    <d v="2018-05-01T00:00:00"/>
    <s v="a. HE1-2 &amp; HE23-24"/>
    <n v="1"/>
    <x v="0"/>
    <n v="2982"/>
    <n v="3041"/>
  </r>
  <r>
    <x v="4"/>
    <d v="2018-05-01T00:00:00"/>
    <s v="a. HE1-2 &amp; HE23-24"/>
    <n v="2"/>
    <x v="0"/>
    <n v="2982"/>
    <n v="3041"/>
  </r>
  <r>
    <x v="4"/>
    <d v="2018-05-01T00:00:00"/>
    <s v="b. HE3-6"/>
    <n v="3"/>
    <x v="0"/>
    <n v="3015"/>
    <n v="3041"/>
  </r>
  <r>
    <x v="4"/>
    <d v="2018-05-01T00:00:00"/>
    <s v="b. HE3-6"/>
    <n v="4"/>
    <x v="0"/>
    <n v="3015"/>
    <n v="3041"/>
  </r>
  <r>
    <x v="4"/>
    <d v="2018-05-01T00:00:00"/>
    <s v="b. HE3-6"/>
    <n v="5"/>
    <x v="0"/>
    <n v="3015"/>
    <n v="3041"/>
  </r>
  <r>
    <x v="4"/>
    <d v="2018-05-01T00:00:00"/>
    <s v="b. HE3-6"/>
    <n v="6"/>
    <x v="0"/>
    <n v="3015"/>
    <n v="3041"/>
  </r>
  <r>
    <x v="4"/>
    <d v="2018-05-01T00:00:00"/>
    <s v="c. HE7-10"/>
    <n v="7"/>
    <x v="0"/>
    <n v="2936"/>
    <n v="2949"/>
  </r>
  <r>
    <x v="4"/>
    <d v="2018-05-01T00:00:00"/>
    <s v="c. HE7-10"/>
    <n v="8"/>
    <x v="0"/>
    <n v="2936"/>
    <n v="2949"/>
  </r>
  <r>
    <x v="4"/>
    <d v="2018-05-01T00:00:00"/>
    <s v="c. HE7-10"/>
    <n v="9"/>
    <x v="0"/>
    <n v="2936"/>
    <n v="2949"/>
  </r>
  <r>
    <x v="4"/>
    <d v="2018-05-01T00:00:00"/>
    <s v="c. HE7-10"/>
    <n v="10"/>
    <x v="0"/>
    <n v="2936"/>
    <n v="2949"/>
  </r>
  <r>
    <x v="4"/>
    <d v="2018-05-01T00:00:00"/>
    <s v="d. HE11-14"/>
    <n v="11"/>
    <x v="0"/>
    <n v="2825"/>
    <n v="2774"/>
  </r>
  <r>
    <x v="4"/>
    <d v="2018-05-01T00:00:00"/>
    <s v="d. HE11-14"/>
    <n v="12"/>
    <x v="0"/>
    <n v="2825"/>
    <n v="2774"/>
  </r>
  <r>
    <x v="4"/>
    <d v="2018-05-01T00:00:00"/>
    <s v="d. HE11-14"/>
    <n v="13"/>
    <x v="0"/>
    <n v="2825"/>
    <n v="2774"/>
  </r>
  <r>
    <x v="4"/>
    <d v="2018-05-01T00:00:00"/>
    <s v="d. HE11-14"/>
    <n v="14"/>
    <x v="0"/>
    <n v="2825"/>
    <n v="2774"/>
  </r>
  <r>
    <x v="4"/>
    <d v="2018-05-01T00:00:00"/>
    <s v="e. HE15-18"/>
    <n v="15"/>
    <x v="0"/>
    <n v="2800"/>
    <n v="2800"/>
  </r>
  <r>
    <x v="4"/>
    <d v="2018-05-01T00:00:00"/>
    <s v="e. HE15-18"/>
    <n v="16"/>
    <x v="0"/>
    <n v="2800"/>
    <n v="2800"/>
  </r>
  <r>
    <x v="4"/>
    <d v="2018-05-01T00:00:00"/>
    <s v="e. HE15-18"/>
    <n v="17"/>
    <x v="0"/>
    <n v="2800"/>
    <n v="2800"/>
  </r>
  <r>
    <x v="4"/>
    <d v="2018-05-01T00:00:00"/>
    <s v="e. HE15-18"/>
    <n v="18"/>
    <x v="0"/>
    <n v="2800"/>
    <n v="2800"/>
  </r>
  <r>
    <x v="4"/>
    <d v="2018-05-01T00:00:00"/>
    <s v="f. HE19-22"/>
    <n v="19"/>
    <x v="0"/>
    <n v="2800"/>
    <n v="2800"/>
  </r>
  <r>
    <x v="4"/>
    <d v="2018-05-01T00:00:00"/>
    <s v="f. HE19-22"/>
    <n v="20"/>
    <x v="0"/>
    <n v="2800"/>
    <n v="2800"/>
  </r>
  <r>
    <x v="4"/>
    <d v="2018-05-01T00:00:00"/>
    <s v="f. HE19-22"/>
    <n v="21"/>
    <x v="0"/>
    <n v="2800"/>
    <n v="2800"/>
  </r>
  <r>
    <x v="4"/>
    <d v="2018-05-01T00:00:00"/>
    <s v="f. HE19-22"/>
    <n v="22"/>
    <x v="0"/>
    <n v="2800"/>
    <n v="2800"/>
  </r>
  <r>
    <x v="4"/>
    <d v="2018-05-01T00:00:00"/>
    <s v="a. HE1-2 &amp; HE23-24"/>
    <n v="23"/>
    <x v="0"/>
    <n v="2982"/>
    <n v="3041"/>
  </r>
  <r>
    <x v="4"/>
    <d v="2018-05-01T00:00:00"/>
    <s v="a. HE1-2 &amp; HE23-24"/>
    <n v="24"/>
    <x v="0"/>
    <n v="2982"/>
    <n v="3041"/>
  </r>
  <r>
    <x v="5"/>
    <d v="2018-06-01T00:00:00"/>
    <s v="a. HE1-2 &amp; HE23-24"/>
    <n v="1"/>
    <x v="0"/>
    <n v="2668"/>
    <n v="2651"/>
  </r>
  <r>
    <x v="5"/>
    <d v="2018-06-01T00:00:00"/>
    <s v="a. HE1-2 &amp; HE23-24"/>
    <n v="2"/>
    <x v="0"/>
    <n v="2668"/>
    <n v="2651"/>
  </r>
  <r>
    <x v="5"/>
    <d v="2018-06-01T00:00:00"/>
    <s v="b. HE3-6"/>
    <n v="3"/>
    <x v="0"/>
    <n v="2825"/>
    <n v="2774"/>
  </r>
  <r>
    <x v="5"/>
    <d v="2018-06-01T00:00:00"/>
    <s v="b. HE3-6"/>
    <n v="4"/>
    <x v="0"/>
    <n v="2825"/>
    <n v="2774"/>
  </r>
  <r>
    <x v="5"/>
    <d v="2018-06-01T00:00:00"/>
    <s v="b. HE3-6"/>
    <n v="5"/>
    <x v="0"/>
    <n v="2825"/>
    <n v="2774"/>
  </r>
  <r>
    <x v="5"/>
    <d v="2018-06-01T00:00:00"/>
    <s v="b. HE3-6"/>
    <n v="6"/>
    <x v="0"/>
    <n v="2825"/>
    <n v="2774"/>
  </r>
  <r>
    <x v="5"/>
    <d v="2018-06-01T00:00:00"/>
    <s v="c. HE7-10"/>
    <n v="7"/>
    <x v="0"/>
    <n v="2618"/>
    <n v="2651"/>
  </r>
  <r>
    <x v="5"/>
    <d v="2018-06-01T00:00:00"/>
    <s v="c. HE7-10"/>
    <n v="8"/>
    <x v="0"/>
    <n v="2618"/>
    <n v="2651"/>
  </r>
  <r>
    <x v="5"/>
    <d v="2018-06-01T00:00:00"/>
    <s v="c. HE7-10"/>
    <n v="9"/>
    <x v="0"/>
    <n v="2618"/>
    <n v="2651"/>
  </r>
  <r>
    <x v="5"/>
    <d v="2018-06-01T00:00:00"/>
    <s v="c. HE7-10"/>
    <n v="10"/>
    <x v="0"/>
    <n v="2618"/>
    <n v="2651"/>
  </r>
  <r>
    <x v="5"/>
    <d v="2018-06-01T00:00:00"/>
    <s v="d. HE11-14"/>
    <n v="11"/>
    <x v="0"/>
    <n v="2450"/>
    <n v="2381"/>
  </r>
  <r>
    <x v="5"/>
    <d v="2018-06-01T00:00:00"/>
    <s v="d. HE11-14"/>
    <n v="12"/>
    <x v="0"/>
    <n v="2450"/>
    <n v="2381"/>
  </r>
  <r>
    <x v="5"/>
    <d v="2018-06-01T00:00:00"/>
    <s v="d. HE11-14"/>
    <n v="13"/>
    <x v="0"/>
    <n v="2450"/>
    <n v="2381"/>
  </r>
  <r>
    <x v="5"/>
    <d v="2018-06-01T00:00:00"/>
    <s v="d. HE11-14"/>
    <n v="14"/>
    <x v="0"/>
    <n v="2450"/>
    <n v="2381"/>
  </r>
  <r>
    <x v="5"/>
    <d v="2018-06-01T00:00:00"/>
    <s v="e. HE15-18"/>
    <n v="15"/>
    <x v="0"/>
    <n v="2800"/>
    <n v="2800"/>
  </r>
  <r>
    <x v="5"/>
    <d v="2018-06-01T00:00:00"/>
    <s v="e. HE15-18"/>
    <n v="16"/>
    <x v="0"/>
    <n v="2800"/>
    <n v="2800"/>
  </r>
  <r>
    <x v="5"/>
    <d v="2018-06-01T00:00:00"/>
    <s v="e. HE15-18"/>
    <n v="17"/>
    <x v="0"/>
    <n v="2800"/>
    <n v="2800"/>
  </r>
  <r>
    <x v="5"/>
    <d v="2018-06-01T00:00:00"/>
    <s v="e. HE15-18"/>
    <n v="18"/>
    <x v="0"/>
    <n v="2800"/>
    <n v="2800"/>
  </r>
  <r>
    <x v="5"/>
    <d v="2018-06-01T00:00:00"/>
    <s v="f. HE19-22"/>
    <n v="19"/>
    <x v="0"/>
    <n v="2800"/>
    <n v="2800"/>
  </r>
  <r>
    <x v="5"/>
    <d v="2018-06-01T00:00:00"/>
    <s v="f. HE19-22"/>
    <n v="20"/>
    <x v="0"/>
    <n v="2800"/>
    <n v="2800"/>
  </r>
  <r>
    <x v="5"/>
    <d v="2018-06-01T00:00:00"/>
    <s v="f. HE19-22"/>
    <n v="21"/>
    <x v="0"/>
    <n v="2800"/>
    <n v="2800"/>
  </r>
  <r>
    <x v="5"/>
    <d v="2018-06-01T00:00:00"/>
    <s v="f. HE19-22"/>
    <n v="22"/>
    <x v="0"/>
    <n v="2800"/>
    <n v="2800"/>
  </r>
  <r>
    <x v="5"/>
    <d v="2018-06-01T00:00:00"/>
    <s v="a. HE1-2 &amp; HE23-24"/>
    <n v="23"/>
    <x v="0"/>
    <n v="2668"/>
    <n v="2651"/>
  </r>
  <r>
    <x v="5"/>
    <d v="2018-06-01T00:00:00"/>
    <s v="a. HE1-2 &amp; HE23-24"/>
    <n v="24"/>
    <x v="0"/>
    <n v="2668"/>
    <n v="2651"/>
  </r>
  <r>
    <x v="6"/>
    <d v="2018-07-01T00:00:00"/>
    <s v="a. HE1-2 &amp; HE23-24"/>
    <n v="1"/>
    <x v="0"/>
    <n v="2498"/>
    <n v="2517"/>
  </r>
  <r>
    <x v="6"/>
    <d v="2018-07-01T00:00:00"/>
    <s v="a. HE1-2 &amp; HE23-24"/>
    <n v="2"/>
    <x v="0"/>
    <n v="2498"/>
    <n v="2517"/>
  </r>
  <r>
    <x v="6"/>
    <d v="2018-07-01T00:00:00"/>
    <s v="b. HE3-6"/>
    <n v="3"/>
    <x v="0"/>
    <n v="2538"/>
    <n v="2562"/>
  </r>
  <r>
    <x v="6"/>
    <d v="2018-07-01T00:00:00"/>
    <s v="b. HE3-6"/>
    <n v="4"/>
    <x v="0"/>
    <n v="2538"/>
    <n v="2562"/>
  </r>
  <r>
    <x v="6"/>
    <d v="2018-07-01T00:00:00"/>
    <s v="b. HE3-6"/>
    <n v="5"/>
    <x v="0"/>
    <n v="2538"/>
    <n v="2562"/>
  </r>
  <r>
    <x v="6"/>
    <d v="2018-07-01T00:00:00"/>
    <s v="b. HE3-6"/>
    <n v="6"/>
    <x v="0"/>
    <n v="2538"/>
    <n v="2562"/>
  </r>
  <r>
    <x v="6"/>
    <d v="2018-07-01T00:00:00"/>
    <s v="c. HE7-10"/>
    <n v="7"/>
    <x v="0"/>
    <n v="2450"/>
    <n v="2517"/>
  </r>
  <r>
    <x v="6"/>
    <d v="2018-07-01T00:00:00"/>
    <s v="c. HE7-10"/>
    <n v="8"/>
    <x v="0"/>
    <n v="2450"/>
    <n v="2517"/>
  </r>
  <r>
    <x v="6"/>
    <d v="2018-07-01T00:00:00"/>
    <s v="c. HE7-10"/>
    <n v="9"/>
    <x v="0"/>
    <n v="2450"/>
    <n v="2517"/>
  </r>
  <r>
    <x v="6"/>
    <d v="2018-07-01T00:00:00"/>
    <s v="c. HE7-10"/>
    <n v="10"/>
    <x v="0"/>
    <n v="2450"/>
    <n v="2517"/>
  </r>
  <r>
    <x v="6"/>
    <d v="2018-07-01T00:00:00"/>
    <s v="d. HE11-14"/>
    <n v="11"/>
    <x v="0"/>
    <n v="2300"/>
    <n v="2300"/>
  </r>
  <r>
    <x v="6"/>
    <d v="2018-07-01T00:00:00"/>
    <s v="d. HE11-14"/>
    <n v="12"/>
    <x v="0"/>
    <n v="2300"/>
    <n v="2300"/>
  </r>
  <r>
    <x v="6"/>
    <d v="2018-07-01T00:00:00"/>
    <s v="d. HE11-14"/>
    <n v="13"/>
    <x v="0"/>
    <n v="2300"/>
    <n v="2300"/>
  </r>
  <r>
    <x v="6"/>
    <d v="2018-07-01T00:00:00"/>
    <s v="d. HE11-14"/>
    <n v="14"/>
    <x v="0"/>
    <n v="2300"/>
    <n v="2300"/>
  </r>
  <r>
    <x v="6"/>
    <d v="2018-07-01T00:00:00"/>
    <s v="e. HE15-18"/>
    <n v="15"/>
    <x v="0"/>
    <n v="2800"/>
    <n v="2800"/>
  </r>
  <r>
    <x v="6"/>
    <d v="2018-07-01T00:00:00"/>
    <s v="e. HE15-18"/>
    <n v="16"/>
    <x v="0"/>
    <n v="2800"/>
    <n v="2800"/>
  </r>
  <r>
    <x v="6"/>
    <d v="2018-07-01T00:00:00"/>
    <s v="e. HE15-18"/>
    <n v="17"/>
    <x v="0"/>
    <n v="2800"/>
    <n v="2800"/>
  </r>
  <r>
    <x v="6"/>
    <d v="2018-07-01T00:00:00"/>
    <s v="e. HE15-18"/>
    <n v="18"/>
    <x v="0"/>
    <n v="2800"/>
    <n v="2800"/>
  </r>
  <r>
    <x v="6"/>
    <d v="2018-07-01T00:00:00"/>
    <s v="f. HE19-22"/>
    <n v="19"/>
    <x v="0"/>
    <n v="2800"/>
    <n v="2800"/>
  </r>
  <r>
    <x v="6"/>
    <d v="2018-07-01T00:00:00"/>
    <s v="f. HE19-22"/>
    <n v="20"/>
    <x v="0"/>
    <n v="2800"/>
    <n v="2800"/>
  </r>
  <r>
    <x v="6"/>
    <d v="2018-07-01T00:00:00"/>
    <s v="f. HE19-22"/>
    <n v="21"/>
    <x v="0"/>
    <n v="2800"/>
    <n v="2800"/>
  </r>
  <r>
    <x v="6"/>
    <d v="2018-07-01T00:00:00"/>
    <s v="f. HE19-22"/>
    <n v="22"/>
    <x v="0"/>
    <n v="2800"/>
    <n v="2800"/>
  </r>
  <r>
    <x v="6"/>
    <d v="2018-07-01T00:00:00"/>
    <s v="a. HE1-2 &amp; HE23-24"/>
    <n v="23"/>
    <x v="0"/>
    <n v="2498"/>
    <n v="2517"/>
  </r>
  <r>
    <x v="6"/>
    <d v="2018-07-01T00:00:00"/>
    <s v="a. HE1-2 &amp; HE23-24"/>
    <n v="24"/>
    <x v="0"/>
    <n v="2498"/>
    <n v="2517"/>
  </r>
  <r>
    <x v="7"/>
    <d v="2018-08-01T00:00:00"/>
    <s v="a. HE1-2 &amp; HE23-24"/>
    <n v="1"/>
    <x v="0"/>
    <n v="2498"/>
    <n v="2517"/>
  </r>
  <r>
    <x v="7"/>
    <d v="2018-08-01T00:00:00"/>
    <s v="a. HE1-2 &amp; HE23-24"/>
    <n v="2"/>
    <x v="0"/>
    <n v="2498"/>
    <n v="2517"/>
  </r>
  <r>
    <x v="7"/>
    <d v="2018-08-01T00:00:00"/>
    <s v="b. HE3-6"/>
    <n v="3"/>
    <x v="0"/>
    <n v="2538"/>
    <n v="2600"/>
  </r>
  <r>
    <x v="7"/>
    <d v="2018-08-01T00:00:00"/>
    <s v="b. HE3-6"/>
    <n v="4"/>
    <x v="0"/>
    <n v="2538"/>
    <n v="2600"/>
  </r>
  <r>
    <x v="7"/>
    <d v="2018-08-01T00:00:00"/>
    <s v="b. HE3-6"/>
    <n v="5"/>
    <x v="0"/>
    <n v="2538"/>
    <n v="2600"/>
  </r>
  <r>
    <x v="7"/>
    <d v="2018-08-01T00:00:00"/>
    <s v="b. HE3-6"/>
    <n v="6"/>
    <x v="0"/>
    <n v="2538"/>
    <n v="2600"/>
  </r>
  <r>
    <x v="7"/>
    <d v="2018-08-01T00:00:00"/>
    <s v="c. HE7-10"/>
    <n v="7"/>
    <x v="0"/>
    <n v="2498"/>
    <n v="2517"/>
  </r>
  <r>
    <x v="7"/>
    <d v="2018-08-01T00:00:00"/>
    <s v="c. HE7-10"/>
    <n v="8"/>
    <x v="0"/>
    <n v="2498"/>
    <n v="2517"/>
  </r>
  <r>
    <x v="7"/>
    <d v="2018-08-01T00:00:00"/>
    <s v="c. HE7-10"/>
    <n v="9"/>
    <x v="0"/>
    <n v="2498"/>
    <n v="2517"/>
  </r>
  <r>
    <x v="7"/>
    <d v="2018-08-01T00:00:00"/>
    <s v="c. HE7-10"/>
    <n v="10"/>
    <x v="0"/>
    <n v="2498"/>
    <n v="2517"/>
  </r>
  <r>
    <x v="7"/>
    <d v="2018-08-01T00:00:00"/>
    <s v="d. HE11-14"/>
    <n v="11"/>
    <x v="0"/>
    <n v="2300"/>
    <n v="2300"/>
  </r>
  <r>
    <x v="7"/>
    <d v="2018-08-01T00:00:00"/>
    <s v="d. HE11-14"/>
    <n v="12"/>
    <x v="0"/>
    <n v="2300"/>
    <n v="2300"/>
  </r>
  <r>
    <x v="7"/>
    <d v="2018-08-01T00:00:00"/>
    <s v="d. HE11-14"/>
    <n v="13"/>
    <x v="0"/>
    <n v="2300"/>
    <n v="2300"/>
  </r>
  <r>
    <x v="7"/>
    <d v="2018-08-01T00:00:00"/>
    <s v="d. HE11-14"/>
    <n v="14"/>
    <x v="0"/>
    <n v="2300"/>
    <n v="2300"/>
  </r>
  <r>
    <x v="7"/>
    <d v="2018-08-01T00:00:00"/>
    <s v="e. HE15-18"/>
    <n v="15"/>
    <x v="0"/>
    <n v="2800"/>
    <n v="2800"/>
  </r>
  <r>
    <x v="7"/>
    <d v="2018-08-01T00:00:00"/>
    <s v="e. HE15-18"/>
    <n v="16"/>
    <x v="0"/>
    <n v="2800"/>
    <n v="2800"/>
  </r>
  <r>
    <x v="7"/>
    <d v="2018-08-01T00:00:00"/>
    <s v="e. HE15-18"/>
    <n v="17"/>
    <x v="0"/>
    <n v="2800"/>
    <n v="2800"/>
  </r>
  <r>
    <x v="7"/>
    <d v="2018-08-01T00:00:00"/>
    <s v="e. HE15-18"/>
    <n v="18"/>
    <x v="0"/>
    <n v="2800"/>
    <n v="2800"/>
  </r>
  <r>
    <x v="7"/>
    <d v="2018-08-01T00:00:00"/>
    <s v="f. HE19-22"/>
    <n v="19"/>
    <x v="0"/>
    <n v="2800"/>
    <n v="2800"/>
  </r>
  <r>
    <x v="7"/>
    <d v="2018-08-01T00:00:00"/>
    <s v="f. HE19-22"/>
    <n v="20"/>
    <x v="0"/>
    <n v="2800"/>
    <n v="2800"/>
  </r>
  <r>
    <x v="7"/>
    <d v="2018-08-01T00:00:00"/>
    <s v="f. HE19-22"/>
    <n v="21"/>
    <x v="0"/>
    <n v="2800"/>
    <n v="2800"/>
  </r>
  <r>
    <x v="7"/>
    <d v="2018-08-01T00:00:00"/>
    <s v="f. HE19-22"/>
    <n v="22"/>
    <x v="0"/>
    <n v="2800"/>
    <n v="2800"/>
  </r>
  <r>
    <x v="7"/>
    <d v="2018-08-01T00:00:00"/>
    <s v="a. HE1-2 &amp; HE23-24"/>
    <n v="23"/>
    <x v="0"/>
    <n v="2498"/>
    <n v="2517"/>
  </r>
  <r>
    <x v="7"/>
    <d v="2018-08-01T00:00:00"/>
    <s v="a. HE1-2 &amp; HE23-24"/>
    <n v="24"/>
    <x v="0"/>
    <n v="2498"/>
    <n v="2517"/>
  </r>
  <r>
    <x v="8"/>
    <d v="2018-09-01T00:00:00"/>
    <s v="a. HE1-2 &amp; HE23-24"/>
    <n v="1"/>
    <x v="0"/>
    <n v="2732"/>
    <n v="2705"/>
  </r>
  <r>
    <x v="8"/>
    <d v="2018-09-01T00:00:00"/>
    <s v="a. HE1-2 &amp; HE23-24"/>
    <n v="2"/>
    <x v="0"/>
    <n v="2732"/>
    <n v="2705"/>
  </r>
  <r>
    <x v="8"/>
    <d v="2018-09-01T00:00:00"/>
    <s v="b. HE3-6"/>
    <n v="3"/>
    <x v="0"/>
    <n v="2825"/>
    <n v="2774"/>
  </r>
  <r>
    <x v="8"/>
    <d v="2018-09-01T00:00:00"/>
    <s v="b. HE3-6"/>
    <n v="4"/>
    <x v="0"/>
    <n v="2825"/>
    <n v="2774"/>
  </r>
  <r>
    <x v="8"/>
    <d v="2018-09-01T00:00:00"/>
    <s v="b. HE3-6"/>
    <n v="5"/>
    <x v="0"/>
    <n v="2825"/>
    <n v="2774"/>
  </r>
  <r>
    <x v="8"/>
    <d v="2018-09-01T00:00:00"/>
    <s v="b. HE3-6"/>
    <n v="6"/>
    <x v="0"/>
    <n v="2825"/>
    <n v="2774"/>
  </r>
  <r>
    <x v="8"/>
    <d v="2018-09-01T00:00:00"/>
    <s v="c. HE7-10"/>
    <n v="7"/>
    <x v="0"/>
    <n v="2618"/>
    <n v="2651"/>
  </r>
  <r>
    <x v="8"/>
    <d v="2018-09-01T00:00:00"/>
    <s v="c. HE7-10"/>
    <n v="8"/>
    <x v="0"/>
    <n v="2618"/>
    <n v="2651"/>
  </r>
  <r>
    <x v="8"/>
    <d v="2018-09-01T00:00:00"/>
    <s v="c. HE7-10"/>
    <n v="9"/>
    <x v="0"/>
    <n v="2618"/>
    <n v="2651"/>
  </r>
  <r>
    <x v="8"/>
    <d v="2018-09-01T00:00:00"/>
    <s v="c. HE7-10"/>
    <n v="10"/>
    <x v="0"/>
    <n v="2618"/>
    <n v="2651"/>
  </r>
  <r>
    <x v="8"/>
    <d v="2018-09-01T00:00:00"/>
    <s v="d. HE11-14"/>
    <n v="11"/>
    <x v="0"/>
    <n v="2498"/>
    <n v="2427"/>
  </r>
  <r>
    <x v="8"/>
    <d v="2018-09-01T00:00:00"/>
    <s v="d. HE11-14"/>
    <n v="12"/>
    <x v="0"/>
    <n v="2498"/>
    <n v="2427"/>
  </r>
  <r>
    <x v="8"/>
    <d v="2018-09-01T00:00:00"/>
    <s v="d. HE11-14"/>
    <n v="13"/>
    <x v="0"/>
    <n v="2498"/>
    <n v="2427"/>
  </r>
  <r>
    <x v="8"/>
    <d v="2018-09-01T00:00:00"/>
    <s v="d. HE11-14"/>
    <n v="14"/>
    <x v="0"/>
    <n v="2498"/>
    <n v="2427"/>
  </r>
  <r>
    <x v="8"/>
    <d v="2018-09-01T00:00:00"/>
    <s v="e. HE15-18"/>
    <n v="15"/>
    <x v="0"/>
    <n v="2800"/>
    <n v="2800"/>
  </r>
  <r>
    <x v="8"/>
    <d v="2018-09-01T00:00:00"/>
    <s v="e. HE15-18"/>
    <n v="16"/>
    <x v="0"/>
    <n v="2800"/>
    <n v="2800"/>
  </r>
  <r>
    <x v="8"/>
    <d v="2018-09-01T00:00:00"/>
    <s v="e. HE15-18"/>
    <n v="17"/>
    <x v="0"/>
    <n v="2800"/>
    <n v="2800"/>
  </r>
  <r>
    <x v="8"/>
    <d v="2018-09-01T00:00:00"/>
    <s v="e. HE15-18"/>
    <n v="18"/>
    <x v="0"/>
    <n v="2800"/>
    <n v="2800"/>
  </r>
  <r>
    <x v="8"/>
    <d v="2018-09-01T00:00:00"/>
    <s v="f. HE19-22"/>
    <n v="19"/>
    <x v="0"/>
    <n v="2800"/>
    <n v="2800"/>
  </r>
  <r>
    <x v="8"/>
    <d v="2018-09-01T00:00:00"/>
    <s v="f. HE19-22"/>
    <n v="20"/>
    <x v="0"/>
    <n v="2800"/>
    <n v="2800"/>
  </r>
  <r>
    <x v="8"/>
    <d v="2018-09-01T00:00:00"/>
    <s v="f. HE19-22"/>
    <n v="21"/>
    <x v="0"/>
    <n v="2800"/>
    <n v="2800"/>
  </r>
  <r>
    <x v="8"/>
    <d v="2018-09-01T00:00:00"/>
    <s v="f. HE19-22"/>
    <n v="22"/>
    <x v="0"/>
    <n v="2800"/>
    <n v="2800"/>
  </r>
  <r>
    <x v="8"/>
    <d v="2018-09-01T00:00:00"/>
    <s v="a. HE1-2 &amp; HE23-24"/>
    <n v="23"/>
    <x v="0"/>
    <n v="2732"/>
    <n v="2705"/>
  </r>
  <r>
    <x v="8"/>
    <d v="2018-09-01T00:00:00"/>
    <s v="a. HE1-2 &amp; HE23-24"/>
    <n v="24"/>
    <x v="0"/>
    <n v="2732"/>
    <n v="2705"/>
  </r>
  <r>
    <x v="9"/>
    <d v="2018-10-01T00:00:00"/>
    <s v="a. HE1-2 &amp; HE23-24"/>
    <n v="1"/>
    <x v="0"/>
    <n v="2982"/>
    <n v="0"/>
  </r>
  <r>
    <x v="9"/>
    <d v="2018-10-01T00:00:00"/>
    <s v="a. HE1-2 &amp; HE23-24"/>
    <n v="2"/>
    <x v="0"/>
    <n v="2982"/>
    <n v="0"/>
  </r>
  <r>
    <x v="9"/>
    <d v="2018-10-01T00:00:00"/>
    <s v="b. HE3-6"/>
    <n v="3"/>
    <x v="0"/>
    <n v="3015"/>
    <n v="0"/>
  </r>
  <r>
    <x v="9"/>
    <d v="2018-10-01T00:00:00"/>
    <s v="b. HE3-6"/>
    <n v="4"/>
    <x v="0"/>
    <n v="3015"/>
    <n v="0"/>
  </r>
  <r>
    <x v="9"/>
    <d v="2018-10-01T00:00:00"/>
    <s v="b. HE3-6"/>
    <n v="5"/>
    <x v="0"/>
    <n v="3015"/>
    <n v="0"/>
  </r>
  <r>
    <x v="9"/>
    <d v="2018-10-01T00:00:00"/>
    <s v="b. HE3-6"/>
    <n v="6"/>
    <x v="0"/>
    <n v="3015"/>
    <n v="0"/>
  </r>
  <r>
    <x v="9"/>
    <d v="2018-10-01T00:00:00"/>
    <s v="c. HE7-10"/>
    <n v="7"/>
    <x v="0"/>
    <n v="2936"/>
    <n v="0"/>
  </r>
  <r>
    <x v="9"/>
    <d v="2018-10-01T00:00:00"/>
    <s v="c. HE7-10"/>
    <n v="8"/>
    <x v="0"/>
    <n v="2936"/>
    <n v="0"/>
  </r>
  <r>
    <x v="9"/>
    <d v="2018-10-01T00:00:00"/>
    <s v="c. HE7-10"/>
    <n v="9"/>
    <x v="0"/>
    <n v="2936"/>
    <n v="0"/>
  </r>
  <r>
    <x v="9"/>
    <d v="2018-10-01T00:00:00"/>
    <s v="c. HE7-10"/>
    <n v="10"/>
    <x v="0"/>
    <n v="2936"/>
    <n v="0"/>
  </r>
  <r>
    <x v="9"/>
    <d v="2018-10-01T00:00:00"/>
    <s v="d. HE11-14"/>
    <n v="11"/>
    <x v="0"/>
    <n v="2825"/>
    <n v="0"/>
  </r>
  <r>
    <x v="9"/>
    <d v="2018-10-01T00:00:00"/>
    <s v="d. HE11-14"/>
    <n v="12"/>
    <x v="0"/>
    <n v="2825"/>
    <n v="0"/>
  </r>
  <r>
    <x v="9"/>
    <d v="2018-10-01T00:00:00"/>
    <s v="d. HE11-14"/>
    <n v="13"/>
    <x v="0"/>
    <n v="2825"/>
    <n v="0"/>
  </r>
  <r>
    <x v="9"/>
    <d v="2018-10-01T00:00:00"/>
    <s v="d. HE11-14"/>
    <n v="14"/>
    <x v="0"/>
    <n v="2825"/>
    <n v="0"/>
  </r>
  <r>
    <x v="9"/>
    <d v="2018-10-01T00:00:00"/>
    <s v="e. HE15-18"/>
    <n v="15"/>
    <x v="0"/>
    <n v="2800"/>
    <n v="0"/>
  </r>
  <r>
    <x v="9"/>
    <d v="2018-10-01T00:00:00"/>
    <s v="e. HE15-18"/>
    <n v="16"/>
    <x v="0"/>
    <n v="2800"/>
    <n v="0"/>
  </r>
  <r>
    <x v="9"/>
    <d v="2018-10-01T00:00:00"/>
    <s v="e. HE15-18"/>
    <n v="17"/>
    <x v="0"/>
    <n v="2800"/>
    <n v="0"/>
  </r>
  <r>
    <x v="9"/>
    <d v="2018-10-01T00:00:00"/>
    <s v="e. HE15-18"/>
    <n v="18"/>
    <x v="0"/>
    <n v="2800"/>
    <n v="0"/>
  </r>
  <r>
    <x v="9"/>
    <d v="2018-10-01T00:00:00"/>
    <s v="f. HE19-22"/>
    <n v="19"/>
    <x v="0"/>
    <n v="2800"/>
    <n v="0"/>
  </r>
  <r>
    <x v="9"/>
    <d v="2018-10-01T00:00:00"/>
    <s v="f. HE19-22"/>
    <n v="20"/>
    <x v="0"/>
    <n v="2800"/>
    <n v="0"/>
  </r>
  <r>
    <x v="9"/>
    <d v="2018-10-01T00:00:00"/>
    <s v="f. HE19-22"/>
    <n v="21"/>
    <x v="0"/>
    <n v="2800"/>
    <n v="0"/>
  </r>
  <r>
    <x v="9"/>
    <d v="2018-10-01T00:00:00"/>
    <s v="f. HE19-22"/>
    <n v="22"/>
    <x v="0"/>
    <n v="2800"/>
    <n v="0"/>
  </r>
  <r>
    <x v="9"/>
    <d v="2018-10-01T00:00:00"/>
    <s v="a. HE1-2 &amp; HE23-24"/>
    <n v="23"/>
    <x v="0"/>
    <n v="2982"/>
    <n v="0"/>
  </r>
  <r>
    <x v="9"/>
    <d v="2018-10-01T00:00:00"/>
    <s v="a. HE1-2 &amp; HE23-24"/>
    <n v="24"/>
    <x v="0"/>
    <n v="2982"/>
    <n v="0"/>
  </r>
  <r>
    <x v="10"/>
    <d v="2018-11-01T00:00:00"/>
    <s v="a. HE1-2 &amp; HE23-24"/>
    <n v="1"/>
    <x v="0"/>
    <n v="3178"/>
    <n v="0"/>
  </r>
  <r>
    <x v="10"/>
    <d v="2018-11-01T00:00:00"/>
    <s v="a. HE1-2 &amp; HE23-24"/>
    <n v="2"/>
    <x v="0"/>
    <n v="3178"/>
    <n v="0"/>
  </r>
  <r>
    <x v="10"/>
    <d v="2018-11-01T00:00:00"/>
    <s v="b. HE3-6"/>
    <n v="3"/>
    <x v="0"/>
    <n v="3178"/>
    <n v="0"/>
  </r>
  <r>
    <x v="10"/>
    <d v="2018-11-01T00:00:00"/>
    <s v="b. HE3-6"/>
    <n v="4"/>
    <x v="0"/>
    <n v="3178"/>
    <n v="0"/>
  </r>
  <r>
    <x v="10"/>
    <d v="2018-11-01T00:00:00"/>
    <s v="b. HE3-6"/>
    <n v="5"/>
    <x v="0"/>
    <n v="3178"/>
    <n v="0"/>
  </r>
  <r>
    <x v="10"/>
    <d v="2018-11-01T00:00:00"/>
    <s v="b. HE3-6"/>
    <n v="6"/>
    <x v="0"/>
    <n v="3178"/>
    <n v="0"/>
  </r>
  <r>
    <x v="10"/>
    <d v="2018-11-01T00:00:00"/>
    <s v="c. HE7-10"/>
    <n v="7"/>
    <x v="0"/>
    <n v="3015"/>
    <n v="0"/>
  </r>
  <r>
    <x v="10"/>
    <d v="2018-11-01T00:00:00"/>
    <s v="c. HE7-10"/>
    <n v="8"/>
    <x v="0"/>
    <n v="3015"/>
    <n v="0"/>
  </r>
  <r>
    <x v="10"/>
    <d v="2018-11-01T00:00:00"/>
    <s v="c. HE7-10"/>
    <n v="9"/>
    <x v="0"/>
    <n v="3015"/>
    <n v="0"/>
  </r>
  <r>
    <x v="10"/>
    <d v="2018-11-01T00:00:00"/>
    <s v="c. HE7-10"/>
    <n v="10"/>
    <x v="0"/>
    <n v="3015"/>
    <n v="0"/>
  </r>
  <r>
    <x v="10"/>
    <d v="2018-11-01T00:00:00"/>
    <s v="d. HE11-14"/>
    <n v="11"/>
    <x v="0"/>
    <n v="2982"/>
    <n v="0"/>
  </r>
  <r>
    <x v="10"/>
    <d v="2018-11-01T00:00:00"/>
    <s v="d. HE11-14"/>
    <n v="12"/>
    <x v="0"/>
    <n v="2982"/>
    <n v="0"/>
  </r>
  <r>
    <x v="10"/>
    <d v="2018-11-01T00:00:00"/>
    <s v="d. HE11-14"/>
    <n v="13"/>
    <x v="0"/>
    <n v="2982"/>
    <n v="0"/>
  </r>
  <r>
    <x v="10"/>
    <d v="2018-11-01T00:00:00"/>
    <s v="d. HE11-14"/>
    <n v="14"/>
    <x v="0"/>
    <n v="2982"/>
    <n v="0"/>
  </r>
  <r>
    <x v="10"/>
    <d v="2018-11-01T00:00:00"/>
    <s v="e. HE15-18"/>
    <n v="15"/>
    <x v="0"/>
    <n v="2936"/>
    <n v="0"/>
  </r>
  <r>
    <x v="10"/>
    <d v="2018-11-01T00:00:00"/>
    <s v="e. HE15-18"/>
    <n v="16"/>
    <x v="0"/>
    <n v="2936"/>
    <n v="0"/>
  </r>
  <r>
    <x v="10"/>
    <d v="2018-11-01T00:00:00"/>
    <s v="e. HE15-18"/>
    <n v="17"/>
    <x v="0"/>
    <n v="2936"/>
    <n v="0"/>
  </r>
  <r>
    <x v="10"/>
    <d v="2018-11-01T00:00:00"/>
    <s v="e. HE15-18"/>
    <n v="18"/>
    <x v="0"/>
    <n v="2936"/>
    <n v="0"/>
  </r>
  <r>
    <x v="10"/>
    <d v="2018-11-01T00:00:00"/>
    <s v="f. HE19-22"/>
    <n v="19"/>
    <x v="0"/>
    <n v="2982"/>
    <n v="0"/>
  </r>
  <r>
    <x v="10"/>
    <d v="2018-11-01T00:00:00"/>
    <s v="f. HE19-22"/>
    <n v="20"/>
    <x v="0"/>
    <n v="2982"/>
    <n v="0"/>
  </r>
  <r>
    <x v="10"/>
    <d v="2018-11-01T00:00:00"/>
    <s v="f. HE19-22"/>
    <n v="21"/>
    <x v="0"/>
    <n v="2982"/>
    <n v="0"/>
  </r>
  <r>
    <x v="10"/>
    <d v="2018-11-01T00:00:00"/>
    <s v="f. HE19-22"/>
    <n v="22"/>
    <x v="0"/>
    <n v="2982"/>
    <n v="0"/>
  </r>
  <r>
    <x v="10"/>
    <d v="2018-11-01T00:00:00"/>
    <s v="a. HE1-2 &amp; HE23-24"/>
    <n v="23"/>
    <x v="0"/>
    <n v="3178"/>
    <n v="0"/>
  </r>
  <r>
    <x v="10"/>
    <d v="2018-11-01T00:00:00"/>
    <s v="a. HE1-2 &amp; HE23-24"/>
    <n v="24"/>
    <x v="0"/>
    <n v="3178"/>
    <n v="0"/>
  </r>
  <r>
    <x v="11"/>
    <d v="2018-12-01T00:00:00"/>
    <s v="a. HE1-2 &amp; HE23-24"/>
    <n v="1"/>
    <x v="0"/>
    <n v="3128"/>
    <n v="0"/>
  </r>
  <r>
    <x v="11"/>
    <d v="2018-12-01T00:00:00"/>
    <s v="a. HE1-2 &amp; HE23-24"/>
    <n v="2"/>
    <x v="0"/>
    <n v="3128"/>
    <n v="0"/>
  </r>
  <r>
    <x v="11"/>
    <d v="2018-12-01T00:00:00"/>
    <s v="b. HE3-6"/>
    <n v="3"/>
    <x v="0"/>
    <n v="3088"/>
    <n v="0"/>
  </r>
  <r>
    <x v="11"/>
    <d v="2018-12-01T00:00:00"/>
    <s v="b. HE3-6"/>
    <n v="4"/>
    <x v="0"/>
    <n v="3088"/>
    <n v="0"/>
  </r>
  <r>
    <x v="11"/>
    <d v="2018-12-01T00:00:00"/>
    <s v="b. HE3-6"/>
    <n v="5"/>
    <x v="0"/>
    <n v="3088"/>
    <n v="0"/>
  </r>
  <r>
    <x v="11"/>
    <d v="2018-12-01T00:00:00"/>
    <s v="b. HE3-6"/>
    <n v="6"/>
    <x v="0"/>
    <n v="3088"/>
    <n v="0"/>
  </r>
  <r>
    <x v="11"/>
    <d v="2018-12-01T00:00:00"/>
    <s v="c. HE7-10"/>
    <n v="7"/>
    <x v="0"/>
    <n v="3015"/>
    <n v="0"/>
  </r>
  <r>
    <x v="11"/>
    <d v="2018-12-01T00:00:00"/>
    <s v="c. HE7-10"/>
    <n v="8"/>
    <x v="0"/>
    <n v="3015"/>
    <n v="0"/>
  </r>
  <r>
    <x v="11"/>
    <d v="2018-12-01T00:00:00"/>
    <s v="c. HE7-10"/>
    <n v="9"/>
    <x v="0"/>
    <n v="3015"/>
    <n v="0"/>
  </r>
  <r>
    <x v="11"/>
    <d v="2018-12-01T00:00:00"/>
    <s v="c. HE7-10"/>
    <n v="10"/>
    <x v="0"/>
    <n v="3015"/>
    <n v="0"/>
  </r>
  <r>
    <x v="11"/>
    <d v="2018-12-01T00:00:00"/>
    <s v="d. HE11-14"/>
    <n v="11"/>
    <x v="0"/>
    <n v="2982"/>
    <n v="0"/>
  </r>
  <r>
    <x v="11"/>
    <d v="2018-12-01T00:00:00"/>
    <s v="d. HE11-14"/>
    <n v="12"/>
    <x v="0"/>
    <n v="2982"/>
    <n v="0"/>
  </r>
  <r>
    <x v="11"/>
    <d v="2018-12-01T00:00:00"/>
    <s v="d. HE11-14"/>
    <n v="13"/>
    <x v="0"/>
    <n v="2982"/>
    <n v="0"/>
  </r>
  <r>
    <x v="11"/>
    <d v="2018-12-01T00:00:00"/>
    <s v="d. HE11-14"/>
    <n v="14"/>
    <x v="0"/>
    <n v="2982"/>
    <n v="0"/>
  </r>
  <r>
    <x v="11"/>
    <d v="2018-12-01T00:00:00"/>
    <s v="e. HE15-18"/>
    <n v="15"/>
    <x v="0"/>
    <n v="2982"/>
    <n v="0"/>
  </r>
  <r>
    <x v="11"/>
    <d v="2018-12-01T00:00:00"/>
    <s v="e. HE15-18"/>
    <n v="16"/>
    <x v="0"/>
    <n v="2982"/>
    <n v="0"/>
  </r>
  <r>
    <x v="11"/>
    <d v="2018-12-01T00:00:00"/>
    <s v="e. HE15-18"/>
    <n v="17"/>
    <x v="0"/>
    <n v="2982"/>
    <n v="0"/>
  </r>
  <r>
    <x v="11"/>
    <d v="2018-12-01T00:00:00"/>
    <s v="e. HE15-18"/>
    <n v="18"/>
    <x v="0"/>
    <n v="2982"/>
    <n v="0"/>
  </r>
  <r>
    <x v="11"/>
    <d v="2018-12-01T00:00:00"/>
    <s v="f. HE19-22"/>
    <n v="19"/>
    <x v="0"/>
    <n v="2982"/>
    <n v="0"/>
  </r>
  <r>
    <x v="11"/>
    <d v="2018-12-01T00:00:00"/>
    <s v="f. HE19-22"/>
    <n v="20"/>
    <x v="0"/>
    <n v="2982"/>
    <n v="0"/>
  </r>
  <r>
    <x v="11"/>
    <d v="2018-12-01T00:00:00"/>
    <s v="f. HE19-22"/>
    <n v="21"/>
    <x v="0"/>
    <n v="2982"/>
    <n v="0"/>
  </r>
  <r>
    <x v="11"/>
    <d v="2018-12-01T00:00:00"/>
    <s v="f. HE19-22"/>
    <n v="22"/>
    <x v="0"/>
    <n v="2982"/>
    <n v="0"/>
  </r>
  <r>
    <x v="11"/>
    <d v="2018-12-01T00:00:00"/>
    <s v="a. HE1-2 &amp; HE23-24"/>
    <n v="23"/>
    <x v="0"/>
    <n v="3128"/>
    <n v="0"/>
  </r>
  <r>
    <x v="11"/>
    <d v="2018-12-01T00:00:00"/>
    <s v="a. HE1-2 &amp; HE23-24"/>
    <n v="24"/>
    <x v="0"/>
    <n v="3128"/>
    <n v="0"/>
  </r>
  <r>
    <x v="12"/>
    <m/>
    <m/>
    <m/>
    <x v="1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79E24D4-422F-410E-960A-3134D15A4E18}" name="PivotTable9" cacheId="0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>
  <location ref="AL3:BL18" firstHeaderRow="1" firstDataRow="2" firstDataCol="1"/>
  <pivotFields count="8">
    <pivotField axis="axisRow" showAl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</pivotField>
    <pivotField showAll="0"/>
    <pivotField showAll="0"/>
    <pivotField axis="axisCol" showAll="0">
      <items count="2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t="default"/>
      </items>
    </pivotField>
    <pivotField showAll="0"/>
    <pivotField dataField="1" showAll="0"/>
    <pivotField showAll="0"/>
    <pivotField showAll="0"/>
  </pivotFields>
  <rowFields count="1">
    <field x="0"/>
  </rowFields>
  <rowItems count="1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Fields count="1">
    <field x="3"/>
  </colFields>
  <colItems count="2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 t="grand">
      <x/>
    </i>
  </colItems>
  <dataFields count="1">
    <dataField name="Max of 2022 RRS" fld="5" subtotal="max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A3D47B4-ED63-4AEB-9F8C-C87673F47D08}" name="PivotTable2" cacheId="2" applyNumberFormats="0" applyBorderFormats="0" applyFontFormats="0" applyPatternFormats="0" applyAlignmentFormats="0" applyWidthHeightFormats="1" dataCaption="Values" updatedVersion="7" minRefreshableVersion="3" useAutoFormatting="1" rowGrandTotals="0" colGrandTotals="0" itemPrintTitles="1" createdVersion="5" indent="0" outline="1" outlineData="1" multipleFieldFilters="0" chartFormat="63">
  <location ref="K32:M44" firstHeaderRow="0" firstDataRow="1" firstDataCol="1" rowPageCount="1" colPageCount="1"/>
  <pivotFields count="7">
    <pivotField axis="axisRow" showAll="0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</pivotField>
    <pivotField showAll="0" defaultSubtotal="0"/>
    <pivotField showAll="0" defaultSubtotal="0"/>
    <pivotField showAll="0" defaultSubtotal="0"/>
    <pivotField axis="axisPage" multipleItemSelectionAllowed="1" showAll="0" defaultSubtotal="0">
      <items count="2">
        <item x="0"/>
        <item h="1" x="1"/>
      </items>
    </pivotField>
    <pivotField dataField="1" showAll="0"/>
    <pivotField dataField="1" showAl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2">
    <i>
      <x/>
    </i>
    <i i="1">
      <x v="1"/>
    </i>
  </colItems>
  <pageFields count="1">
    <pageField fld="4" hier="-1"/>
  </pageFields>
  <dataFields count="2">
    <dataField name="2022 RRS  " fld="5" subtotal="average" baseField="0" baseItem="3"/>
    <dataField name="2023 RRS " fld="6" subtotal="average" baseField="0" baseItem="1"/>
  </dataFields>
  <chartFormats count="18">
    <chartFormat chart="2" format="3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3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46" format="3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6" format="33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47" format="3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7" format="37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51" format="3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1" format="34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52" format="3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2" format="36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59" format="3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9" format="34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60" format="3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0" format="36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61" format="3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1" format="34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62" format="3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2" format="36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6A352C0-D446-4C78-A726-B9F0141737F3}" name="PivotTable3" cacheId="0" applyNumberFormats="0" applyBorderFormats="0" applyFontFormats="0" applyPatternFormats="0" applyAlignmentFormats="0" applyWidthHeightFormats="1" dataCaption="Values" updatedVersion="7" minRefreshableVersion="3" useAutoFormatting="1" itemPrintTitles="1" createdVersion="5" indent="0" compact="0" compactData="0" multipleFieldFilters="0">
  <location ref="K50:L63" firstHeaderRow="1" firstDataRow="1" firstDataCol="1" rowPageCount="1" colPageCount="1"/>
  <pivotFields count="8">
    <pivotField axis="axisRow" compact="0" outline="0" showAll="0">
      <items count="14">
        <item x="0"/>
        <item x="3"/>
        <item x="6"/>
        <item x="9"/>
        <item x="12"/>
        <item x="1"/>
        <item x="2"/>
        <item x="4"/>
        <item x="5"/>
        <item x="7"/>
        <item x="8"/>
        <item x="10"/>
        <item x="11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multipleItemSelectionAllowed="1" showAll="0">
      <items count="3">
        <item x="0"/>
        <item h="1" x="1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1">
    <field x="0"/>
  </rowFields>
  <rowItems count="13">
    <i>
      <x/>
    </i>
    <i>
      <x v="1"/>
    </i>
    <i>
      <x v="2"/>
    </i>
    <i>
      <x v="3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Items count="1">
    <i/>
  </colItems>
  <pageFields count="1">
    <pageField fld="4" hier="-1"/>
  </pageFields>
  <dataFields count="1">
    <dataField name="Average of Delta-1" fld="7" subtotal="average" baseField="0" baseItem="1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ECD7C90-3235-4C11-944D-EF59CF85F39C}" name="PivotTable1" cacheId="1" applyNumberFormats="0" applyBorderFormats="0" applyFontFormats="0" applyPatternFormats="0" applyAlignmentFormats="0" applyWidthHeightFormats="1" dataCaption="Values" updatedVersion="7" minRefreshableVersion="3" useAutoFormatting="1" rowGrandTotals="0" colGrandTotals="0" itemPrintTitles="1" createdVersion="5" indent="0" outline="1" outlineData="1" multipleFieldFilters="0" chartFormat="269">
  <location ref="K4:M10" firstHeaderRow="0" firstDataRow="1" firstDataCol="1" rowPageCount="2" colPageCount="1"/>
  <pivotFields count="7">
    <pivotField axis="axisPage" multipleItemSelectionAllowed="1" showAll="0" defaultSubtotal="0">
      <items count="12">
        <item h="1" x="0"/>
        <item h="1" x="1"/>
        <item h="1" x="2"/>
        <item h="1" x="3"/>
        <item h="1" x="4"/>
        <item h="1" x="5"/>
        <item h="1" x="6"/>
        <item h="1" x="7"/>
        <item x="8"/>
        <item h="1" x="9"/>
        <item h="1" x="10"/>
        <item h="1" x="11"/>
      </items>
    </pivotField>
    <pivotField showAll="0" defaultSubtotal="0"/>
    <pivotField axis="axisRow" showAll="0" defaultSubtotal="0">
      <items count="6">
        <item x="0"/>
        <item x="1"/>
        <item x="2"/>
        <item x="3"/>
        <item x="4"/>
        <item x="5"/>
      </items>
    </pivotField>
    <pivotField showAll="0" defaultSubtotal="0"/>
    <pivotField axis="axisPage" multipleItemSelectionAllowed="1" showAll="0" defaultSubtotal="0">
      <items count="1">
        <item x="0"/>
      </items>
    </pivotField>
    <pivotField dataField="1" numFmtId="1" showAll="0"/>
    <pivotField dataField="1" showAll="0"/>
  </pivotFields>
  <rowFields count="1">
    <field x="2"/>
  </rowFields>
  <rowItems count="6">
    <i>
      <x/>
    </i>
    <i>
      <x v="1"/>
    </i>
    <i>
      <x v="2"/>
    </i>
    <i>
      <x v="3"/>
    </i>
    <i>
      <x v="4"/>
    </i>
    <i>
      <x v="5"/>
    </i>
  </rowItems>
  <colFields count="1">
    <field x="-2"/>
  </colFields>
  <colItems count="2">
    <i>
      <x/>
    </i>
    <i i="1">
      <x v="1"/>
    </i>
  </colItems>
  <pageFields count="2">
    <pageField fld="0" hier="-1"/>
    <pageField fld="4" hier="-1"/>
  </pageFields>
  <dataFields count="2">
    <dataField name=" 2022 RRS" fld="5" subtotal="average" baseField="2" baseItem="0"/>
    <dataField name=" 2023 RRS" fld="6" subtotal="average" baseField="0" baseItem="0"/>
  </dataFields>
  <chartFormats count="12">
    <chartFormat chart="7" format="3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3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50" format="3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50" format="33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51" format="3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51" format="35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08" format="3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08" format="38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09" format="4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09" format="42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47" format="3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47" format="38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2.bin"/><Relationship Id="rId4" Type="http://schemas.openxmlformats.org/officeDocument/2006/relationships/pivotTable" Target="../pivotTables/pivotTable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07E9D9-A3BA-4EC4-AB2C-99EC6384CBC0}">
  <dimension ref="A1:V27"/>
  <sheetViews>
    <sheetView workbookViewId="0">
      <selection activeCell="E26" sqref="E26"/>
    </sheetView>
  </sheetViews>
  <sheetFormatPr defaultRowHeight="14.5" x14ac:dyDescent="0.35"/>
  <sheetData>
    <row r="1" spans="1:22" ht="39" thickBot="1" x14ac:dyDescent="0.4">
      <c r="A1" s="84"/>
      <c r="B1" s="84" t="s">
        <v>49</v>
      </c>
      <c r="C1" s="84" t="s">
        <v>50</v>
      </c>
      <c r="D1" s="84" t="s">
        <v>51</v>
      </c>
      <c r="E1" s="84" t="s">
        <v>52</v>
      </c>
      <c r="F1" s="84" t="s">
        <v>53</v>
      </c>
      <c r="G1" s="84" t="s">
        <v>54</v>
      </c>
      <c r="H1" s="84" t="s">
        <v>55</v>
      </c>
      <c r="I1" s="84" t="s">
        <v>56</v>
      </c>
      <c r="J1" s="84" t="s">
        <v>57</v>
      </c>
      <c r="K1" s="84" t="s">
        <v>58</v>
      </c>
      <c r="L1" s="84" t="s">
        <v>59</v>
      </c>
      <c r="M1" s="84" t="s">
        <v>60</v>
      </c>
      <c r="R1" s="91" t="s">
        <v>79</v>
      </c>
      <c r="S1" s="91" t="s">
        <v>80</v>
      </c>
      <c r="T1" s="91" t="s">
        <v>81</v>
      </c>
      <c r="U1" s="91" t="s">
        <v>82</v>
      </c>
      <c r="V1" s="91" t="s">
        <v>24</v>
      </c>
    </row>
    <row r="2" spans="1:22" ht="15" thickBot="1" x14ac:dyDescent="0.4">
      <c r="A2" s="85" t="s">
        <v>61</v>
      </c>
      <c r="B2" s="86" t="s">
        <v>62</v>
      </c>
      <c r="C2" s="86" t="s">
        <v>63</v>
      </c>
      <c r="D2" s="86" t="s">
        <v>64</v>
      </c>
      <c r="E2" s="86" t="s">
        <v>65</v>
      </c>
      <c r="F2" s="86" t="s">
        <v>66</v>
      </c>
      <c r="G2" s="86" t="s">
        <v>67</v>
      </c>
      <c r="H2" s="86" t="s">
        <v>68</v>
      </c>
      <c r="I2" s="86" t="s">
        <v>69</v>
      </c>
      <c r="J2" s="86" t="s">
        <v>70</v>
      </c>
      <c r="K2" s="86" t="s">
        <v>71</v>
      </c>
      <c r="L2" s="86" t="s">
        <v>72</v>
      </c>
      <c r="M2" s="86" t="s">
        <v>73</v>
      </c>
      <c r="R2" s="92">
        <v>3.3</v>
      </c>
      <c r="S2" s="93">
        <v>122</v>
      </c>
      <c r="T2" s="92">
        <v>1413</v>
      </c>
      <c r="U2" s="92">
        <v>2121</v>
      </c>
      <c r="V2" s="92">
        <v>3534</v>
      </c>
    </row>
    <row r="3" spans="1:22" ht="23.5" thickBot="1" x14ac:dyDescent="0.4">
      <c r="A3" s="85" t="s">
        <v>74</v>
      </c>
      <c r="B3" s="86">
        <v>130</v>
      </c>
      <c r="C3" s="86">
        <v>140</v>
      </c>
      <c r="D3" s="86">
        <v>150</v>
      </c>
      <c r="E3" s="86">
        <v>160</v>
      </c>
      <c r="F3" s="86">
        <v>170</v>
      </c>
      <c r="G3" s="86">
        <v>180</v>
      </c>
      <c r="H3" s="86">
        <v>190</v>
      </c>
      <c r="I3" s="86">
        <v>200</v>
      </c>
      <c r="J3" s="86">
        <v>210</v>
      </c>
      <c r="K3" s="86">
        <v>220</v>
      </c>
      <c r="L3" s="86">
        <v>230</v>
      </c>
      <c r="M3" s="86">
        <v>240</v>
      </c>
      <c r="R3" s="92">
        <v>2.35</v>
      </c>
      <c r="S3" s="93">
        <v>130</v>
      </c>
      <c r="T3" s="92">
        <v>1390</v>
      </c>
      <c r="U3" s="92">
        <v>1945</v>
      </c>
      <c r="V3" s="92">
        <v>3293</v>
      </c>
    </row>
    <row r="4" spans="1:22" ht="23.5" thickBot="1" x14ac:dyDescent="0.4">
      <c r="A4" s="87" t="s">
        <v>75</v>
      </c>
      <c r="B4" s="108">
        <v>5960</v>
      </c>
      <c r="C4" s="108">
        <v>5563</v>
      </c>
      <c r="D4" s="108">
        <v>5200</v>
      </c>
      <c r="E4" s="108">
        <v>4892</v>
      </c>
      <c r="F4" s="108">
        <v>4622</v>
      </c>
      <c r="G4" s="108">
        <v>4329</v>
      </c>
      <c r="H4" s="108">
        <v>4114</v>
      </c>
      <c r="I4" s="108">
        <v>3920</v>
      </c>
      <c r="J4" s="108">
        <v>3744</v>
      </c>
      <c r="K4" s="108">
        <v>3522</v>
      </c>
      <c r="L4" s="108">
        <v>3314</v>
      </c>
      <c r="M4" s="108">
        <v>3139</v>
      </c>
      <c r="R4" s="92">
        <v>2.2000000000000002</v>
      </c>
      <c r="S4" s="93">
        <v>140</v>
      </c>
      <c r="T4" s="92">
        <v>1390</v>
      </c>
      <c r="U4" s="92">
        <v>1897</v>
      </c>
      <c r="V4" s="92">
        <v>3234</v>
      </c>
    </row>
    <row r="5" spans="1:22" ht="15" thickBot="1" x14ac:dyDescent="0.4">
      <c r="A5" s="88" t="s">
        <v>76</v>
      </c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R5" s="92">
        <v>2.06</v>
      </c>
      <c r="S5" s="93">
        <v>150</v>
      </c>
      <c r="T5" s="92">
        <v>1390</v>
      </c>
      <c r="U5" s="92">
        <v>1849</v>
      </c>
      <c r="V5" s="92">
        <v>3178</v>
      </c>
    </row>
    <row r="6" spans="1:22" ht="35" thickBot="1" x14ac:dyDescent="0.4">
      <c r="A6" s="89" t="s">
        <v>77</v>
      </c>
      <c r="B6" s="90">
        <v>3293</v>
      </c>
      <c r="C6" s="90">
        <v>3234</v>
      </c>
      <c r="D6" s="90">
        <v>3178</v>
      </c>
      <c r="E6" s="90">
        <v>3128</v>
      </c>
      <c r="F6" s="90">
        <v>3088</v>
      </c>
      <c r="G6" s="90">
        <v>3015</v>
      </c>
      <c r="H6" s="90">
        <v>2982</v>
      </c>
      <c r="I6" s="90">
        <v>2936</v>
      </c>
      <c r="J6" s="90">
        <v>2898</v>
      </c>
      <c r="K6" s="90">
        <v>2825</v>
      </c>
      <c r="L6" s="90">
        <v>2732</v>
      </c>
      <c r="M6" s="90">
        <v>2668</v>
      </c>
      <c r="R6" s="92">
        <v>1.94</v>
      </c>
      <c r="S6" s="93">
        <v>160</v>
      </c>
      <c r="T6" s="92">
        <v>1390</v>
      </c>
      <c r="U6" s="92">
        <v>1805</v>
      </c>
      <c r="V6" s="92">
        <v>3128</v>
      </c>
    </row>
    <row r="7" spans="1:22" ht="35" thickBot="1" x14ac:dyDescent="0.4">
      <c r="A7" s="89" t="s">
        <v>78</v>
      </c>
      <c r="B7" s="86">
        <v>3293</v>
      </c>
      <c r="C7" s="86">
        <v>3234</v>
      </c>
      <c r="D7" s="86">
        <v>3178</v>
      </c>
      <c r="E7" s="86">
        <v>3128</v>
      </c>
      <c r="F7" s="86">
        <v>3088</v>
      </c>
      <c r="G7" s="86">
        <v>3015</v>
      </c>
      <c r="H7" s="86">
        <v>2982</v>
      </c>
      <c r="I7" s="86">
        <v>2936</v>
      </c>
      <c r="J7" s="86">
        <v>2898</v>
      </c>
      <c r="K7" s="86">
        <v>2825</v>
      </c>
      <c r="L7" s="86">
        <v>2732</v>
      </c>
      <c r="M7" s="86">
        <v>2668</v>
      </c>
      <c r="R7" s="92">
        <v>1.83</v>
      </c>
      <c r="S7" s="93">
        <v>170</v>
      </c>
      <c r="T7" s="92">
        <v>1390</v>
      </c>
      <c r="U7" s="92">
        <v>1766</v>
      </c>
      <c r="V7" s="92">
        <v>3088</v>
      </c>
    </row>
    <row r="8" spans="1:22" ht="15" thickBot="1" x14ac:dyDescent="0.4">
      <c r="R8" s="92">
        <v>1.74</v>
      </c>
      <c r="S8" s="93">
        <v>180</v>
      </c>
      <c r="T8" s="92">
        <v>1390</v>
      </c>
      <c r="U8" s="92">
        <v>1689</v>
      </c>
      <c r="V8" s="92">
        <v>3015</v>
      </c>
    </row>
    <row r="9" spans="1:22" ht="26.5" thickBot="1" x14ac:dyDescent="0.4">
      <c r="A9" s="95"/>
      <c r="B9" s="84" t="s">
        <v>83</v>
      </c>
      <c r="C9" s="84" t="s">
        <v>84</v>
      </c>
      <c r="D9" s="84" t="s">
        <v>85</v>
      </c>
      <c r="E9" s="84" t="s">
        <v>86</v>
      </c>
      <c r="F9" s="84" t="s">
        <v>87</v>
      </c>
      <c r="G9" s="84" t="s">
        <v>88</v>
      </c>
      <c r="H9" s="84" t="s">
        <v>89</v>
      </c>
      <c r="I9" s="84" t="s">
        <v>90</v>
      </c>
      <c r="J9" s="84" t="s">
        <v>91</v>
      </c>
      <c r="K9" s="84" t="s">
        <v>92</v>
      </c>
      <c r="L9" s="84" t="s">
        <v>93</v>
      </c>
      <c r="M9" s="84" t="s">
        <v>94</v>
      </c>
      <c r="N9" s="84" t="s">
        <v>95</v>
      </c>
      <c r="R9" s="92">
        <v>1.65</v>
      </c>
      <c r="S9" s="93">
        <v>190</v>
      </c>
      <c r="T9" s="92">
        <v>1390</v>
      </c>
      <c r="U9" s="92">
        <v>1651</v>
      </c>
      <c r="V9" s="92">
        <v>2982</v>
      </c>
    </row>
    <row r="10" spans="1:22" ht="15" thickBot="1" x14ac:dyDescent="0.4">
      <c r="A10" s="85" t="s">
        <v>61</v>
      </c>
      <c r="B10" s="86" t="s">
        <v>96</v>
      </c>
      <c r="C10" s="86" t="s">
        <v>97</v>
      </c>
      <c r="D10" s="86" t="s">
        <v>98</v>
      </c>
      <c r="E10" s="86" t="s">
        <v>99</v>
      </c>
      <c r="F10" s="86" t="s">
        <v>100</v>
      </c>
      <c r="G10" s="86" t="s">
        <v>101</v>
      </c>
      <c r="H10" s="86" t="s">
        <v>102</v>
      </c>
      <c r="I10" s="86" t="s">
        <v>103</v>
      </c>
      <c r="J10" s="96">
        <v>4.2361111111111106E-2</v>
      </c>
      <c r="K10" s="96">
        <v>4.2361111111111106E-2</v>
      </c>
      <c r="L10" s="96">
        <v>4.2361111111111106E-2</v>
      </c>
      <c r="M10" s="96">
        <v>4.2361111111111106E-2</v>
      </c>
      <c r="N10" s="96">
        <v>4.2361111111111106E-2</v>
      </c>
      <c r="R10" s="92">
        <v>1.58</v>
      </c>
      <c r="S10" s="93">
        <v>200</v>
      </c>
      <c r="T10" s="92">
        <v>1390</v>
      </c>
      <c r="U10" s="92">
        <v>1601</v>
      </c>
      <c r="V10" s="92">
        <v>2936</v>
      </c>
    </row>
    <row r="11" spans="1:22" ht="23.5" thickBot="1" x14ac:dyDescent="0.4">
      <c r="A11" s="85" t="s">
        <v>74</v>
      </c>
      <c r="B11" s="86">
        <v>250</v>
      </c>
      <c r="C11" s="86">
        <v>260</v>
      </c>
      <c r="D11" s="86">
        <v>270</v>
      </c>
      <c r="E11" s="86">
        <v>280</v>
      </c>
      <c r="F11" s="86">
        <v>290</v>
      </c>
      <c r="G11" s="86">
        <v>300</v>
      </c>
      <c r="H11" s="86">
        <v>310</v>
      </c>
      <c r="I11" s="86">
        <v>320</v>
      </c>
      <c r="J11" s="86">
        <v>330</v>
      </c>
      <c r="K11" s="86">
        <v>340</v>
      </c>
      <c r="L11" s="86">
        <v>350</v>
      </c>
      <c r="M11" s="86">
        <v>360</v>
      </c>
      <c r="N11" s="86">
        <v>370</v>
      </c>
      <c r="R11" s="92">
        <v>1.51</v>
      </c>
      <c r="S11" s="93">
        <v>210</v>
      </c>
      <c r="T11" s="92">
        <v>1390</v>
      </c>
      <c r="U11" s="92">
        <v>1559</v>
      </c>
      <c r="V11" s="92">
        <v>2898</v>
      </c>
    </row>
    <row r="12" spans="1:22" ht="35" thickBot="1" x14ac:dyDescent="0.4">
      <c r="A12" s="85" t="s">
        <v>104</v>
      </c>
      <c r="B12" s="86">
        <v>3004</v>
      </c>
      <c r="C12" s="86">
        <v>2890</v>
      </c>
      <c r="D12" s="86">
        <v>2784</v>
      </c>
      <c r="E12" s="86">
        <v>2686</v>
      </c>
      <c r="F12" s="86">
        <v>2595</v>
      </c>
      <c r="G12" s="86">
        <v>2510</v>
      </c>
      <c r="H12" s="86">
        <v>2421</v>
      </c>
      <c r="I12" s="86">
        <v>2353</v>
      </c>
      <c r="J12" s="97">
        <v>2290</v>
      </c>
      <c r="K12" s="97">
        <v>2230</v>
      </c>
      <c r="L12" s="97">
        <v>2173</v>
      </c>
      <c r="M12" s="97">
        <v>2119</v>
      </c>
      <c r="N12" s="97">
        <v>2068</v>
      </c>
      <c r="R12" s="92">
        <v>1.44</v>
      </c>
      <c r="S12" s="93">
        <v>220</v>
      </c>
      <c r="T12" s="92">
        <v>1390</v>
      </c>
      <c r="U12" s="92">
        <v>1481</v>
      </c>
      <c r="V12" s="92">
        <v>2825</v>
      </c>
    </row>
    <row r="13" spans="1:22" ht="35" thickBot="1" x14ac:dyDescent="0.4">
      <c r="A13" s="89" t="s">
        <v>77</v>
      </c>
      <c r="B13" s="90">
        <v>2618</v>
      </c>
      <c r="C13" s="90">
        <v>2571</v>
      </c>
      <c r="D13" s="90">
        <v>2538</v>
      </c>
      <c r="E13" s="90">
        <v>2498</v>
      </c>
      <c r="F13" s="90">
        <v>2450</v>
      </c>
      <c r="G13" s="90">
        <v>2416</v>
      </c>
      <c r="H13" s="90">
        <v>2375</v>
      </c>
      <c r="I13" s="90">
        <v>2342</v>
      </c>
      <c r="J13" s="98">
        <v>2290</v>
      </c>
      <c r="K13" s="98">
        <v>2230</v>
      </c>
      <c r="L13" s="98">
        <v>2173</v>
      </c>
      <c r="M13" s="98">
        <v>2119</v>
      </c>
      <c r="N13" s="98">
        <v>2068</v>
      </c>
      <c r="R13" s="92">
        <v>1.39</v>
      </c>
      <c r="S13" s="93">
        <v>230</v>
      </c>
      <c r="T13" s="92">
        <v>1390</v>
      </c>
      <c r="U13" s="92">
        <v>1384</v>
      </c>
      <c r="V13" s="92">
        <v>2732</v>
      </c>
    </row>
    <row r="14" spans="1:22" ht="35" thickBot="1" x14ac:dyDescent="0.4">
      <c r="A14" s="89" t="s">
        <v>78</v>
      </c>
      <c r="B14" s="86">
        <v>2618</v>
      </c>
      <c r="C14" s="86">
        <v>2571</v>
      </c>
      <c r="D14" s="86">
        <v>2538</v>
      </c>
      <c r="E14" s="86">
        <v>2498</v>
      </c>
      <c r="F14" s="86">
        <v>2450</v>
      </c>
      <c r="G14" s="86">
        <v>2416</v>
      </c>
      <c r="H14" s="86">
        <v>2375</v>
      </c>
      <c r="I14" s="86">
        <v>2342</v>
      </c>
      <c r="J14" s="97">
        <v>2290</v>
      </c>
      <c r="K14" s="97">
        <v>2230</v>
      </c>
      <c r="L14" s="97">
        <v>2173</v>
      </c>
      <c r="M14" s="97">
        <v>2119</v>
      </c>
      <c r="N14" s="97">
        <v>2068</v>
      </c>
      <c r="R14" s="92">
        <v>1.33</v>
      </c>
      <c r="S14" s="93">
        <v>240</v>
      </c>
      <c r="T14" s="92">
        <v>1390</v>
      </c>
      <c r="U14" s="92">
        <v>1315</v>
      </c>
      <c r="V14" s="92">
        <v>2668</v>
      </c>
    </row>
    <row r="15" spans="1:22" ht="15" thickBot="1" x14ac:dyDescent="0.4">
      <c r="R15" s="92">
        <v>1.28</v>
      </c>
      <c r="S15" s="93">
        <v>250</v>
      </c>
      <c r="T15" s="92">
        <v>1390</v>
      </c>
      <c r="U15" s="92">
        <v>1261</v>
      </c>
      <c r="V15" s="92">
        <v>2618</v>
      </c>
    </row>
    <row r="16" spans="1:22" ht="15" thickBot="1" x14ac:dyDescent="0.4">
      <c r="R16" s="92">
        <v>1.24</v>
      </c>
      <c r="S16" s="93">
        <v>260</v>
      </c>
      <c r="T16" s="92">
        <v>1390</v>
      </c>
      <c r="U16" s="92">
        <v>1210</v>
      </c>
      <c r="V16" s="92">
        <v>2571</v>
      </c>
    </row>
    <row r="17" spans="18:22" ht="15" thickBot="1" x14ac:dyDescent="0.4">
      <c r="R17" s="92">
        <v>1.19</v>
      </c>
      <c r="S17" s="93">
        <v>270</v>
      </c>
      <c r="T17" s="92">
        <v>1390</v>
      </c>
      <c r="U17" s="92">
        <v>1172</v>
      </c>
      <c r="V17" s="92">
        <v>2538</v>
      </c>
    </row>
    <row r="18" spans="18:22" ht="15" thickBot="1" x14ac:dyDescent="0.4">
      <c r="R18" s="92">
        <v>1.1499999999999999</v>
      </c>
      <c r="S18" s="93">
        <v>280</v>
      </c>
      <c r="T18" s="92">
        <v>1390</v>
      </c>
      <c r="U18" s="92">
        <v>1127</v>
      </c>
      <c r="V18" s="92">
        <v>2498</v>
      </c>
    </row>
    <row r="19" spans="18:22" ht="15" thickBot="1" x14ac:dyDescent="0.4">
      <c r="R19" s="92">
        <v>1.1200000000000001</v>
      </c>
      <c r="S19" s="93">
        <v>290</v>
      </c>
      <c r="T19" s="92">
        <v>1390</v>
      </c>
      <c r="U19" s="92">
        <v>1076</v>
      </c>
      <c r="V19" s="92">
        <v>2450</v>
      </c>
    </row>
    <row r="20" spans="18:22" ht="15" thickBot="1" x14ac:dyDescent="0.4">
      <c r="R20" s="92">
        <v>1.08</v>
      </c>
      <c r="S20" s="93">
        <v>300</v>
      </c>
      <c r="T20" s="92">
        <v>1390</v>
      </c>
      <c r="U20" s="92">
        <v>1037</v>
      </c>
      <c r="V20" s="92">
        <v>2416</v>
      </c>
    </row>
    <row r="21" spans="18:22" ht="15" thickBot="1" x14ac:dyDescent="0.4">
      <c r="R21" s="92">
        <v>1.04</v>
      </c>
      <c r="S21" s="93">
        <v>310</v>
      </c>
      <c r="T21" s="92">
        <v>1390</v>
      </c>
      <c r="U21" s="92">
        <v>991</v>
      </c>
      <c r="V21" s="92">
        <v>2375</v>
      </c>
    </row>
    <row r="22" spans="18:22" ht="15" thickBot="1" x14ac:dyDescent="0.4">
      <c r="R22" s="92">
        <v>1.01</v>
      </c>
      <c r="S22" s="93">
        <v>320</v>
      </c>
      <c r="T22" s="92">
        <v>1390</v>
      </c>
      <c r="U22" s="92">
        <v>954</v>
      </c>
      <c r="V22" s="92">
        <v>2342</v>
      </c>
    </row>
    <row r="23" spans="18:22" ht="15" thickBot="1" x14ac:dyDescent="0.4">
      <c r="R23" s="92">
        <v>1</v>
      </c>
      <c r="S23" s="93">
        <v>330</v>
      </c>
      <c r="T23" s="92">
        <v>1390</v>
      </c>
      <c r="U23" s="92">
        <v>900</v>
      </c>
      <c r="V23" s="94">
        <v>2290</v>
      </c>
    </row>
    <row r="24" spans="18:22" ht="15" thickBot="1" x14ac:dyDescent="0.4">
      <c r="R24" s="92">
        <v>1</v>
      </c>
      <c r="S24" s="93">
        <v>340</v>
      </c>
      <c r="T24" s="92">
        <v>1390</v>
      </c>
      <c r="U24" s="92">
        <v>840</v>
      </c>
      <c r="V24" s="94">
        <v>2230</v>
      </c>
    </row>
    <row r="25" spans="18:22" ht="15" thickBot="1" x14ac:dyDescent="0.4">
      <c r="R25" s="92">
        <v>1</v>
      </c>
      <c r="S25" s="93">
        <v>350</v>
      </c>
      <c r="T25" s="92">
        <v>1390</v>
      </c>
      <c r="U25" s="92">
        <v>783</v>
      </c>
      <c r="V25" s="94">
        <v>2173</v>
      </c>
    </row>
    <row r="26" spans="18:22" ht="15" thickBot="1" x14ac:dyDescent="0.4">
      <c r="R26" s="92">
        <v>1</v>
      </c>
      <c r="S26" s="93">
        <v>360</v>
      </c>
      <c r="T26" s="92">
        <v>1390</v>
      </c>
      <c r="U26" s="92">
        <v>729</v>
      </c>
      <c r="V26" s="94">
        <v>2119</v>
      </c>
    </row>
    <row r="27" spans="18:22" ht="15" thickBot="1" x14ac:dyDescent="0.4">
      <c r="R27" s="92">
        <v>1</v>
      </c>
      <c r="S27" s="93">
        <v>370</v>
      </c>
      <c r="T27" s="92">
        <v>1390</v>
      </c>
      <c r="U27" s="92">
        <v>678</v>
      </c>
      <c r="V27" s="94">
        <v>2068</v>
      </c>
    </row>
  </sheetData>
  <mergeCells count="12">
    <mergeCell ref="M4:M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C05CD7-F31D-464A-B1D1-D3F690970B4E}">
  <sheetPr codeName="Sheet1"/>
  <dimension ref="A1:M30"/>
  <sheetViews>
    <sheetView workbookViewId="0">
      <selection activeCell="F17" sqref="F17:F24"/>
    </sheetView>
  </sheetViews>
  <sheetFormatPr defaultRowHeight="14.5" x14ac:dyDescent="0.35"/>
  <sheetData>
    <row r="1" spans="1:13" ht="18.5" x14ac:dyDescent="0.45">
      <c r="A1" s="112" t="s">
        <v>35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</row>
    <row r="2" spans="1:13" ht="18.5" x14ac:dyDescent="0.35">
      <c r="A2" s="69" t="s">
        <v>12</v>
      </c>
      <c r="B2" s="69" t="s">
        <v>0</v>
      </c>
      <c r="C2" s="69" t="s">
        <v>1</v>
      </c>
      <c r="D2" s="69" t="s">
        <v>2</v>
      </c>
      <c r="E2" s="69" t="s">
        <v>3</v>
      </c>
      <c r="F2" s="69" t="s">
        <v>4</v>
      </c>
      <c r="G2" s="69" t="s">
        <v>5</v>
      </c>
      <c r="H2" s="69" t="s">
        <v>34</v>
      </c>
      <c r="I2" s="69" t="s">
        <v>7</v>
      </c>
      <c r="J2" s="69" t="s">
        <v>8</v>
      </c>
      <c r="K2" s="69" t="s">
        <v>9</v>
      </c>
      <c r="L2" s="69" t="s">
        <v>10</v>
      </c>
      <c r="M2" s="69" t="s">
        <v>11</v>
      </c>
    </row>
    <row r="3" spans="1:13" ht="18.5" x14ac:dyDescent="0.35">
      <c r="A3" s="70">
        <v>1</v>
      </c>
      <c r="B3" s="71">
        <v>2982</v>
      </c>
      <c r="C3" s="71">
        <v>3015</v>
      </c>
      <c r="D3" s="71">
        <v>3178</v>
      </c>
      <c r="E3" s="71">
        <v>3088</v>
      </c>
      <c r="F3" s="71">
        <v>2982</v>
      </c>
      <c r="G3" s="71">
        <v>2668</v>
      </c>
      <c r="H3" s="71">
        <v>2498</v>
      </c>
      <c r="I3" s="71">
        <v>2498</v>
      </c>
      <c r="J3" s="71">
        <v>2732</v>
      </c>
      <c r="K3" s="71">
        <v>2982</v>
      </c>
      <c r="L3" s="71">
        <v>3178</v>
      </c>
      <c r="M3" s="71">
        <v>3128</v>
      </c>
    </row>
    <row r="4" spans="1:13" ht="18.5" x14ac:dyDescent="0.35">
      <c r="A4" s="70">
        <v>2</v>
      </c>
      <c r="B4" s="1">
        <v>2982</v>
      </c>
      <c r="C4" s="1">
        <v>3015</v>
      </c>
      <c r="D4" s="1">
        <v>3178</v>
      </c>
      <c r="E4" s="1">
        <v>3088</v>
      </c>
      <c r="F4" s="1">
        <v>2982</v>
      </c>
      <c r="G4" s="1">
        <v>2668</v>
      </c>
      <c r="H4" s="1">
        <v>2498</v>
      </c>
      <c r="I4" s="1">
        <v>2498</v>
      </c>
      <c r="J4" s="1">
        <v>2732</v>
      </c>
      <c r="K4" s="1">
        <v>2982</v>
      </c>
      <c r="L4" s="1">
        <v>3178</v>
      </c>
      <c r="M4" s="1">
        <v>3128</v>
      </c>
    </row>
    <row r="5" spans="1:13" ht="18.5" x14ac:dyDescent="0.35">
      <c r="A5" s="70">
        <v>3</v>
      </c>
      <c r="B5" s="71">
        <v>2982</v>
      </c>
      <c r="C5" s="71">
        <v>3015</v>
      </c>
      <c r="D5" s="71">
        <v>3178</v>
      </c>
      <c r="E5" s="71">
        <v>3128</v>
      </c>
      <c r="F5" s="71">
        <v>3015</v>
      </c>
      <c r="G5" s="71">
        <v>2825</v>
      </c>
      <c r="H5" s="71">
        <v>2538</v>
      </c>
      <c r="I5" s="71">
        <v>2538</v>
      </c>
      <c r="J5" s="71">
        <v>2825</v>
      </c>
      <c r="K5" s="71">
        <v>3015</v>
      </c>
      <c r="L5" s="71">
        <v>3178</v>
      </c>
      <c r="M5" s="71">
        <v>3088</v>
      </c>
    </row>
    <row r="6" spans="1:13" ht="18.5" x14ac:dyDescent="0.35">
      <c r="A6" s="70">
        <v>4</v>
      </c>
      <c r="B6" s="1">
        <v>2982</v>
      </c>
      <c r="C6" s="1">
        <v>3015</v>
      </c>
      <c r="D6" s="1">
        <v>3178</v>
      </c>
      <c r="E6" s="1">
        <v>3128</v>
      </c>
      <c r="F6" s="1">
        <v>3015</v>
      </c>
      <c r="G6" s="1">
        <v>2825</v>
      </c>
      <c r="H6" s="1">
        <v>2538</v>
      </c>
      <c r="I6" s="1">
        <v>2538</v>
      </c>
      <c r="J6" s="1">
        <v>2825</v>
      </c>
      <c r="K6" s="1">
        <v>3015</v>
      </c>
      <c r="L6" s="1">
        <v>3178</v>
      </c>
      <c r="M6" s="1">
        <v>3088</v>
      </c>
    </row>
    <row r="7" spans="1:13" ht="18.5" x14ac:dyDescent="0.35">
      <c r="A7" s="70">
        <v>5</v>
      </c>
      <c r="B7" s="1">
        <v>2982</v>
      </c>
      <c r="C7" s="1">
        <v>3015</v>
      </c>
      <c r="D7" s="1">
        <v>3178</v>
      </c>
      <c r="E7" s="1">
        <v>3128</v>
      </c>
      <c r="F7" s="1">
        <v>3015</v>
      </c>
      <c r="G7" s="1">
        <v>2825</v>
      </c>
      <c r="H7" s="1">
        <v>2538</v>
      </c>
      <c r="I7" s="1">
        <v>2538</v>
      </c>
      <c r="J7" s="1">
        <v>2825</v>
      </c>
      <c r="K7" s="1">
        <v>3015</v>
      </c>
      <c r="L7" s="1">
        <v>3178</v>
      </c>
      <c r="M7" s="1">
        <v>3088</v>
      </c>
    </row>
    <row r="8" spans="1:13" ht="18.5" x14ac:dyDescent="0.35">
      <c r="A8" s="70">
        <v>6</v>
      </c>
      <c r="B8" s="1">
        <v>2982</v>
      </c>
      <c r="C8" s="1">
        <v>3015</v>
      </c>
      <c r="D8" s="1">
        <v>3178</v>
      </c>
      <c r="E8" s="1">
        <v>3128</v>
      </c>
      <c r="F8" s="1">
        <v>3015</v>
      </c>
      <c r="G8" s="1">
        <v>2825</v>
      </c>
      <c r="H8" s="1">
        <v>2538</v>
      </c>
      <c r="I8" s="1">
        <v>2538</v>
      </c>
      <c r="J8" s="1">
        <v>2825</v>
      </c>
      <c r="K8" s="1">
        <v>3015</v>
      </c>
      <c r="L8" s="1">
        <v>3178</v>
      </c>
      <c r="M8" s="1">
        <v>3088</v>
      </c>
    </row>
    <row r="9" spans="1:13" ht="18.5" x14ac:dyDescent="0.35">
      <c r="A9" s="70">
        <v>7</v>
      </c>
      <c r="B9" s="71">
        <v>2898</v>
      </c>
      <c r="C9" s="71">
        <v>2898</v>
      </c>
      <c r="D9" s="71">
        <v>3088</v>
      </c>
      <c r="E9" s="71">
        <v>3015</v>
      </c>
      <c r="F9" s="71">
        <v>2936</v>
      </c>
      <c r="G9" s="71">
        <v>2618</v>
      </c>
      <c r="H9" s="71">
        <v>2450</v>
      </c>
      <c r="I9" s="71">
        <v>2498</v>
      </c>
      <c r="J9" s="71">
        <v>2618</v>
      </c>
      <c r="K9" s="71">
        <v>2936</v>
      </c>
      <c r="L9" s="71">
        <v>3015</v>
      </c>
      <c r="M9" s="71">
        <v>3015</v>
      </c>
    </row>
    <row r="10" spans="1:13" ht="18.5" x14ac:dyDescent="0.35">
      <c r="A10" s="70">
        <v>8</v>
      </c>
      <c r="B10" s="1">
        <v>2898</v>
      </c>
      <c r="C10" s="1">
        <v>2898</v>
      </c>
      <c r="D10" s="1">
        <v>3088</v>
      </c>
      <c r="E10" s="1">
        <v>3015</v>
      </c>
      <c r="F10" s="1">
        <v>2936</v>
      </c>
      <c r="G10" s="1">
        <v>2618</v>
      </c>
      <c r="H10" s="1">
        <v>2450</v>
      </c>
      <c r="I10" s="1">
        <v>2498</v>
      </c>
      <c r="J10" s="1">
        <v>2618</v>
      </c>
      <c r="K10" s="1">
        <v>2936</v>
      </c>
      <c r="L10" s="1">
        <v>3015</v>
      </c>
      <c r="M10" s="1">
        <v>3015</v>
      </c>
    </row>
    <row r="11" spans="1:13" ht="18.5" x14ac:dyDescent="0.35">
      <c r="A11" s="70">
        <v>9</v>
      </c>
      <c r="B11" s="1">
        <v>2898</v>
      </c>
      <c r="C11" s="1">
        <v>2898</v>
      </c>
      <c r="D11" s="1">
        <v>3088</v>
      </c>
      <c r="E11" s="1">
        <v>3015</v>
      </c>
      <c r="F11" s="1">
        <v>2936</v>
      </c>
      <c r="G11" s="1">
        <v>2618</v>
      </c>
      <c r="H11" s="1">
        <v>2450</v>
      </c>
      <c r="I11" s="1">
        <v>2498</v>
      </c>
      <c r="J11" s="1">
        <v>2618</v>
      </c>
      <c r="K11" s="1">
        <v>2936</v>
      </c>
      <c r="L11" s="1">
        <v>3015</v>
      </c>
      <c r="M11" s="1">
        <v>3015</v>
      </c>
    </row>
    <row r="12" spans="1:13" ht="18.5" x14ac:dyDescent="0.35">
      <c r="A12" s="70">
        <v>10</v>
      </c>
      <c r="B12" s="1">
        <v>2898</v>
      </c>
      <c r="C12" s="1">
        <v>2898</v>
      </c>
      <c r="D12" s="1">
        <v>3088</v>
      </c>
      <c r="E12" s="1">
        <v>3015</v>
      </c>
      <c r="F12" s="1">
        <v>2936</v>
      </c>
      <c r="G12" s="1">
        <v>2618</v>
      </c>
      <c r="H12" s="1">
        <v>2450</v>
      </c>
      <c r="I12" s="1">
        <v>2498</v>
      </c>
      <c r="J12" s="1">
        <v>2618</v>
      </c>
      <c r="K12" s="1">
        <v>2936</v>
      </c>
      <c r="L12" s="1">
        <v>3015</v>
      </c>
      <c r="M12" s="1">
        <v>3015</v>
      </c>
    </row>
    <row r="13" spans="1:13" ht="18.5" x14ac:dyDescent="0.35">
      <c r="A13" s="70">
        <v>11</v>
      </c>
      <c r="B13" s="71">
        <v>2898</v>
      </c>
      <c r="C13" s="71">
        <v>2898</v>
      </c>
      <c r="D13" s="71">
        <v>3015</v>
      </c>
      <c r="E13" s="71">
        <v>2982</v>
      </c>
      <c r="F13" s="71">
        <v>2825</v>
      </c>
      <c r="G13" s="71">
        <v>2450</v>
      </c>
      <c r="H13" s="71">
        <v>2300</v>
      </c>
      <c r="I13" s="71">
        <v>2300</v>
      </c>
      <c r="J13" s="71">
        <v>2498</v>
      </c>
      <c r="K13" s="71">
        <v>2825</v>
      </c>
      <c r="L13" s="71">
        <v>2982</v>
      </c>
      <c r="M13" s="71">
        <v>2982</v>
      </c>
    </row>
    <row r="14" spans="1:13" ht="18.5" x14ac:dyDescent="0.35">
      <c r="A14" s="70">
        <v>12</v>
      </c>
      <c r="B14" s="1">
        <v>2898</v>
      </c>
      <c r="C14" s="1">
        <v>2898</v>
      </c>
      <c r="D14" s="1">
        <v>3015</v>
      </c>
      <c r="E14" s="1">
        <v>2982</v>
      </c>
      <c r="F14" s="1">
        <v>2825</v>
      </c>
      <c r="G14" s="1">
        <v>2450</v>
      </c>
      <c r="H14" s="1">
        <v>2300</v>
      </c>
      <c r="I14" s="1">
        <v>2300</v>
      </c>
      <c r="J14" s="1">
        <v>2498</v>
      </c>
      <c r="K14" s="1">
        <v>2825</v>
      </c>
      <c r="L14" s="1">
        <v>2982</v>
      </c>
      <c r="M14" s="1">
        <v>2982</v>
      </c>
    </row>
    <row r="15" spans="1:13" ht="18.5" x14ac:dyDescent="0.35">
      <c r="A15" s="70">
        <v>13</v>
      </c>
      <c r="B15" s="1">
        <v>2898</v>
      </c>
      <c r="C15" s="1">
        <v>2898</v>
      </c>
      <c r="D15" s="1">
        <v>3015</v>
      </c>
      <c r="E15" s="1">
        <v>2982</v>
      </c>
      <c r="F15" s="1">
        <v>2825</v>
      </c>
      <c r="G15" s="1">
        <v>2450</v>
      </c>
      <c r="H15" s="1">
        <v>2300</v>
      </c>
      <c r="I15" s="1">
        <v>2300</v>
      </c>
      <c r="J15" s="1">
        <v>2498</v>
      </c>
      <c r="K15" s="1">
        <v>2825</v>
      </c>
      <c r="L15" s="1">
        <v>2982</v>
      </c>
      <c r="M15" s="1">
        <v>2982</v>
      </c>
    </row>
    <row r="16" spans="1:13" ht="18.5" x14ac:dyDescent="0.35">
      <c r="A16" s="70">
        <v>14</v>
      </c>
      <c r="B16" s="1">
        <v>2898</v>
      </c>
      <c r="C16" s="1">
        <v>2898</v>
      </c>
      <c r="D16" s="1">
        <v>3015</v>
      </c>
      <c r="E16" s="1">
        <v>2982</v>
      </c>
      <c r="F16" s="1">
        <v>2825</v>
      </c>
      <c r="G16" s="1">
        <v>2450</v>
      </c>
      <c r="H16" s="1">
        <v>2300</v>
      </c>
      <c r="I16" s="1">
        <v>2300</v>
      </c>
      <c r="J16" s="1">
        <v>2498</v>
      </c>
      <c r="K16" s="1">
        <v>2825</v>
      </c>
      <c r="L16" s="1">
        <v>2982</v>
      </c>
      <c r="M16" s="1">
        <v>2982</v>
      </c>
    </row>
    <row r="17" spans="1:13" ht="18.5" x14ac:dyDescent="0.35">
      <c r="A17" s="70">
        <v>15</v>
      </c>
      <c r="B17" s="71">
        <v>2898</v>
      </c>
      <c r="C17" s="71">
        <v>2936</v>
      </c>
      <c r="D17" s="71">
        <v>2982</v>
      </c>
      <c r="E17" s="71">
        <v>2936</v>
      </c>
      <c r="F17" s="71">
        <v>2800</v>
      </c>
      <c r="G17" s="71">
        <v>2800</v>
      </c>
      <c r="H17" s="74">
        <v>2800</v>
      </c>
      <c r="I17" s="74">
        <v>2800</v>
      </c>
      <c r="J17" s="71">
        <v>2800</v>
      </c>
      <c r="K17" s="71">
        <v>2800</v>
      </c>
      <c r="L17" s="71">
        <v>2936</v>
      </c>
      <c r="M17" s="71">
        <v>2982</v>
      </c>
    </row>
    <row r="18" spans="1:13" ht="18.5" x14ac:dyDescent="0.35">
      <c r="A18" s="70">
        <v>16</v>
      </c>
      <c r="B18" s="1">
        <v>2898</v>
      </c>
      <c r="C18" s="1">
        <v>2936</v>
      </c>
      <c r="D18" s="1">
        <v>2982</v>
      </c>
      <c r="E18" s="1">
        <v>2936</v>
      </c>
      <c r="F18" s="1">
        <v>2800</v>
      </c>
      <c r="G18" s="1">
        <v>2800</v>
      </c>
      <c r="H18" s="75">
        <v>2800</v>
      </c>
      <c r="I18" s="75">
        <v>2800</v>
      </c>
      <c r="J18" s="1">
        <v>2800</v>
      </c>
      <c r="K18" s="1">
        <v>2800</v>
      </c>
      <c r="L18" s="1">
        <v>2936</v>
      </c>
      <c r="M18" s="1">
        <v>2982</v>
      </c>
    </row>
    <row r="19" spans="1:13" ht="18.5" x14ac:dyDescent="0.35">
      <c r="A19" s="70">
        <v>17</v>
      </c>
      <c r="B19" s="1">
        <v>2898</v>
      </c>
      <c r="C19" s="1">
        <v>2936</v>
      </c>
      <c r="D19" s="1">
        <v>2982</v>
      </c>
      <c r="E19" s="1">
        <v>2936</v>
      </c>
      <c r="F19" s="1">
        <v>2800</v>
      </c>
      <c r="G19" s="1">
        <v>2800</v>
      </c>
      <c r="H19" s="75">
        <v>2800</v>
      </c>
      <c r="I19" s="75">
        <v>2800</v>
      </c>
      <c r="J19" s="1">
        <v>2800</v>
      </c>
      <c r="K19" s="1">
        <v>2800</v>
      </c>
      <c r="L19" s="1">
        <v>2936</v>
      </c>
      <c r="M19" s="1">
        <v>2982</v>
      </c>
    </row>
    <row r="20" spans="1:13" ht="18.5" x14ac:dyDescent="0.35">
      <c r="A20" s="70">
        <v>18</v>
      </c>
      <c r="B20" s="1">
        <v>2898</v>
      </c>
      <c r="C20" s="1">
        <v>2936</v>
      </c>
      <c r="D20" s="1">
        <v>2982</v>
      </c>
      <c r="E20" s="1">
        <v>2936</v>
      </c>
      <c r="F20" s="1">
        <v>2800</v>
      </c>
      <c r="G20" s="1">
        <v>2800</v>
      </c>
      <c r="H20" s="75">
        <v>2800</v>
      </c>
      <c r="I20" s="75">
        <v>2800</v>
      </c>
      <c r="J20" s="1">
        <v>2800</v>
      </c>
      <c r="K20" s="1">
        <v>2800</v>
      </c>
      <c r="L20" s="1">
        <v>2936</v>
      </c>
      <c r="M20" s="1">
        <v>2982</v>
      </c>
    </row>
    <row r="21" spans="1:13" ht="18.5" x14ac:dyDescent="0.35">
      <c r="A21" s="70">
        <v>19</v>
      </c>
      <c r="B21" s="71">
        <v>2898</v>
      </c>
      <c r="C21" s="71">
        <v>2936</v>
      </c>
      <c r="D21" s="71">
        <v>2982</v>
      </c>
      <c r="E21" s="71">
        <v>2936</v>
      </c>
      <c r="F21" s="71">
        <v>2800</v>
      </c>
      <c r="G21" s="71">
        <v>2800</v>
      </c>
      <c r="H21" s="74">
        <v>2800</v>
      </c>
      <c r="I21" s="74">
        <v>2800</v>
      </c>
      <c r="J21" s="71">
        <v>2800</v>
      </c>
      <c r="K21" s="71">
        <v>2800</v>
      </c>
      <c r="L21" s="71">
        <v>2982</v>
      </c>
      <c r="M21" s="71">
        <v>2982</v>
      </c>
    </row>
    <row r="22" spans="1:13" ht="18.5" x14ac:dyDescent="0.35">
      <c r="A22" s="70">
        <v>20</v>
      </c>
      <c r="B22" s="1">
        <v>2898</v>
      </c>
      <c r="C22" s="1">
        <v>2936</v>
      </c>
      <c r="D22" s="1">
        <v>2982</v>
      </c>
      <c r="E22" s="1">
        <v>2936</v>
      </c>
      <c r="F22" s="1">
        <v>2800</v>
      </c>
      <c r="G22" s="1">
        <v>2800</v>
      </c>
      <c r="H22" s="75">
        <v>2800</v>
      </c>
      <c r="I22" s="75">
        <v>2800</v>
      </c>
      <c r="J22" s="1">
        <v>2800</v>
      </c>
      <c r="K22" s="1">
        <v>2800</v>
      </c>
      <c r="L22" s="1">
        <v>2982</v>
      </c>
      <c r="M22" s="1">
        <v>2982</v>
      </c>
    </row>
    <row r="23" spans="1:13" ht="18.5" x14ac:dyDescent="0.35">
      <c r="A23" s="70">
        <v>21</v>
      </c>
      <c r="B23" s="1">
        <v>2898</v>
      </c>
      <c r="C23" s="1">
        <v>2936</v>
      </c>
      <c r="D23" s="1">
        <v>2982</v>
      </c>
      <c r="E23" s="1">
        <v>2936</v>
      </c>
      <c r="F23" s="1">
        <v>2800</v>
      </c>
      <c r="G23" s="1">
        <v>2800</v>
      </c>
      <c r="H23" s="75">
        <v>2800</v>
      </c>
      <c r="I23" s="75">
        <v>2800</v>
      </c>
      <c r="J23" s="1">
        <v>2800</v>
      </c>
      <c r="K23" s="1">
        <v>2800</v>
      </c>
      <c r="L23" s="1">
        <v>2982</v>
      </c>
      <c r="M23" s="1">
        <v>2982</v>
      </c>
    </row>
    <row r="24" spans="1:13" ht="18.5" x14ac:dyDescent="0.35">
      <c r="A24" s="70">
        <v>22</v>
      </c>
      <c r="B24" s="1">
        <v>2898</v>
      </c>
      <c r="C24" s="1">
        <v>2936</v>
      </c>
      <c r="D24" s="1">
        <v>2982</v>
      </c>
      <c r="E24" s="1">
        <v>2936</v>
      </c>
      <c r="F24" s="1">
        <v>2800</v>
      </c>
      <c r="G24" s="1">
        <v>2800</v>
      </c>
      <c r="H24" s="75">
        <v>2800</v>
      </c>
      <c r="I24" s="75">
        <v>2800</v>
      </c>
      <c r="J24" s="1">
        <v>2800</v>
      </c>
      <c r="K24" s="1">
        <v>2800</v>
      </c>
      <c r="L24" s="1">
        <v>2982</v>
      </c>
      <c r="M24" s="1">
        <v>2982</v>
      </c>
    </row>
    <row r="25" spans="1:13" ht="18.5" x14ac:dyDescent="0.35">
      <c r="A25" s="70">
        <v>23</v>
      </c>
      <c r="B25" s="71">
        <v>2982</v>
      </c>
      <c r="C25" s="71">
        <v>3015</v>
      </c>
      <c r="D25" s="71">
        <v>3178</v>
      </c>
      <c r="E25" s="71">
        <v>3088</v>
      </c>
      <c r="F25" s="71">
        <v>2982</v>
      </c>
      <c r="G25" s="71">
        <v>2668</v>
      </c>
      <c r="H25" s="71">
        <v>2498</v>
      </c>
      <c r="I25" s="71">
        <v>2498</v>
      </c>
      <c r="J25" s="71">
        <v>2732</v>
      </c>
      <c r="K25" s="71">
        <v>2982</v>
      </c>
      <c r="L25" s="71">
        <v>3178</v>
      </c>
      <c r="M25" s="71">
        <v>3128</v>
      </c>
    </row>
    <row r="26" spans="1:13" ht="18.5" x14ac:dyDescent="0.35">
      <c r="A26" s="70">
        <v>24</v>
      </c>
      <c r="B26" s="1">
        <v>2982</v>
      </c>
      <c r="C26" s="1">
        <v>3015</v>
      </c>
      <c r="D26" s="1">
        <v>3178</v>
      </c>
      <c r="E26" s="1">
        <v>3088</v>
      </c>
      <c r="F26" s="1">
        <v>2982</v>
      </c>
      <c r="G26" s="1">
        <v>2668</v>
      </c>
      <c r="H26" s="1">
        <v>2498</v>
      </c>
      <c r="I26" s="1">
        <v>2498</v>
      </c>
      <c r="J26" s="1">
        <v>2732</v>
      </c>
      <c r="K26" s="1">
        <v>2982</v>
      </c>
      <c r="L26" s="1">
        <v>3178</v>
      </c>
      <c r="M26" s="1">
        <v>3128</v>
      </c>
    </row>
    <row r="27" spans="1:13" ht="18.5" x14ac:dyDescent="0.35">
      <c r="A27" s="70" t="s">
        <v>33</v>
      </c>
      <c r="B27" s="73">
        <f>SUM(B3:B26)</f>
        <v>70224</v>
      </c>
      <c r="C27" s="73">
        <f t="shared" ref="C27:M27" si="0">SUM(C3:C26)</f>
        <v>70792</v>
      </c>
      <c r="D27" s="73">
        <f t="shared" si="0"/>
        <v>73692</v>
      </c>
      <c r="E27" s="73">
        <f t="shared" si="0"/>
        <v>72340</v>
      </c>
      <c r="F27" s="73">
        <f t="shared" si="0"/>
        <v>69432</v>
      </c>
      <c r="G27" s="73">
        <f t="shared" si="0"/>
        <v>64644</v>
      </c>
      <c r="H27" s="73">
        <f t="shared" si="0"/>
        <v>61544</v>
      </c>
      <c r="I27" s="73">
        <f t="shared" si="0"/>
        <v>61736</v>
      </c>
      <c r="J27" s="73">
        <f t="shared" si="0"/>
        <v>65092</v>
      </c>
      <c r="K27" s="73">
        <f t="shared" si="0"/>
        <v>69432</v>
      </c>
      <c r="L27" s="73">
        <f t="shared" si="0"/>
        <v>73084</v>
      </c>
      <c r="M27" s="73">
        <f t="shared" si="0"/>
        <v>72708</v>
      </c>
    </row>
    <row r="28" spans="1:13" ht="26.5" customHeight="1" x14ac:dyDescent="0.35">
      <c r="A28" s="110" t="s">
        <v>36</v>
      </c>
      <c r="B28" s="110"/>
      <c r="C28" s="110"/>
      <c r="D28" s="110"/>
      <c r="E28" s="110"/>
      <c r="F28" s="110"/>
      <c r="G28" s="110"/>
      <c r="H28" s="110"/>
      <c r="I28" s="110"/>
      <c r="J28" s="110"/>
      <c r="K28" s="110"/>
      <c r="L28" s="110"/>
      <c r="M28" s="110"/>
    </row>
    <row r="29" spans="1:13" x14ac:dyDescent="0.35">
      <c r="A29" s="111"/>
      <c r="B29" s="111"/>
      <c r="C29" s="111"/>
      <c r="D29" s="111"/>
      <c r="E29" s="111"/>
      <c r="F29" s="111"/>
      <c r="G29" s="111"/>
      <c r="H29" s="111"/>
      <c r="I29" s="111"/>
      <c r="J29" s="111"/>
      <c r="K29" s="111"/>
      <c r="L29" s="111"/>
      <c r="M29" s="111"/>
    </row>
    <row r="30" spans="1:13" ht="41.15" customHeight="1" x14ac:dyDescent="0.35">
      <c r="A30" s="111"/>
      <c r="B30" s="111"/>
      <c r="C30" s="111"/>
      <c r="D30" s="111"/>
      <c r="E30" s="111"/>
      <c r="F30" s="111"/>
      <c r="G30" s="111"/>
      <c r="H30" s="111"/>
      <c r="I30" s="111"/>
      <c r="J30" s="111"/>
      <c r="K30" s="111"/>
      <c r="L30" s="111"/>
      <c r="M30" s="111"/>
    </row>
  </sheetData>
  <mergeCells count="2">
    <mergeCell ref="A28:M30"/>
    <mergeCell ref="A1:M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BB8025-F704-4F0F-894C-24D4F61B13B0}">
  <sheetPr codeName="Sheet2"/>
  <dimension ref="A1:U121"/>
  <sheetViews>
    <sheetView zoomScale="70" zoomScaleNormal="70" workbookViewId="0">
      <selection activeCell="H2" sqref="H2:M2"/>
    </sheetView>
  </sheetViews>
  <sheetFormatPr defaultRowHeight="14.5" x14ac:dyDescent="0.35"/>
  <cols>
    <col min="1" max="1" width="5.7265625" bestFit="1" customWidth="1"/>
    <col min="2" max="2" width="16.453125" customWidth="1"/>
    <col min="3" max="3" width="11.7265625" customWidth="1"/>
    <col min="4" max="4" width="10.26953125" customWidth="1"/>
    <col min="5" max="5" width="12.54296875" customWidth="1"/>
    <col min="6" max="6" width="12.54296875" style="24" customWidth="1"/>
    <col min="9" max="9" width="17.453125" customWidth="1"/>
    <col min="12" max="12" width="12" customWidth="1"/>
    <col min="13" max="13" width="12" style="24" customWidth="1"/>
    <col min="15" max="15" width="5.7265625" bestFit="1" customWidth="1"/>
    <col min="16" max="16" width="14.7265625" customWidth="1"/>
    <col min="17" max="17" width="7.453125" customWidth="1"/>
    <col min="18" max="18" width="8.7265625" customWidth="1"/>
    <col min="19" max="19" width="12" customWidth="1"/>
    <col min="20" max="20" width="9.1796875" style="24"/>
  </cols>
  <sheetData>
    <row r="1" spans="1:21" ht="55" customHeight="1" x14ac:dyDescent="0.35">
      <c r="A1" s="113" t="s">
        <v>36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</row>
    <row r="2" spans="1:21" ht="18.5" x14ac:dyDescent="0.45">
      <c r="A2" s="114">
        <v>44562</v>
      </c>
      <c r="B2" s="114"/>
      <c r="C2" s="114"/>
      <c r="D2" s="114"/>
      <c r="E2" s="114"/>
      <c r="F2" s="114"/>
      <c r="G2" s="76"/>
      <c r="H2" s="114">
        <v>44593</v>
      </c>
      <c r="I2" s="114"/>
      <c r="J2" s="114"/>
      <c r="K2" s="114"/>
      <c r="L2" s="114"/>
      <c r="M2" s="114"/>
      <c r="N2" s="76"/>
      <c r="O2" s="114">
        <v>44621</v>
      </c>
      <c r="P2" s="114"/>
      <c r="Q2" s="114"/>
      <c r="R2" s="114"/>
      <c r="S2" s="114"/>
      <c r="T2" s="114"/>
    </row>
    <row r="3" spans="1:21" ht="31" x14ac:dyDescent="0.35">
      <c r="A3" s="8" t="s">
        <v>12</v>
      </c>
      <c r="B3" s="9" t="s">
        <v>13</v>
      </c>
      <c r="C3" s="10" t="s">
        <v>14</v>
      </c>
      <c r="D3" s="11" t="s">
        <v>15</v>
      </c>
      <c r="E3" s="10" t="s">
        <v>16</v>
      </c>
      <c r="F3" s="12" t="s">
        <v>17</v>
      </c>
      <c r="G3" s="77"/>
      <c r="H3" s="13" t="s">
        <v>12</v>
      </c>
      <c r="I3" s="14" t="s">
        <v>13</v>
      </c>
      <c r="J3" s="14" t="s">
        <v>14</v>
      </c>
      <c r="K3" s="15" t="s">
        <v>15</v>
      </c>
      <c r="L3" s="14" t="s">
        <v>16</v>
      </c>
      <c r="M3" s="12" t="s">
        <v>17</v>
      </c>
      <c r="N3" s="77"/>
      <c r="O3" s="16" t="s">
        <v>12</v>
      </c>
      <c r="P3" s="14" t="s">
        <v>13</v>
      </c>
      <c r="Q3" s="9" t="s">
        <v>14</v>
      </c>
      <c r="R3" s="17" t="s">
        <v>15</v>
      </c>
      <c r="S3" s="9" t="s">
        <v>16</v>
      </c>
      <c r="T3" s="12" t="s">
        <v>17</v>
      </c>
    </row>
    <row r="4" spans="1:21" x14ac:dyDescent="0.35">
      <c r="A4" s="78">
        <v>1</v>
      </c>
      <c r="B4" s="31">
        <v>2982</v>
      </c>
      <c r="C4" s="31">
        <v>1240</v>
      </c>
      <c r="D4" s="31">
        <v>1742</v>
      </c>
      <c r="E4" s="43">
        <v>1.65</v>
      </c>
      <c r="F4" s="53">
        <f>D4/B4</f>
        <v>0.58417169684775316</v>
      </c>
      <c r="H4" s="79">
        <v>1</v>
      </c>
      <c r="I4" s="31">
        <v>3015</v>
      </c>
      <c r="J4" s="31">
        <v>1240</v>
      </c>
      <c r="K4" s="31">
        <v>1775</v>
      </c>
      <c r="L4" s="43">
        <v>1.74</v>
      </c>
      <c r="M4" s="53">
        <f>K4/I4</f>
        <v>0.58872305140961856</v>
      </c>
      <c r="O4" s="78">
        <v>1</v>
      </c>
      <c r="P4" s="31">
        <v>3178</v>
      </c>
      <c r="Q4" s="31">
        <v>1271</v>
      </c>
      <c r="R4" s="31">
        <v>1907</v>
      </c>
      <c r="S4" s="43">
        <v>2.06</v>
      </c>
      <c r="T4" s="53">
        <f>R4/P4</f>
        <v>0.60006293266205157</v>
      </c>
      <c r="U4" s="1"/>
    </row>
    <row r="5" spans="1:21" x14ac:dyDescent="0.35">
      <c r="A5" s="78">
        <v>2</v>
      </c>
      <c r="B5" s="31">
        <v>2982</v>
      </c>
      <c r="C5" s="31">
        <v>1240</v>
      </c>
      <c r="D5" s="31">
        <v>1742</v>
      </c>
      <c r="E5" s="43">
        <v>1.65</v>
      </c>
      <c r="F5" s="53">
        <f t="shared" ref="F5:F27" si="0">D5/B5</f>
        <v>0.58417169684775316</v>
      </c>
      <c r="H5" s="79">
        <v>2</v>
      </c>
      <c r="I5" s="31">
        <v>3015</v>
      </c>
      <c r="J5" s="31">
        <v>1240</v>
      </c>
      <c r="K5" s="31">
        <v>1775</v>
      </c>
      <c r="L5" s="43">
        <v>1.74</v>
      </c>
      <c r="M5" s="53">
        <f t="shared" ref="M5:M27" si="1">K5/I5</f>
        <v>0.58872305140961856</v>
      </c>
      <c r="O5" s="78">
        <v>2</v>
      </c>
      <c r="P5" s="31">
        <v>3178</v>
      </c>
      <c r="Q5" s="31">
        <v>1271</v>
      </c>
      <c r="R5" s="31">
        <v>1907</v>
      </c>
      <c r="S5" s="43">
        <v>2.06</v>
      </c>
      <c r="T5" s="53">
        <f t="shared" ref="T5:T27" si="2">R5/P5</f>
        <v>0.60006293266205157</v>
      </c>
      <c r="U5" s="1"/>
    </row>
    <row r="6" spans="1:21" x14ac:dyDescent="0.35">
      <c r="A6" s="78">
        <v>3</v>
      </c>
      <c r="B6" s="32">
        <v>2982</v>
      </c>
      <c r="C6" s="32">
        <v>1240</v>
      </c>
      <c r="D6" s="32">
        <v>1742</v>
      </c>
      <c r="E6" s="44">
        <v>1.65</v>
      </c>
      <c r="F6" s="54">
        <f t="shared" si="0"/>
        <v>0.58417169684775316</v>
      </c>
      <c r="H6" s="79">
        <v>3</v>
      </c>
      <c r="I6" s="32">
        <v>3015</v>
      </c>
      <c r="J6" s="32">
        <v>1240</v>
      </c>
      <c r="K6" s="32">
        <v>1775</v>
      </c>
      <c r="L6" s="44">
        <v>1.74</v>
      </c>
      <c r="M6" s="54">
        <f t="shared" si="1"/>
        <v>0.58872305140961856</v>
      </c>
      <c r="O6" s="78">
        <v>3</v>
      </c>
      <c r="P6" s="32">
        <v>3178</v>
      </c>
      <c r="Q6" s="32">
        <v>1271</v>
      </c>
      <c r="R6" s="32">
        <v>1907</v>
      </c>
      <c r="S6" s="44">
        <v>2.06</v>
      </c>
      <c r="T6" s="54">
        <f t="shared" si="2"/>
        <v>0.60006293266205157</v>
      </c>
      <c r="U6" s="1"/>
    </row>
    <row r="7" spans="1:21" x14ac:dyDescent="0.35">
      <c r="A7" s="78">
        <v>4</v>
      </c>
      <c r="B7" s="32">
        <v>2982</v>
      </c>
      <c r="C7" s="32">
        <v>1240</v>
      </c>
      <c r="D7" s="32">
        <v>1742</v>
      </c>
      <c r="E7" s="44">
        <v>1.65</v>
      </c>
      <c r="F7" s="54">
        <f t="shared" si="0"/>
        <v>0.58417169684775316</v>
      </c>
      <c r="H7" s="79">
        <v>4</v>
      </c>
      <c r="I7" s="32">
        <v>3015</v>
      </c>
      <c r="J7" s="32">
        <v>1240</v>
      </c>
      <c r="K7" s="32">
        <v>1775</v>
      </c>
      <c r="L7" s="44">
        <v>1.74</v>
      </c>
      <c r="M7" s="54">
        <f t="shared" si="1"/>
        <v>0.58872305140961856</v>
      </c>
      <c r="O7" s="78">
        <v>4</v>
      </c>
      <c r="P7" s="32">
        <v>3178</v>
      </c>
      <c r="Q7" s="32">
        <v>1271</v>
      </c>
      <c r="R7" s="32">
        <v>1907</v>
      </c>
      <c r="S7" s="44">
        <v>2.06</v>
      </c>
      <c r="T7" s="54">
        <f t="shared" si="2"/>
        <v>0.60006293266205157</v>
      </c>
      <c r="U7" s="1"/>
    </row>
    <row r="8" spans="1:21" x14ac:dyDescent="0.35">
      <c r="A8" s="78">
        <v>5</v>
      </c>
      <c r="B8" s="32">
        <v>2982</v>
      </c>
      <c r="C8" s="32">
        <v>1240</v>
      </c>
      <c r="D8" s="32">
        <v>1742</v>
      </c>
      <c r="E8" s="44">
        <v>1.65</v>
      </c>
      <c r="F8" s="54">
        <f t="shared" si="0"/>
        <v>0.58417169684775316</v>
      </c>
      <c r="H8" s="79">
        <v>5</v>
      </c>
      <c r="I8" s="32">
        <v>3015</v>
      </c>
      <c r="J8" s="32">
        <v>1240</v>
      </c>
      <c r="K8" s="32">
        <v>1775</v>
      </c>
      <c r="L8" s="44">
        <v>1.74</v>
      </c>
      <c r="M8" s="54">
        <f t="shared" si="1"/>
        <v>0.58872305140961856</v>
      </c>
      <c r="O8" s="78">
        <v>5</v>
      </c>
      <c r="P8" s="32">
        <v>3178</v>
      </c>
      <c r="Q8" s="32">
        <v>1271</v>
      </c>
      <c r="R8" s="32">
        <v>1907</v>
      </c>
      <c r="S8" s="44">
        <v>2.06</v>
      </c>
      <c r="T8" s="54">
        <f t="shared" si="2"/>
        <v>0.60006293266205157</v>
      </c>
      <c r="U8" s="1"/>
    </row>
    <row r="9" spans="1:21" x14ac:dyDescent="0.35">
      <c r="A9" s="78">
        <v>6</v>
      </c>
      <c r="B9" s="32">
        <v>2982</v>
      </c>
      <c r="C9" s="32">
        <v>1240</v>
      </c>
      <c r="D9" s="32">
        <v>1742</v>
      </c>
      <c r="E9" s="44">
        <v>1.65</v>
      </c>
      <c r="F9" s="54">
        <f t="shared" si="0"/>
        <v>0.58417169684775316</v>
      </c>
      <c r="H9" s="79">
        <v>6</v>
      </c>
      <c r="I9" s="32">
        <v>3015</v>
      </c>
      <c r="J9" s="32">
        <v>1240</v>
      </c>
      <c r="K9" s="32">
        <v>1775</v>
      </c>
      <c r="L9" s="44">
        <v>1.74</v>
      </c>
      <c r="M9" s="54">
        <f t="shared" si="1"/>
        <v>0.58872305140961856</v>
      </c>
      <c r="O9" s="78">
        <v>6</v>
      </c>
      <c r="P9" s="32">
        <v>3178</v>
      </c>
      <c r="Q9" s="32">
        <v>1271</v>
      </c>
      <c r="R9" s="32">
        <v>1907</v>
      </c>
      <c r="S9" s="44">
        <v>2.06</v>
      </c>
      <c r="T9" s="54">
        <f t="shared" si="2"/>
        <v>0.60006293266205157</v>
      </c>
      <c r="U9" s="1"/>
    </row>
    <row r="10" spans="1:21" x14ac:dyDescent="0.35">
      <c r="A10" s="78">
        <v>7</v>
      </c>
      <c r="B10" s="33">
        <v>2898</v>
      </c>
      <c r="C10" s="33">
        <v>1240</v>
      </c>
      <c r="D10" s="33">
        <v>1658</v>
      </c>
      <c r="E10" s="45">
        <v>1.51</v>
      </c>
      <c r="F10" s="55">
        <f t="shared" si="0"/>
        <v>0.57211870255348518</v>
      </c>
      <c r="H10" s="79">
        <v>7</v>
      </c>
      <c r="I10" s="33">
        <v>2898</v>
      </c>
      <c r="J10" s="33">
        <v>1240</v>
      </c>
      <c r="K10" s="33">
        <v>1658</v>
      </c>
      <c r="L10" s="45">
        <v>1.51</v>
      </c>
      <c r="M10" s="55">
        <f t="shared" si="1"/>
        <v>0.57211870255348518</v>
      </c>
      <c r="O10" s="78">
        <v>7</v>
      </c>
      <c r="P10" s="33">
        <v>3088</v>
      </c>
      <c r="Q10" s="33">
        <v>1240</v>
      </c>
      <c r="R10" s="33">
        <v>1848</v>
      </c>
      <c r="S10" s="45">
        <v>1.83</v>
      </c>
      <c r="T10" s="55">
        <f t="shared" si="2"/>
        <v>0.5984455958549223</v>
      </c>
      <c r="U10" s="1"/>
    </row>
    <row r="11" spans="1:21" x14ac:dyDescent="0.35">
      <c r="A11" s="78">
        <v>8</v>
      </c>
      <c r="B11" s="33">
        <v>2898</v>
      </c>
      <c r="C11" s="33">
        <v>1240</v>
      </c>
      <c r="D11" s="33">
        <v>1658</v>
      </c>
      <c r="E11" s="45">
        <v>1.51</v>
      </c>
      <c r="F11" s="55">
        <f t="shared" si="0"/>
        <v>0.57211870255348518</v>
      </c>
      <c r="H11" s="79">
        <v>8</v>
      </c>
      <c r="I11" s="33">
        <v>2898</v>
      </c>
      <c r="J11" s="33">
        <v>1240</v>
      </c>
      <c r="K11" s="33">
        <v>1658</v>
      </c>
      <c r="L11" s="45">
        <v>1.51</v>
      </c>
      <c r="M11" s="55">
        <f t="shared" si="1"/>
        <v>0.57211870255348518</v>
      </c>
      <c r="O11" s="78">
        <v>8</v>
      </c>
      <c r="P11" s="33">
        <v>3088</v>
      </c>
      <c r="Q11" s="33">
        <v>1240</v>
      </c>
      <c r="R11" s="33">
        <v>1848</v>
      </c>
      <c r="S11" s="45">
        <v>1.83</v>
      </c>
      <c r="T11" s="55">
        <f t="shared" si="2"/>
        <v>0.5984455958549223</v>
      </c>
      <c r="U11" s="1"/>
    </row>
    <row r="12" spans="1:21" x14ac:dyDescent="0.35">
      <c r="A12" s="78">
        <v>9</v>
      </c>
      <c r="B12" s="33">
        <v>2898</v>
      </c>
      <c r="C12" s="33">
        <v>1240</v>
      </c>
      <c r="D12" s="33">
        <v>1658</v>
      </c>
      <c r="E12" s="45">
        <v>1.51</v>
      </c>
      <c r="F12" s="55">
        <f t="shared" si="0"/>
        <v>0.57211870255348518</v>
      </c>
      <c r="H12" s="79">
        <v>9</v>
      </c>
      <c r="I12" s="33">
        <v>2898</v>
      </c>
      <c r="J12" s="33">
        <v>1240</v>
      </c>
      <c r="K12" s="33">
        <v>1658</v>
      </c>
      <c r="L12" s="45">
        <v>1.51</v>
      </c>
      <c r="M12" s="55">
        <f t="shared" si="1"/>
        <v>0.57211870255348518</v>
      </c>
      <c r="O12" s="78">
        <v>9</v>
      </c>
      <c r="P12" s="33">
        <v>3088</v>
      </c>
      <c r="Q12" s="33">
        <v>1240</v>
      </c>
      <c r="R12" s="33">
        <v>1848</v>
      </c>
      <c r="S12" s="45">
        <v>1.83</v>
      </c>
      <c r="T12" s="55">
        <f t="shared" si="2"/>
        <v>0.5984455958549223</v>
      </c>
      <c r="U12" s="1"/>
    </row>
    <row r="13" spans="1:21" x14ac:dyDescent="0.35">
      <c r="A13" s="78">
        <v>10</v>
      </c>
      <c r="B13" s="33">
        <v>2898</v>
      </c>
      <c r="C13" s="33">
        <v>1240</v>
      </c>
      <c r="D13" s="33">
        <v>1658</v>
      </c>
      <c r="E13" s="45">
        <v>1.51</v>
      </c>
      <c r="F13" s="55">
        <f t="shared" si="0"/>
        <v>0.57211870255348518</v>
      </c>
      <c r="H13" s="79">
        <v>10</v>
      </c>
      <c r="I13" s="33">
        <v>2898</v>
      </c>
      <c r="J13" s="33">
        <v>1240</v>
      </c>
      <c r="K13" s="33">
        <v>1658</v>
      </c>
      <c r="L13" s="45">
        <v>1.51</v>
      </c>
      <c r="M13" s="55">
        <f t="shared" si="1"/>
        <v>0.57211870255348518</v>
      </c>
      <c r="O13" s="78">
        <v>10</v>
      </c>
      <c r="P13" s="33">
        <v>3088</v>
      </c>
      <c r="Q13" s="33">
        <v>1240</v>
      </c>
      <c r="R13" s="33">
        <v>1848</v>
      </c>
      <c r="S13" s="45">
        <v>1.83</v>
      </c>
      <c r="T13" s="55">
        <f t="shared" si="2"/>
        <v>0.5984455958549223</v>
      </c>
      <c r="U13" s="1"/>
    </row>
    <row r="14" spans="1:21" x14ac:dyDescent="0.35">
      <c r="A14" s="78">
        <v>11</v>
      </c>
      <c r="B14" s="34">
        <v>2898</v>
      </c>
      <c r="C14" s="34">
        <v>1240</v>
      </c>
      <c r="D14" s="34">
        <v>1658</v>
      </c>
      <c r="E14" s="46">
        <v>1.51</v>
      </c>
      <c r="F14" s="56">
        <f t="shared" si="0"/>
        <v>0.57211870255348518</v>
      </c>
      <c r="H14" s="79">
        <v>11</v>
      </c>
      <c r="I14" s="34">
        <v>2898</v>
      </c>
      <c r="J14" s="34">
        <v>1240</v>
      </c>
      <c r="K14" s="34">
        <v>1658</v>
      </c>
      <c r="L14" s="46">
        <v>1.51</v>
      </c>
      <c r="M14" s="56">
        <f t="shared" si="1"/>
        <v>0.57211870255348518</v>
      </c>
      <c r="O14" s="78">
        <v>11</v>
      </c>
      <c r="P14" s="34">
        <v>3015</v>
      </c>
      <c r="Q14" s="34">
        <v>1240</v>
      </c>
      <c r="R14" s="34">
        <v>1775</v>
      </c>
      <c r="S14" s="46">
        <v>1.74</v>
      </c>
      <c r="T14" s="56">
        <f t="shared" si="2"/>
        <v>0.58872305140961856</v>
      </c>
      <c r="U14" s="1"/>
    </row>
    <row r="15" spans="1:21" x14ac:dyDescent="0.35">
      <c r="A15" s="78">
        <v>12</v>
      </c>
      <c r="B15" s="34">
        <v>2898</v>
      </c>
      <c r="C15" s="34">
        <v>1240</v>
      </c>
      <c r="D15" s="34">
        <v>1658</v>
      </c>
      <c r="E15" s="46">
        <v>1.51</v>
      </c>
      <c r="F15" s="56">
        <f t="shared" si="0"/>
        <v>0.57211870255348518</v>
      </c>
      <c r="H15" s="79">
        <v>12</v>
      </c>
      <c r="I15" s="34">
        <v>2898</v>
      </c>
      <c r="J15" s="34">
        <v>1240</v>
      </c>
      <c r="K15" s="34">
        <v>1658</v>
      </c>
      <c r="L15" s="46">
        <v>1.51</v>
      </c>
      <c r="M15" s="56">
        <f t="shared" si="1"/>
        <v>0.57211870255348518</v>
      </c>
      <c r="O15" s="78">
        <v>12</v>
      </c>
      <c r="P15" s="34">
        <v>3015</v>
      </c>
      <c r="Q15" s="34">
        <v>1240</v>
      </c>
      <c r="R15" s="34">
        <v>1775</v>
      </c>
      <c r="S15" s="46">
        <v>1.74</v>
      </c>
      <c r="T15" s="56">
        <f t="shared" si="2"/>
        <v>0.58872305140961856</v>
      </c>
      <c r="U15" s="1"/>
    </row>
    <row r="16" spans="1:21" x14ac:dyDescent="0.35">
      <c r="A16" s="78">
        <v>13</v>
      </c>
      <c r="B16" s="34">
        <v>2898</v>
      </c>
      <c r="C16" s="34">
        <v>1240</v>
      </c>
      <c r="D16" s="34">
        <v>1658</v>
      </c>
      <c r="E16" s="46">
        <v>1.51</v>
      </c>
      <c r="F16" s="56">
        <f t="shared" si="0"/>
        <v>0.57211870255348518</v>
      </c>
      <c r="H16" s="79">
        <v>13</v>
      </c>
      <c r="I16" s="34">
        <v>2898</v>
      </c>
      <c r="J16" s="34">
        <v>1240</v>
      </c>
      <c r="K16" s="34">
        <v>1658</v>
      </c>
      <c r="L16" s="46">
        <v>1.51</v>
      </c>
      <c r="M16" s="56">
        <f t="shared" si="1"/>
        <v>0.57211870255348518</v>
      </c>
      <c r="O16" s="78">
        <v>13</v>
      </c>
      <c r="P16" s="34">
        <v>3015</v>
      </c>
      <c r="Q16" s="34">
        <v>1240</v>
      </c>
      <c r="R16" s="34">
        <v>1775</v>
      </c>
      <c r="S16" s="46">
        <v>1.74</v>
      </c>
      <c r="T16" s="56">
        <f t="shared" si="2"/>
        <v>0.58872305140961856</v>
      </c>
      <c r="U16" s="1"/>
    </row>
    <row r="17" spans="1:21" x14ac:dyDescent="0.35">
      <c r="A17" s="78">
        <v>14</v>
      </c>
      <c r="B17" s="34">
        <v>2898</v>
      </c>
      <c r="C17" s="34">
        <v>1240</v>
      </c>
      <c r="D17" s="34">
        <v>1658</v>
      </c>
      <c r="E17" s="46">
        <v>1.51</v>
      </c>
      <c r="F17" s="56">
        <f t="shared" si="0"/>
        <v>0.57211870255348518</v>
      </c>
      <c r="H17" s="79">
        <v>14</v>
      </c>
      <c r="I17" s="34">
        <v>2898</v>
      </c>
      <c r="J17" s="34">
        <v>1240</v>
      </c>
      <c r="K17" s="34">
        <v>1658</v>
      </c>
      <c r="L17" s="46">
        <v>1.51</v>
      </c>
      <c r="M17" s="56">
        <f t="shared" si="1"/>
        <v>0.57211870255348518</v>
      </c>
      <c r="O17" s="78">
        <v>14</v>
      </c>
      <c r="P17" s="34">
        <v>3015</v>
      </c>
      <c r="Q17" s="34">
        <v>1240</v>
      </c>
      <c r="R17" s="34">
        <v>1775</v>
      </c>
      <c r="S17" s="46">
        <v>1.74</v>
      </c>
      <c r="T17" s="56">
        <f t="shared" si="2"/>
        <v>0.58872305140961856</v>
      </c>
      <c r="U17" s="1"/>
    </row>
    <row r="18" spans="1:21" x14ac:dyDescent="0.35">
      <c r="A18" s="78">
        <v>15</v>
      </c>
      <c r="B18" s="35">
        <v>2898</v>
      </c>
      <c r="C18" s="35">
        <v>1240</v>
      </c>
      <c r="D18" s="35">
        <v>1658</v>
      </c>
      <c r="E18" s="47">
        <v>1.51</v>
      </c>
      <c r="F18" s="57">
        <f t="shared" si="0"/>
        <v>0.57211870255348518</v>
      </c>
      <c r="H18" s="79">
        <v>15</v>
      </c>
      <c r="I18" s="35">
        <v>2936</v>
      </c>
      <c r="J18" s="35">
        <v>1240</v>
      </c>
      <c r="K18" s="35">
        <v>1696</v>
      </c>
      <c r="L18" s="47">
        <v>1.58</v>
      </c>
      <c r="M18" s="57">
        <f t="shared" si="1"/>
        <v>0.57765667574931878</v>
      </c>
      <c r="O18" s="78">
        <v>15</v>
      </c>
      <c r="P18" s="35">
        <v>2982</v>
      </c>
      <c r="Q18" s="35">
        <v>1240</v>
      </c>
      <c r="R18" s="35">
        <v>1742</v>
      </c>
      <c r="S18" s="47">
        <v>1.65</v>
      </c>
      <c r="T18" s="57">
        <f t="shared" si="2"/>
        <v>0.58417169684775316</v>
      </c>
      <c r="U18" s="1"/>
    </row>
    <row r="19" spans="1:21" x14ac:dyDescent="0.35">
      <c r="A19" s="78">
        <v>16</v>
      </c>
      <c r="B19" s="35">
        <v>2898</v>
      </c>
      <c r="C19" s="35">
        <v>1240</v>
      </c>
      <c r="D19" s="35">
        <v>1658</v>
      </c>
      <c r="E19" s="47">
        <v>1.51</v>
      </c>
      <c r="F19" s="57">
        <f t="shared" si="0"/>
        <v>0.57211870255348518</v>
      </c>
      <c r="H19" s="79">
        <v>16</v>
      </c>
      <c r="I19" s="35">
        <v>2936</v>
      </c>
      <c r="J19" s="35">
        <v>1240</v>
      </c>
      <c r="K19" s="35">
        <v>1696</v>
      </c>
      <c r="L19" s="47">
        <v>1.58</v>
      </c>
      <c r="M19" s="57">
        <f t="shared" si="1"/>
        <v>0.57765667574931878</v>
      </c>
      <c r="O19" s="78">
        <v>16</v>
      </c>
      <c r="P19" s="35">
        <v>2982</v>
      </c>
      <c r="Q19" s="35">
        <v>1240</v>
      </c>
      <c r="R19" s="35">
        <v>1742</v>
      </c>
      <c r="S19" s="47">
        <v>1.65</v>
      </c>
      <c r="T19" s="57">
        <f t="shared" si="2"/>
        <v>0.58417169684775316</v>
      </c>
      <c r="U19" s="1"/>
    </row>
    <row r="20" spans="1:21" x14ac:dyDescent="0.35">
      <c r="A20" s="78">
        <v>17</v>
      </c>
      <c r="B20" s="35">
        <v>2898</v>
      </c>
      <c r="C20" s="35">
        <v>1240</v>
      </c>
      <c r="D20" s="35">
        <v>1658</v>
      </c>
      <c r="E20" s="47">
        <v>1.51</v>
      </c>
      <c r="F20" s="57">
        <f t="shared" si="0"/>
        <v>0.57211870255348518</v>
      </c>
      <c r="H20" s="79">
        <v>17</v>
      </c>
      <c r="I20" s="35">
        <v>2936</v>
      </c>
      <c r="J20" s="35">
        <v>1240</v>
      </c>
      <c r="K20" s="35">
        <v>1696</v>
      </c>
      <c r="L20" s="47">
        <v>1.58</v>
      </c>
      <c r="M20" s="57">
        <f t="shared" si="1"/>
        <v>0.57765667574931878</v>
      </c>
      <c r="O20" s="78">
        <v>17</v>
      </c>
      <c r="P20" s="35">
        <v>2982</v>
      </c>
      <c r="Q20" s="35">
        <v>1240</v>
      </c>
      <c r="R20" s="35">
        <v>1742</v>
      </c>
      <c r="S20" s="47">
        <v>1.65</v>
      </c>
      <c r="T20" s="57">
        <f t="shared" si="2"/>
        <v>0.58417169684775316</v>
      </c>
      <c r="U20" s="1"/>
    </row>
    <row r="21" spans="1:21" x14ac:dyDescent="0.35">
      <c r="A21" s="78">
        <v>18</v>
      </c>
      <c r="B21" s="35">
        <v>2898</v>
      </c>
      <c r="C21" s="35">
        <v>1240</v>
      </c>
      <c r="D21" s="35">
        <v>1658</v>
      </c>
      <c r="E21" s="47">
        <v>1.51</v>
      </c>
      <c r="F21" s="57">
        <f t="shared" si="0"/>
        <v>0.57211870255348518</v>
      </c>
      <c r="H21" s="79">
        <v>18</v>
      </c>
      <c r="I21" s="35">
        <v>2936</v>
      </c>
      <c r="J21" s="35">
        <v>1240</v>
      </c>
      <c r="K21" s="35">
        <v>1696</v>
      </c>
      <c r="L21" s="47">
        <v>1.58</v>
      </c>
      <c r="M21" s="57">
        <f t="shared" si="1"/>
        <v>0.57765667574931878</v>
      </c>
      <c r="O21" s="78">
        <v>18</v>
      </c>
      <c r="P21" s="35">
        <v>2982</v>
      </c>
      <c r="Q21" s="35">
        <v>1240</v>
      </c>
      <c r="R21" s="35">
        <v>1742</v>
      </c>
      <c r="S21" s="47">
        <v>1.65</v>
      </c>
      <c r="T21" s="57">
        <f t="shared" si="2"/>
        <v>0.58417169684775316</v>
      </c>
      <c r="U21" s="1"/>
    </row>
    <row r="22" spans="1:21" x14ac:dyDescent="0.35">
      <c r="A22" s="78">
        <v>19</v>
      </c>
      <c r="B22" s="36">
        <v>2898</v>
      </c>
      <c r="C22" s="36">
        <v>1240</v>
      </c>
      <c r="D22" s="36">
        <v>1658</v>
      </c>
      <c r="E22" s="48">
        <v>1.51</v>
      </c>
      <c r="F22" s="58">
        <f t="shared" si="0"/>
        <v>0.57211870255348518</v>
      </c>
      <c r="H22" s="79">
        <v>19</v>
      </c>
      <c r="I22" s="36">
        <v>2936</v>
      </c>
      <c r="J22" s="36">
        <v>1240</v>
      </c>
      <c r="K22" s="36">
        <v>1696</v>
      </c>
      <c r="L22" s="48">
        <v>1.58</v>
      </c>
      <c r="M22" s="58">
        <f t="shared" si="1"/>
        <v>0.57765667574931878</v>
      </c>
      <c r="O22" s="78">
        <v>19</v>
      </c>
      <c r="P22" s="36">
        <v>2982</v>
      </c>
      <c r="Q22" s="36">
        <v>1240</v>
      </c>
      <c r="R22" s="36">
        <v>1742</v>
      </c>
      <c r="S22" s="48">
        <v>1.65</v>
      </c>
      <c r="T22" s="58">
        <f t="shared" si="2"/>
        <v>0.58417169684775316</v>
      </c>
      <c r="U22" s="1"/>
    </row>
    <row r="23" spans="1:21" x14ac:dyDescent="0.35">
      <c r="A23" s="78">
        <v>20</v>
      </c>
      <c r="B23" s="36">
        <v>2898</v>
      </c>
      <c r="C23" s="36">
        <v>1240</v>
      </c>
      <c r="D23" s="36">
        <v>1658</v>
      </c>
      <c r="E23" s="48">
        <v>1.51</v>
      </c>
      <c r="F23" s="58">
        <f t="shared" si="0"/>
        <v>0.57211870255348518</v>
      </c>
      <c r="H23" s="79">
        <v>20</v>
      </c>
      <c r="I23" s="36">
        <v>2936</v>
      </c>
      <c r="J23" s="36">
        <v>1240</v>
      </c>
      <c r="K23" s="36">
        <v>1696</v>
      </c>
      <c r="L23" s="48">
        <v>1.58</v>
      </c>
      <c r="M23" s="58">
        <f t="shared" si="1"/>
        <v>0.57765667574931878</v>
      </c>
      <c r="O23" s="78">
        <v>20</v>
      </c>
      <c r="P23" s="36">
        <v>2982</v>
      </c>
      <c r="Q23" s="36">
        <v>1240</v>
      </c>
      <c r="R23" s="36">
        <v>1742</v>
      </c>
      <c r="S23" s="48">
        <v>1.65</v>
      </c>
      <c r="T23" s="58">
        <f t="shared" si="2"/>
        <v>0.58417169684775316</v>
      </c>
      <c r="U23" s="1"/>
    </row>
    <row r="24" spans="1:21" x14ac:dyDescent="0.35">
      <c r="A24" s="78">
        <v>21</v>
      </c>
      <c r="B24" s="36">
        <v>2898</v>
      </c>
      <c r="C24" s="36">
        <v>1240</v>
      </c>
      <c r="D24" s="36">
        <v>1658</v>
      </c>
      <c r="E24" s="48">
        <v>1.51</v>
      </c>
      <c r="F24" s="58">
        <f t="shared" si="0"/>
        <v>0.57211870255348518</v>
      </c>
      <c r="H24" s="79">
        <v>21</v>
      </c>
      <c r="I24" s="36">
        <v>2936</v>
      </c>
      <c r="J24" s="36">
        <v>1240</v>
      </c>
      <c r="K24" s="36">
        <v>1696</v>
      </c>
      <c r="L24" s="48">
        <v>1.58</v>
      </c>
      <c r="M24" s="58">
        <f t="shared" si="1"/>
        <v>0.57765667574931878</v>
      </c>
      <c r="O24" s="78">
        <v>21</v>
      </c>
      <c r="P24" s="36">
        <v>2982</v>
      </c>
      <c r="Q24" s="36">
        <v>1240</v>
      </c>
      <c r="R24" s="36">
        <v>1742</v>
      </c>
      <c r="S24" s="48">
        <v>1.65</v>
      </c>
      <c r="T24" s="58">
        <f t="shared" si="2"/>
        <v>0.58417169684775316</v>
      </c>
      <c r="U24" s="1"/>
    </row>
    <row r="25" spans="1:21" x14ac:dyDescent="0.35">
      <c r="A25" s="78">
        <v>22</v>
      </c>
      <c r="B25" s="36">
        <v>2898</v>
      </c>
      <c r="C25" s="36">
        <v>1240</v>
      </c>
      <c r="D25" s="36">
        <v>1658</v>
      </c>
      <c r="E25" s="48">
        <v>1.51</v>
      </c>
      <c r="F25" s="58">
        <f t="shared" si="0"/>
        <v>0.57211870255348518</v>
      </c>
      <c r="H25" s="79">
        <v>22</v>
      </c>
      <c r="I25" s="36">
        <v>2936</v>
      </c>
      <c r="J25" s="36">
        <v>1240</v>
      </c>
      <c r="K25" s="36">
        <v>1696</v>
      </c>
      <c r="L25" s="48">
        <v>1.58</v>
      </c>
      <c r="M25" s="58">
        <f t="shared" si="1"/>
        <v>0.57765667574931878</v>
      </c>
      <c r="O25" s="78">
        <v>22</v>
      </c>
      <c r="P25" s="36">
        <v>2982</v>
      </c>
      <c r="Q25" s="36">
        <v>1240</v>
      </c>
      <c r="R25" s="36">
        <v>1742</v>
      </c>
      <c r="S25" s="48">
        <v>1.65</v>
      </c>
      <c r="T25" s="58">
        <f t="shared" si="2"/>
        <v>0.58417169684775316</v>
      </c>
      <c r="U25" s="1"/>
    </row>
    <row r="26" spans="1:21" x14ac:dyDescent="0.35">
      <c r="A26" s="78">
        <v>23</v>
      </c>
      <c r="B26" s="31">
        <v>2982</v>
      </c>
      <c r="C26" s="31">
        <v>1240</v>
      </c>
      <c r="D26" s="31">
        <v>1742</v>
      </c>
      <c r="E26" s="43">
        <v>1.65</v>
      </c>
      <c r="F26" s="53">
        <f t="shared" si="0"/>
        <v>0.58417169684775316</v>
      </c>
      <c r="H26" s="79">
        <v>23</v>
      </c>
      <c r="I26" s="31">
        <v>3015</v>
      </c>
      <c r="J26" s="31">
        <v>1240</v>
      </c>
      <c r="K26" s="31">
        <v>1775</v>
      </c>
      <c r="L26" s="43">
        <v>1.74</v>
      </c>
      <c r="M26" s="53">
        <f t="shared" si="1"/>
        <v>0.58872305140961856</v>
      </c>
      <c r="O26" s="78">
        <v>23</v>
      </c>
      <c r="P26" s="31">
        <v>3178</v>
      </c>
      <c r="Q26" s="31">
        <v>1271</v>
      </c>
      <c r="R26" s="31">
        <v>1907</v>
      </c>
      <c r="S26" s="43">
        <v>2.06</v>
      </c>
      <c r="T26" s="53">
        <f t="shared" si="2"/>
        <v>0.60006293266205157</v>
      </c>
      <c r="U26" s="1"/>
    </row>
    <row r="27" spans="1:21" x14ac:dyDescent="0.35">
      <c r="A27" s="78">
        <v>24</v>
      </c>
      <c r="B27" s="31">
        <v>2982</v>
      </c>
      <c r="C27" s="31">
        <v>1240</v>
      </c>
      <c r="D27" s="31">
        <v>1742</v>
      </c>
      <c r="E27" s="43">
        <v>1.65</v>
      </c>
      <c r="F27" s="53">
        <f t="shared" si="0"/>
        <v>0.58417169684775316</v>
      </c>
      <c r="H27" s="79">
        <v>24</v>
      </c>
      <c r="I27" s="31">
        <v>3015</v>
      </c>
      <c r="J27" s="31">
        <v>1240</v>
      </c>
      <c r="K27" s="31">
        <v>1775</v>
      </c>
      <c r="L27" s="43">
        <v>1.74</v>
      </c>
      <c r="M27" s="53">
        <f t="shared" si="1"/>
        <v>0.58872305140961856</v>
      </c>
      <c r="O27" s="78">
        <v>24</v>
      </c>
      <c r="P27" s="31">
        <v>3178</v>
      </c>
      <c r="Q27" s="31">
        <v>1271</v>
      </c>
      <c r="R27" s="31">
        <v>1907</v>
      </c>
      <c r="S27" s="43">
        <v>2.06</v>
      </c>
      <c r="T27" s="53">
        <f t="shared" si="2"/>
        <v>0.60006293266205157</v>
      </c>
      <c r="U27" s="1"/>
    </row>
    <row r="28" spans="1:21" x14ac:dyDescent="0.35">
      <c r="B28" s="1"/>
      <c r="I28" s="1"/>
      <c r="P28" s="1"/>
    </row>
    <row r="30" spans="1:21" x14ac:dyDescent="0.35">
      <c r="E30" t="s">
        <v>18</v>
      </c>
      <c r="S30" t="s">
        <v>18</v>
      </c>
    </row>
    <row r="31" spans="1:21" ht="18.5" x14ac:dyDescent="0.45">
      <c r="A31" s="115">
        <v>44652</v>
      </c>
      <c r="B31" s="115"/>
      <c r="C31" s="115"/>
      <c r="D31" s="115"/>
      <c r="E31" s="115"/>
      <c r="F31" s="115"/>
      <c r="G31" s="80"/>
      <c r="H31" s="115">
        <v>44682</v>
      </c>
      <c r="I31" s="115"/>
      <c r="J31" s="115"/>
      <c r="K31" s="115"/>
      <c r="L31" s="115"/>
      <c r="M31" s="115"/>
      <c r="N31" s="80"/>
      <c r="O31" s="115">
        <v>44713</v>
      </c>
      <c r="P31" s="115"/>
      <c r="Q31" s="115"/>
      <c r="R31" s="115"/>
      <c r="S31" s="115"/>
      <c r="T31" s="115"/>
    </row>
    <row r="32" spans="1:21" ht="31" x14ac:dyDescent="0.35">
      <c r="A32" s="25" t="s">
        <v>12</v>
      </c>
      <c r="B32" s="14" t="s">
        <v>19</v>
      </c>
      <c r="C32" s="25" t="s">
        <v>14</v>
      </c>
      <c r="D32" s="25" t="s">
        <v>15</v>
      </c>
      <c r="E32" s="25" t="s">
        <v>16</v>
      </c>
      <c r="F32" s="12" t="s">
        <v>17</v>
      </c>
      <c r="G32" s="77"/>
      <c r="H32" s="26" t="s">
        <v>12</v>
      </c>
      <c r="I32" s="14" t="s">
        <v>19</v>
      </c>
      <c r="J32" s="9" t="s">
        <v>14</v>
      </c>
      <c r="K32" s="9" t="s">
        <v>15</v>
      </c>
      <c r="L32" s="9" t="s">
        <v>16</v>
      </c>
      <c r="M32" s="12" t="s">
        <v>17</v>
      </c>
      <c r="N32" s="77"/>
      <c r="O32" s="9" t="s">
        <v>12</v>
      </c>
      <c r="P32" s="9" t="s">
        <v>19</v>
      </c>
      <c r="Q32" s="9" t="s">
        <v>14</v>
      </c>
      <c r="R32" s="9" t="s">
        <v>15</v>
      </c>
      <c r="S32" s="9" t="s">
        <v>16</v>
      </c>
      <c r="T32" s="12" t="s">
        <v>17</v>
      </c>
    </row>
    <row r="33" spans="1:20" x14ac:dyDescent="0.35">
      <c r="A33" s="78">
        <v>1</v>
      </c>
      <c r="B33" s="31">
        <v>3088</v>
      </c>
      <c r="C33" s="31">
        <v>1240</v>
      </c>
      <c r="D33" s="31">
        <v>1848</v>
      </c>
      <c r="E33" s="43">
        <v>1.83</v>
      </c>
      <c r="F33" s="53">
        <f>D33/B33</f>
        <v>0.5984455958549223</v>
      </c>
      <c r="G33" s="1"/>
      <c r="H33" s="79">
        <v>1</v>
      </c>
      <c r="I33" s="31">
        <v>2982</v>
      </c>
      <c r="J33" s="31">
        <v>1240</v>
      </c>
      <c r="K33" s="31">
        <v>1742</v>
      </c>
      <c r="L33" s="43">
        <v>1.65</v>
      </c>
      <c r="M33" s="53">
        <f>K33/I33</f>
        <v>0.58417169684775316</v>
      </c>
      <c r="O33" s="78">
        <v>1</v>
      </c>
      <c r="P33" s="31">
        <v>2668</v>
      </c>
      <c r="Q33" s="37">
        <v>1240</v>
      </c>
      <c r="R33" s="37">
        <v>1428</v>
      </c>
      <c r="S33" s="43">
        <v>1.33</v>
      </c>
      <c r="T33" s="53">
        <f>R33/P33</f>
        <v>0.5352323838080959</v>
      </c>
    </row>
    <row r="34" spans="1:20" x14ac:dyDescent="0.35">
      <c r="A34" s="78">
        <v>2</v>
      </c>
      <c r="B34" s="31">
        <v>3088</v>
      </c>
      <c r="C34" s="31">
        <v>1240</v>
      </c>
      <c r="D34" s="31">
        <v>1848</v>
      </c>
      <c r="E34" s="43">
        <v>1.83</v>
      </c>
      <c r="F34" s="53">
        <f t="shared" ref="F34:F56" si="3">D34/B34</f>
        <v>0.5984455958549223</v>
      </c>
      <c r="G34" s="1"/>
      <c r="H34" s="79">
        <v>2</v>
      </c>
      <c r="I34" s="31">
        <v>2982</v>
      </c>
      <c r="J34" s="31">
        <v>1240</v>
      </c>
      <c r="K34" s="31">
        <v>1742</v>
      </c>
      <c r="L34" s="43">
        <v>1.65</v>
      </c>
      <c r="M34" s="53">
        <f t="shared" ref="M34:M56" si="4">K34/I34</f>
        <v>0.58417169684775316</v>
      </c>
      <c r="O34" s="78">
        <v>2</v>
      </c>
      <c r="P34" s="31">
        <v>2668</v>
      </c>
      <c r="Q34" s="37">
        <v>1240</v>
      </c>
      <c r="R34" s="37">
        <v>1428</v>
      </c>
      <c r="S34" s="43">
        <v>1.33</v>
      </c>
      <c r="T34" s="53">
        <f t="shared" ref="T34:T56" si="5">R34/P34</f>
        <v>0.5352323838080959</v>
      </c>
    </row>
    <row r="35" spans="1:20" x14ac:dyDescent="0.35">
      <c r="A35" s="78">
        <v>3</v>
      </c>
      <c r="B35" s="32">
        <v>3128</v>
      </c>
      <c r="C35" s="32">
        <v>1251</v>
      </c>
      <c r="D35" s="32">
        <v>1877</v>
      </c>
      <c r="E35" s="44">
        <v>1.94</v>
      </c>
      <c r="F35" s="54">
        <f t="shared" si="3"/>
        <v>0.60006393861892582</v>
      </c>
      <c r="G35" s="1"/>
      <c r="H35" s="79">
        <v>3</v>
      </c>
      <c r="I35" s="32">
        <v>3015</v>
      </c>
      <c r="J35" s="32">
        <v>1240</v>
      </c>
      <c r="K35" s="32">
        <v>1775</v>
      </c>
      <c r="L35" s="44">
        <v>1.74</v>
      </c>
      <c r="M35" s="54">
        <f t="shared" si="4"/>
        <v>0.58872305140961856</v>
      </c>
      <c r="O35" s="78">
        <v>3</v>
      </c>
      <c r="P35" s="32">
        <v>2825</v>
      </c>
      <c r="Q35" s="38">
        <v>1240</v>
      </c>
      <c r="R35" s="38">
        <v>1585</v>
      </c>
      <c r="S35" s="44">
        <v>1.44</v>
      </c>
      <c r="T35" s="54">
        <f t="shared" si="5"/>
        <v>0.56106194690265487</v>
      </c>
    </row>
    <row r="36" spans="1:20" x14ac:dyDescent="0.35">
      <c r="A36" s="78">
        <v>4</v>
      </c>
      <c r="B36" s="32">
        <v>3128</v>
      </c>
      <c r="C36" s="32">
        <v>1251</v>
      </c>
      <c r="D36" s="32">
        <v>1877</v>
      </c>
      <c r="E36" s="44">
        <v>1.94</v>
      </c>
      <c r="F36" s="54">
        <f t="shared" si="3"/>
        <v>0.60006393861892582</v>
      </c>
      <c r="G36" s="1"/>
      <c r="H36" s="79">
        <v>4</v>
      </c>
      <c r="I36" s="32">
        <v>3015</v>
      </c>
      <c r="J36" s="32">
        <v>1240</v>
      </c>
      <c r="K36" s="32">
        <v>1775</v>
      </c>
      <c r="L36" s="44">
        <v>1.74</v>
      </c>
      <c r="M36" s="54">
        <f t="shared" si="4"/>
        <v>0.58872305140961856</v>
      </c>
      <c r="O36" s="78">
        <v>4</v>
      </c>
      <c r="P36" s="32">
        <v>2825</v>
      </c>
      <c r="Q36" s="38">
        <v>1240</v>
      </c>
      <c r="R36" s="38">
        <v>1585</v>
      </c>
      <c r="S36" s="44">
        <v>1.44</v>
      </c>
      <c r="T36" s="54">
        <f t="shared" si="5"/>
        <v>0.56106194690265487</v>
      </c>
    </row>
    <row r="37" spans="1:20" x14ac:dyDescent="0.35">
      <c r="A37" s="78">
        <v>5</v>
      </c>
      <c r="B37" s="32">
        <v>3128</v>
      </c>
      <c r="C37" s="32">
        <v>1251</v>
      </c>
      <c r="D37" s="32">
        <v>1877</v>
      </c>
      <c r="E37" s="44">
        <v>1.94</v>
      </c>
      <c r="F37" s="54">
        <f t="shared" si="3"/>
        <v>0.60006393861892582</v>
      </c>
      <c r="G37" s="1"/>
      <c r="H37" s="79">
        <v>5</v>
      </c>
      <c r="I37" s="32">
        <v>3015</v>
      </c>
      <c r="J37" s="32">
        <v>1240</v>
      </c>
      <c r="K37" s="32">
        <v>1775</v>
      </c>
      <c r="L37" s="44">
        <v>1.74</v>
      </c>
      <c r="M37" s="54">
        <f t="shared" si="4"/>
        <v>0.58872305140961856</v>
      </c>
      <c r="O37" s="78">
        <v>5</v>
      </c>
      <c r="P37" s="32">
        <v>2825</v>
      </c>
      <c r="Q37" s="38">
        <v>1240</v>
      </c>
      <c r="R37" s="38">
        <v>1585</v>
      </c>
      <c r="S37" s="44">
        <v>1.44</v>
      </c>
      <c r="T37" s="54">
        <f t="shared" si="5"/>
        <v>0.56106194690265487</v>
      </c>
    </row>
    <row r="38" spans="1:20" x14ac:dyDescent="0.35">
      <c r="A38" s="78">
        <v>6</v>
      </c>
      <c r="B38" s="32">
        <v>3128</v>
      </c>
      <c r="C38" s="32">
        <v>1251</v>
      </c>
      <c r="D38" s="32">
        <v>1877</v>
      </c>
      <c r="E38" s="44">
        <v>1.94</v>
      </c>
      <c r="F38" s="54">
        <f t="shared" si="3"/>
        <v>0.60006393861892582</v>
      </c>
      <c r="G38" s="1"/>
      <c r="H38" s="79">
        <v>6</v>
      </c>
      <c r="I38" s="32">
        <v>3015</v>
      </c>
      <c r="J38" s="32">
        <v>1240</v>
      </c>
      <c r="K38" s="32">
        <v>1775</v>
      </c>
      <c r="L38" s="44">
        <v>1.74</v>
      </c>
      <c r="M38" s="54">
        <f t="shared" si="4"/>
        <v>0.58872305140961856</v>
      </c>
      <c r="O38" s="78">
        <v>6</v>
      </c>
      <c r="P38" s="32">
        <v>2825</v>
      </c>
      <c r="Q38" s="38">
        <v>1240</v>
      </c>
      <c r="R38" s="38">
        <v>1585</v>
      </c>
      <c r="S38" s="44">
        <v>1.44</v>
      </c>
      <c r="T38" s="54">
        <f t="shared" si="5"/>
        <v>0.56106194690265487</v>
      </c>
    </row>
    <row r="39" spans="1:20" x14ac:dyDescent="0.35">
      <c r="A39" s="78">
        <v>7</v>
      </c>
      <c r="B39" s="33">
        <v>3015</v>
      </c>
      <c r="C39" s="33">
        <v>1240</v>
      </c>
      <c r="D39" s="33">
        <v>1775</v>
      </c>
      <c r="E39" s="45">
        <v>1.74</v>
      </c>
      <c r="F39" s="55">
        <f t="shared" si="3"/>
        <v>0.58872305140961856</v>
      </c>
      <c r="G39" s="1"/>
      <c r="H39" s="79">
        <v>7</v>
      </c>
      <c r="I39" s="33">
        <v>2936</v>
      </c>
      <c r="J39" s="33">
        <v>1240</v>
      </c>
      <c r="K39" s="33">
        <v>1696</v>
      </c>
      <c r="L39" s="45">
        <v>1.58</v>
      </c>
      <c r="M39" s="55">
        <f t="shared" si="4"/>
        <v>0.57765667574931878</v>
      </c>
      <c r="O39" s="78">
        <v>7</v>
      </c>
      <c r="P39" s="33">
        <v>2618</v>
      </c>
      <c r="Q39" s="39">
        <v>1240</v>
      </c>
      <c r="R39" s="39">
        <v>1378</v>
      </c>
      <c r="S39" s="45">
        <v>1.28</v>
      </c>
      <c r="T39" s="55">
        <f t="shared" si="5"/>
        <v>0.52635599694423219</v>
      </c>
    </row>
    <row r="40" spans="1:20" x14ac:dyDescent="0.35">
      <c r="A40" s="78">
        <v>8</v>
      </c>
      <c r="B40" s="33">
        <v>3015</v>
      </c>
      <c r="C40" s="33">
        <v>1240</v>
      </c>
      <c r="D40" s="33">
        <v>1775</v>
      </c>
      <c r="E40" s="45">
        <v>1.74</v>
      </c>
      <c r="F40" s="55">
        <f t="shared" si="3"/>
        <v>0.58872305140961856</v>
      </c>
      <c r="G40" s="1"/>
      <c r="H40" s="79">
        <v>8</v>
      </c>
      <c r="I40" s="33">
        <v>2936</v>
      </c>
      <c r="J40" s="33">
        <v>1240</v>
      </c>
      <c r="K40" s="33">
        <v>1696</v>
      </c>
      <c r="L40" s="45">
        <v>1.58</v>
      </c>
      <c r="M40" s="55">
        <f t="shared" si="4"/>
        <v>0.57765667574931878</v>
      </c>
      <c r="O40" s="78">
        <v>8</v>
      </c>
      <c r="P40" s="33">
        <v>2618</v>
      </c>
      <c r="Q40" s="39">
        <v>1240</v>
      </c>
      <c r="R40" s="39">
        <v>1378</v>
      </c>
      <c r="S40" s="45">
        <v>1.28</v>
      </c>
      <c r="T40" s="55">
        <f t="shared" si="5"/>
        <v>0.52635599694423219</v>
      </c>
    </row>
    <row r="41" spans="1:20" x14ac:dyDescent="0.35">
      <c r="A41" s="78">
        <v>9</v>
      </c>
      <c r="B41" s="33">
        <v>3015</v>
      </c>
      <c r="C41" s="33">
        <v>1240</v>
      </c>
      <c r="D41" s="33">
        <v>1775</v>
      </c>
      <c r="E41" s="45">
        <v>1.74</v>
      </c>
      <c r="F41" s="55">
        <f t="shared" si="3"/>
        <v>0.58872305140961856</v>
      </c>
      <c r="G41" s="1"/>
      <c r="H41" s="79">
        <v>9</v>
      </c>
      <c r="I41" s="33">
        <v>2936</v>
      </c>
      <c r="J41" s="33">
        <v>1240</v>
      </c>
      <c r="K41" s="33">
        <v>1696</v>
      </c>
      <c r="L41" s="45">
        <v>1.58</v>
      </c>
      <c r="M41" s="55">
        <f t="shared" si="4"/>
        <v>0.57765667574931878</v>
      </c>
      <c r="O41" s="78">
        <v>9</v>
      </c>
      <c r="P41" s="33">
        <v>2618</v>
      </c>
      <c r="Q41" s="39">
        <v>1240</v>
      </c>
      <c r="R41" s="39">
        <v>1378</v>
      </c>
      <c r="S41" s="45">
        <v>1.28</v>
      </c>
      <c r="T41" s="55">
        <f t="shared" si="5"/>
        <v>0.52635599694423219</v>
      </c>
    </row>
    <row r="42" spans="1:20" x14ac:dyDescent="0.35">
      <c r="A42" s="78">
        <v>10</v>
      </c>
      <c r="B42" s="33">
        <v>3015</v>
      </c>
      <c r="C42" s="33">
        <v>1240</v>
      </c>
      <c r="D42" s="33">
        <v>1775</v>
      </c>
      <c r="E42" s="45">
        <v>1.74</v>
      </c>
      <c r="F42" s="55">
        <f t="shared" si="3"/>
        <v>0.58872305140961856</v>
      </c>
      <c r="G42" s="1"/>
      <c r="H42" s="79">
        <v>10</v>
      </c>
      <c r="I42" s="33">
        <v>2936</v>
      </c>
      <c r="J42" s="33">
        <v>1240</v>
      </c>
      <c r="K42" s="33">
        <v>1696</v>
      </c>
      <c r="L42" s="45">
        <v>1.58</v>
      </c>
      <c r="M42" s="55">
        <f t="shared" si="4"/>
        <v>0.57765667574931878</v>
      </c>
      <c r="O42" s="78">
        <v>10</v>
      </c>
      <c r="P42" s="33">
        <v>2618</v>
      </c>
      <c r="Q42" s="39">
        <v>1240</v>
      </c>
      <c r="R42" s="39">
        <v>1378</v>
      </c>
      <c r="S42" s="45">
        <v>1.28</v>
      </c>
      <c r="T42" s="55">
        <f t="shared" si="5"/>
        <v>0.52635599694423219</v>
      </c>
    </row>
    <row r="43" spans="1:20" x14ac:dyDescent="0.35">
      <c r="A43" s="78">
        <v>11</v>
      </c>
      <c r="B43" s="34">
        <v>2982</v>
      </c>
      <c r="C43" s="34">
        <v>1240</v>
      </c>
      <c r="D43" s="34">
        <v>1742</v>
      </c>
      <c r="E43" s="46">
        <v>1.65</v>
      </c>
      <c r="F43" s="56">
        <f t="shared" si="3"/>
        <v>0.58417169684775316</v>
      </c>
      <c r="G43" s="1"/>
      <c r="H43" s="79">
        <v>11</v>
      </c>
      <c r="I43" s="34">
        <v>2825</v>
      </c>
      <c r="J43" s="34">
        <v>1240</v>
      </c>
      <c r="K43" s="34">
        <v>1585</v>
      </c>
      <c r="L43" s="46">
        <v>1.44</v>
      </c>
      <c r="M43" s="56">
        <f t="shared" si="4"/>
        <v>0.56106194690265487</v>
      </c>
      <c r="O43" s="78">
        <v>11</v>
      </c>
      <c r="P43" s="34">
        <v>2450</v>
      </c>
      <c r="Q43" s="40">
        <v>1240</v>
      </c>
      <c r="R43" s="40">
        <v>1210</v>
      </c>
      <c r="S43" s="46">
        <v>1.1200000000000001</v>
      </c>
      <c r="T43" s="56">
        <f t="shared" si="5"/>
        <v>0.49387755102040815</v>
      </c>
    </row>
    <row r="44" spans="1:20" x14ac:dyDescent="0.35">
      <c r="A44" s="78">
        <v>12</v>
      </c>
      <c r="B44" s="34">
        <v>2982</v>
      </c>
      <c r="C44" s="34">
        <v>1240</v>
      </c>
      <c r="D44" s="34">
        <v>1742</v>
      </c>
      <c r="E44" s="46">
        <v>1.65</v>
      </c>
      <c r="F44" s="56">
        <f t="shared" si="3"/>
        <v>0.58417169684775316</v>
      </c>
      <c r="G44" s="1"/>
      <c r="H44" s="79">
        <v>12</v>
      </c>
      <c r="I44" s="34">
        <v>2825</v>
      </c>
      <c r="J44" s="34">
        <v>1240</v>
      </c>
      <c r="K44" s="34">
        <v>1585</v>
      </c>
      <c r="L44" s="46">
        <v>1.44</v>
      </c>
      <c r="M44" s="56">
        <f t="shared" si="4"/>
        <v>0.56106194690265487</v>
      </c>
      <c r="O44" s="78">
        <v>12</v>
      </c>
      <c r="P44" s="34">
        <v>2450</v>
      </c>
      <c r="Q44" s="40">
        <v>1240</v>
      </c>
      <c r="R44" s="40">
        <v>1210</v>
      </c>
      <c r="S44" s="46">
        <v>1.1200000000000001</v>
      </c>
      <c r="T44" s="56">
        <f t="shared" si="5"/>
        <v>0.49387755102040815</v>
      </c>
    </row>
    <row r="45" spans="1:20" x14ac:dyDescent="0.35">
      <c r="A45" s="78">
        <v>13</v>
      </c>
      <c r="B45" s="34">
        <v>2982</v>
      </c>
      <c r="C45" s="34">
        <v>1240</v>
      </c>
      <c r="D45" s="34">
        <v>1742</v>
      </c>
      <c r="E45" s="46">
        <v>1.65</v>
      </c>
      <c r="F45" s="56">
        <f t="shared" si="3"/>
        <v>0.58417169684775316</v>
      </c>
      <c r="G45" s="1"/>
      <c r="H45" s="79">
        <v>13</v>
      </c>
      <c r="I45" s="34">
        <v>2825</v>
      </c>
      <c r="J45" s="34">
        <v>1240</v>
      </c>
      <c r="K45" s="34">
        <v>1585</v>
      </c>
      <c r="L45" s="46">
        <v>1.44</v>
      </c>
      <c r="M45" s="56">
        <f t="shared" si="4"/>
        <v>0.56106194690265487</v>
      </c>
      <c r="O45" s="78">
        <v>13</v>
      </c>
      <c r="P45" s="34">
        <v>2450</v>
      </c>
      <c r="Q45" s="40">
        <v>1240</v>
      </c>
      <c r="R45" s="40">
        <v>1210</v>
      </c>
      <c r="S45" s="46">
        <v>1.1200000000000001</v>
      </c>
      <c r="T45" s="56">
        <f t="shared" si="5"/>
        <v>0.49387755102040815</v>
      </c>
    </row>
    <row r="46" spans="1:20" x14ac:dyDescent="0.35">
      <c r="A46" s="78">
        <v>14</v>
      </c>
      <c r="B46" s="34">
        <v>2982</v>
      </c>
      <c r="C46" s="34">
        <v>1240</v>
      </c>
      <c r="D46" s="34">
        <v>1742</v>
      </c>
      <c r="E46" s="46">
        <v>1.65</v>
      </c>
      <c r="F46" s="56">
        <f t="shared" si="3"/>
        <v>0.58417169684775316</v>
      </c>
      <c r="G46" s="1"/>
      <c r="H46" s="79">
        <v>14</v>
      </c>
      <c r="I46" s="34">
        <v>2825</v>
      </c>
      <c r="J46" s="34">
        <v>1240</v>
      </c>
      <c r="K46" s="34">
        <v>1585</v>
      </c>
      <c r="L46" s="46">
        <v>1.44</v>
      </c>
      <c r="M46" s="56">
        <f t="shared" si="4"/>
        <v>0.56106194690265487</v>
      </c>
      <c r="O46" s="78">
        <v>14</v>
      </c>
      <c r="P46" s="34">
        <v>2450</v>
      </c>
      <c r="Q46" s="40">
        <v>1240</v>
      </c>
      <c r="R46" s="40">
        <v>1210</v>
      </c>
      <c r="S46" s="46">
        <v>1.1200000000000001</v>
      </c>
      <c r="T46" s="56">
        <f t="shared" si="5"/>
        <v>0.49387755102040815</v>
      </c>
    </row>
    <row r="47" spans="1:20" x14ac:dyDescent="0.35">
      <c r="A47" s="78">
        <v>15</v>
      </c>
      <c r="B47" s="35">
        <v>2936</v>
      </c>
      <c r="C47" s="35">
        <v>1240</v>
      </c>
      <c r="D47" s="35">
        <v>1696</v>
      </c>
      <c r="E47" s="47">
        <v>1.58</v>
      </c>
      <c r="F47" s="57">
        <f t="shared" si="3"/>
        <v>0.57765667574931878</v>
      </c>
      <c r="G47" s="1"/>
      <c r="H47" s="79">
        <v>15</v>
      </c>
      <c r="I47" s="35">
        <v>2800</v>
      </c>
      <c r="J47" s="35">
        <v>1240</v>
      </c>
      <c r="K47" s="35">
        <v>1560</v>
      </c>
      <c r="L47" s="47">
        <v>1.39</v>
      </c>
      <c r="M47" s="57">
        <f t="shared" si="4"/>
        <v>0.55714285714285716</v>
      </c>
      <c r="O47" s="78">
        <v>15</v>
      </c>
      <c r="P47" s="35">
        <v>2800</v>
      </c>
      <c r="Q47" s="41">
        <v>1240</v>
      </c>
      <c r="R47" s="41">
        <v>1560</v>
      </c>
      <c r="S47" s="47">
        <v>1.04</v>
      </c>
      <c r="T47" s="57">
        <f t="shared" si="5"/>
        <v>0.55714285714285716</v>
      </c>
    </row>
    <row r="48" spans="1:20" x14ac:dyDescent="0.35">
      <c r="A48" s="78">
        <v>16</v>
      </c>
      <c r="B48" s="35">
        <v>2936</v>
      </c>
      <c r="C48" s="35">
        <v>1240</v>
      </c>
      <c r="D48" s="35">
        <v>1696</v>
      </c>
      <c r="E48" s="47">
        <v>1.58</v>
      </c>
      <c r="F48" s="57">
        <f t="shared" si="3"/>
        <v>0.57765667574931878</v>
      </c>
      <c r="G48" s="1"/>
      <c r="H48" s="79">
        <v>16</v>
      </c>
      <c r="I48" s="35">
        <v>2800</v>
      </c>
      <c r="J48" s="35">
        <v>1240</v>
      </c>
      <c r="K48" s="35">
        <v>1560</v>
      </c>
      <c r="L48" s="47">
        <v>1.39</v>
      </c>
      <c r="M48" s="57">
        <f t="shared" si="4"/>
        <v>0.55714285714285716</v>
      </c>
      <c r="O48" s="78">
        <v>16</v>
      </c>
      <c r="P48" s="35">
        <v>2800</v>
      </c>
      <c r="Q48" s="41">
        <v>1240</v>
      </c>
      <c r="R48" s="41">
        <v>1560</v>
      </c>
      <c r="S48" s="47">
        <v>1.04</v>
      </c>
      <c r="T48" s="57">
        <f t="shared" si="5"/>
        <v>0.55714285714285716</v>
      </c>
    </row>
    <row r="49" spans="1:20" x14ac:dyDescent="0.35">
      <c r="A49" s="78">
        <v>17</v>
      </c>
      <c r="B49" s="35">
        <v>2936</v>
      </c>
      <c r="C49" s="35">
        <v>1240</v>
      </c>
      <c r="D49" s="35">
        <v>1696</v>
      </c>
      <c r="E49" s="47">
        <v>1.58</v>
      </c>
      <c r="F49" s="57">
        <f t="shared" si="3"/>
        <v>0.57765667574931878</v>
      </c>
      <c r="G49" s="1"/>
      <c r="H49" s="79">
        <v>17</v>
      </c>
      <c r="I49" s="35">
        <v>2800</v>
      </c>
      <c r="J49" s="35">
        <v>1240</v>
      </c>
      <c r="K49" s="35">
        <v>1560</v>
      </c>
      <c r="L49" s="47">
        <v>1.39</v>
      </c>
      <c r="M49" s="57">
        <f t="shared" si="4"/>
        <v>0.55714285714285716</v>
      </c>
      <c r="O49" s="78">
        <v>17</v>
      </c>
      <c r="P49" s="35">
        <v>2800</v>
      </c>
      <c r="Q49" s="41">
        <v>1240</v>
      </c>
      <c r="R49" s="41">
        <v>1560</v>
      </c>
      <c r="S49" s="47">
        <v>1.04</v>
      </c>
      <c r="T49" s="57">
        <f t="shared" si="5"/>
        <v>0.55714285714285716</v>
      </c>
    </row>
    <row r="50" spans="1:20" x14ac:dyDescent="0.35">
      <c r="A50" s="78">
        <v>18</v>
      </c>
      <c r="B50" s="35">
        <v>2936</v>
      </c>
      <c r="C50" s="35">
        <v>1240</v>
      </c>
      <c r="D50" s="35">
        <v>1696</v>
      </c>
      <c r="E50" s="47">
        <v>1.58</v>
      </c>
      <c r="F50" s="57">
        <f t="shared" si="3"/>
        <v>0.57765667574931878</v>
      </c>
      <c r="G50" s="1"/>
      <c r="H50" s="79">
        <v>18</v>
      </c>
      <c r="I50" s="35">
        <v>2800</v>
      </c>
      <c r="J50" s="35">
        <v>1240</v>
      </c>
      <c r="K50" s="35">
        <v>1560</v>
      </c>
      <c r="L50" s="47">
        <v>1.39</v>
      </c>
      <c r="M50" s="57">
        <f t="shared" si="4"/>
        <v>0.55714285714285716</v>
      </c>
      <c r="O50" s="78">
        <v>18</v>
      </c>
      <c r="P50" s="35">
        <v>2800</v>
      </c>
      <c r="Q50" s="41">
        <v>1240</v>
      </c>
      <c r="R50" s="41">
        <v>1560</v>
      </c>
      <c r="S50" s="47">
        <v>1.04</v>
      </c>
      <c r="T50" s="57">
        <f t="shared" si="5"/>
        <v>0.55714285714285716</v>
      </c>
    </row>
    <row r="51" spans="1:20" x14ac:dyDescent="0.35">
      <c r="A51" s="78">
        <v>19</v>
      </c>
      <c r="B51" s="36">
        <v>2936</v>
      </c>
      <c r="C51" s="36">
        <v>1240</v>
      </c>
      <c r="D51" s="36">
        <v>1696</v>
      </c>
      <c r="E51" s="48">
        <v>1.58</v>
      </c>
      <c r="F51" s="58">
        <f t="shared" si="3"/>
        <v>0.57765667574931878</v>
      </c>
      <c r="G51" s="1"/>
      <c r="H51" s="79">
        <v>19</v>
      </c>
      <c r="I51" s="36">
        <v>2800</v>
      </c>
      <c r="J51" s="36">
        <v>1240</v>
      </c>
      <c r="K51" s="36">
        <v>1560</v>
      </c>
      <c r="L51" s="48">
        <v>1.39</v>
      </c>
      <c r="M51" s="58">
        <f t="shared" si="4"/>
        <v>0.55714285714285716</v>
      </c>
      <c r="O51" s="78">
        <v>19</v>
      </c>
      <c r="P51" s="36">
        <v>2800</v>
      </c>
      <c r="Q51" s="42">
        <v>1240</v>
      </c>
      <c r="R51" s="42">
        <v>1560</v>
      </c>
      <c r="S51" s="48">
        <v>1.1200000000000001</v>
      </c>
      <c r="T51" s="58">
        <f t="shared" si="5"/>
        <v>0.55714285714285716</v>
      </c>
    </row>
    <row r="52" spans="1:20" x14ac:dyDescent="0.35">
      <c r="A52" s="78">
        <v>20</v>
      </c>
      <c r="B52" s="36">
        <v>2936</v>
      </c>
      <c r="C52" s="36">
        <v>1240</v>
      </c>
      <c r="D52" s="36">
        <v>1696</v>
      </c>
      <c r="E52" s="48">
        <v>1.58</v>
      </c>
      <c r="F52" s="58">
        <f t="shared" si="3"/>
        <v>0.57765667574931878</v>
      </c>
      <c r="G52" s="1"/>
      <c r="H52" s="79">
        <v>20</v>
      </c>
      <c r="I52" s="36">
        <v>2800</v>
      </c>
      <c r="J52" s="36">
        <v>1240</v>
      </c>
      <c r="K52" s="36">
        <v>1560</v>
      </c>
      <c r="L52" s="48">
        <v>1.39</v>
      </c>
      <c r="M52" s="58">
        <f t="shared" si="4"/>
        <v>0.55714285714285716</v>
      </c>
      <c r="O52" s="78">
        <v>20</v>
      </c>
      <c r="P52" s="36">
        <v>2800</v>
      </c>
      <c r="Q52" s="42">
        <v>1240</v>
      </c>
      <c r="R52" s="42">
        <v>1560</v>
      </c>
      <c r="S52" s="48">
        <v>1.1200000000000001</v>
      </c>
      <c r="T52" s="58">
        <f t="shared" si="5"/>
        <v>0.55714285714285716</v>
      </c>
    </row>
    <row r="53" spans="1:20" x14ac:dyDescent="0.35">
      <c r="A53" s="78">
        <v>21</v>
      </c>
      <c r="B53" s="36">
        <v>2936</v>
      </c>
      <c r="C53" s="36">
        <v>1240</v>
      </c>
      <c r="D53" s="36">
        <v>1696</v>
      </c>
      <c r="E53" s="48">
        <v>1.58</v>
      </c>
      <c r="F53" s="58">
        <f t="shared" si="3"/>
        <v>0.57765667574931878</v>
      </c>
      <c r="G53" s="1"/>
      <c r="H53" s="79">
        <v>21</v>
      </c>
      <c r="I53" s="36">
        <v>2800</v>
      </c>
      <c r="J53" s="36">
        <v>1240</v>
      </c>
      <c r="K53" s="36">
        <v>1560</v>
      </c>
      <c r="L53" s="48">
        <v>1.39</v>
      </c>
      <c r="M53" s="58">
        <f t="shared" si="4"/>
        <v>0.55714285714285716</v>
      </c>
      <c r="O53" s="78">
        <v>21</v>
      </c>
      <c r="P53" s="36">
        <v>2800</v>
      </c>
      <c r="Q53" s="42">
        <v>1240</v>
      </c>
      <c r="R53" s="42">
        <v>1560</v>
      </c>
      <c r="S53" s="48">
        <v>1.1200000000000001</v>
      </c>
      <c r="T53" s="58">
        <f t="shared" si="5"/>
        <v>0.55714285714285716</v>
      </c>
    </row>
    <row r="54" spans="1:20" x14ac:dyDescent="0.35">
      <c r="A54" s="78">
        <v>22</v>
      </c>
      <c r="B54" s="36">
        <v>2936</v>
      </c>
      <c r="C54" s="36">
        <v>1240</v>
      </c>
      <c r="D54" s="36">
        <v>1696</v>
      </c>
      <c r="E54" s="48">
        <v>1.58</v>
      </c>
      <c r="F54" s="58">
        <f t="shared" si="3"/>
        <v>0.57765667574931878</v>
      </c>
      <c r="G54" s="1"/>
      <c r="H54" s="79">
        <v>22</v>
      </c>
      <c r="I54" s="36">
        <v>2800</v>
      </c>
      <c r="J54" s="36">
        <v>1240</v>
      </c>
      <c r="K54" s="36">
        <v>1492</v>
      </c>
      <c r="L54" s="48">
        <v>1.39</v>
      </c>
      <c r="M54" s="58">
        <f t="shared" si="4"/>
        <v>0.53285714285714281</v>
      </c>
      <c r="O54" s="78">
        <v>22</v>
      </c>
      <c r="P54" s="36">
        <v>2800</v>
      </c>
      <c r="Q54" s="42">
        <v>1240</v>
      </c>
      <c r="R54" s="42">
        <v>1210</v>
      </c>
      <c r="S54" s="48">
        <v>1.1200000000000001</v>
      </c>
      <c r="T54" s="58">
        <f t="shared" si="5"/>
        <v>0.43214285714285716</v>
      </c>
    </row>
    <row r="55" spans="1:20" x14ac:dyDescent="0.35">
      <c r="A55" s="78">
        <v>23</v>
      </c>
      <c r="B55" s="31">
        <v>3088</v>
      </c>
      <c r="C55" s="31">
        <v>1240</v>
      </c>
      <c r="D55" s="31">
        <v>1848</v>
      </c>
      <c r="E55" s="43">
        <v>1.83</v>
      </c>
      <c r="F55" s="53">
        <f t="shared" si="3"/>
        <v>0.5984455958549223</v>
      </c>
      <c r="G55" s="1"/>
      <c r="H55" s="79">
        <v>23</v>
      </c>
      <c r="I55" s="31">
        <v>2982</v>
      </c>
      <c r="J55" s="31">
        <v>1240</v>
      </c>
      <c r="K55" s="31">
        <v>1742</v>
      </c>
      <c r="L55" s="43">
        <v>1.65</v>
      </c>
      <c r="M55" s="53">
        <f t="shared" si="4"/>
        <v>0.58417169684775316</v>
      </c>
      <c r="O55" s="78">
        <v>23</v>
      </c>
      <c r="P55" s="31">
        <v>2668</v>
      </c>
      <c r="Q55" s="37">
        <v>1240</v>
      </c>
      <c r="R55" s="37">
        <v>1428</v>
      </c>
      <c r="S55" s="43">
        <v>1.33</v>
      </c>
      <c r="T55" s="53">
        <f t="shared" si="5"/>
        <v>0.5352323838080959</v>
      </c>
    </row>
    <row r="56" spans="1:20" x14ac:dyDescent="0.35">
      <c r="A56" s="78">
        <v>24</v>
      </c>
      <c r="B56" s="31">
        <v>3088</v>
      </c>
      <c r="C56" s="31">
        <v>1240</v>
      </c>
      <c r="D56" s="31">
        <v>1848</v>
      </c>
      <c r="E56" s="43">
        <v>1.83</v>
      </c>
      <c r="F56" s="53">
        <f t="shared" si="3"/>
        <v>0.5984455958549223</v>
      </c>
      <c r="G56" s="1"/>
      <c r="H56" s="79">
        <v>24</v>
      </c>
      <c r="I56" s="31">
        <v>2982</v>
      </c>
      <c r="J56" s="31">
        <v>1240</v>
      </c>
      <c r="K56" s="31">
        <v>1742</v>
      </c>
      <c r="L56" s="43">
        <v>1.65</v>
      </c>
      <c r="M56" s="53">
        <f t="shared" si="4"/>
        <v>0.58417169684775316</v>
      </c>
      <c r="O56" s="78">
        <v>24</v>
      </c>
      <c r="P56" s="31">
        <v>2668</v>
      </c>
      <c r="Q56" s="37">
        <v>1240</v>
      </c>
      <c r="R56" s="37">
        <v>1428</v>
      </c>
      <c r="S56" s="43">
        <v>1.33</v>
      </c>
      <c r="T56" s="53">
        <f t="shared" si="5"/>
        <v>0.5352323838080959</v>
      </c>
    </row>
    <row r="57" spans="1:20" x14ac:dyDescent="0.35">
      <c r="B57" s="1"/>
      <c r="I57" s="1"/>
      <c r="P57" s="1"/>
    </row>
    <row r="58" spans="1:20" x14ac:dyDescent="0.35">
      <c r="L58" t="s">
        <v>18</v>
      </c>
    </row>
    <row r="60" spans="1:20" ht="18.5" x14ac:dyDescent="0.45">
      <c r="A60" s="115">
        <v>117791</v>
      </c>
      <c r="B60" s="115"/>
      <c r="C60" s="115"/>
      <c r="D60" s="115"/>
      <c r="E60" s="115"/>
      <c r="F60" s="115"/>
      <c r="H60" s="115">
        <v>117822</v>
      </c>
      <c r="I60" s="115"/>
      <c r="J60" s="115"/>
      <c r="K60" s="115"/>
      <c r="L60" s="115"/>
      <c r="M60" s="115"/>
      <c r="O60" s="115">
        <v>117853</v>
      </c>
      <c r="P60" s="115"/>
      <c r="Q60" s="115"/>
      <c r="R60" s="115"/>
      <c r="S60" s="115"/>
      <c r="T60" s="115"/>
    </row>
    <row r="61" spans="1:20" ht="31" x14ac:dyDescent="0.35">
      <c r="A61" s="10" t="s">
        <v>12</v>
      </c>
      <c r="B61" s="9" t="s">
        <v>19</v>
      </c>
      <c r="C61" s="10" t="s">
        <v>14</v>
      </c>
      <c r="D61" s="10" t="s">
        <v>15</v>
      </c>
      <c r="E61" s="10" t="s">
        <v>16</v>
      </c>
      <c r="F61" s="12" t="s">
        <v>17</v>
      </c>
      <c r="G61" s="77"/>
      <c r="H61" s="27" t="s">
        <v>12</v>
      </c>
      <c r="I61" s="9" t="s">
        <v>19</v>
      </c>
      <c r="J61" s="10" t="s">
        <v>14</v>
      </c>
      <c r="K61" s="10" t="s">
        <v>15</v>
      </c>
      <c r="L61" s="10" t="s">
        <v>16</v>
      </c>
      <c r="M61" s="12" t="s">
        <v>17</v>
      </c>
      <c r="N61" s="77"/>
      <c r="O61" s="9" t="s">
        <v>12</v>
      </c>
      <c r="P61" s="9" t="s">
        <v>19</v>
      </c>
      <c r="Q61" s="9" t="s">
        <v>14</v>
      </c>
      <c r="R61" s="9" t="s">
        <v>15</v>
      </c>
      <c r="S61" s="9" t="s">
        <v>16</v>
      </c>
      <c r="T61" s="12" t="s">
        <v>17</v>
      </c>
    </row>
    <row r="62" spans="1:20" ht="17.25" customHeight="1" x14ac:dyDescent="0.35">
      <c r="A62" s="78">
        <v>1</v>
      </c>
      <c r="B62" s="31">
        <v>2498</v>
      </c>
      <c r="C62" s="31">
        <v>1240</v>
      </c>
      <c r="D62" s="31">
        <v>1258</v>
      </c>
      <c r="E62" s="43">
        <v>1.1499999999999999</v>
      </c>
      <c r="F62" s="53">
        <f>D62/B62</f>
        <v>0.50360288230584471</v>
      </c>
      <c r="H62" s="79">
        <v>1</v>
      </c>
      <c r="I62" s="31">
        <v>2498</v>
      </c>
      <c r="J62" s="2">
        <v>1240</v>
      </c>
      <c r="K62" s="2">
        <v>1258</v>
      </c>
      <c r="L62" s="43">
        <v>1.1499999999999999</v>
      </c>
      <c r="M62" s="53">
        <f>K62/I62</f>
        <v>0.50360288230584471</v>
      </c>
      <c r="N62" s="77"/>
      <c r="O62" s="78">
        <v>1</v>
      </c>
      <c r="P62" s="59">
        <v>2732</v>
      </c>
      <c r="Q62" s="59">
        <v>1240</v>
      </c>
      <c r="R62" s="59">
        <v>1492</v>
      </c>
      <c r="S62" s="60">
        <v>1.39</v>
      </c>
      <c r="T62" s="53">
        <f>R62/P62</f>
        <v>0.54612005856515378</v>
      </c>
    </row>
    <row r="63" spans="1:20" x14ac:dyDescent="0.35">
      <c r="A63" s="78">
        <v>2</v>
      </c>
      <c r="B63" s="31">
        <v>2498</v>
      </c>
      <c r="C63" s="31">
        <v>1240</v>
      </c>
      <c r="D63" s="31">
        <v>1258</v>
      </c>
      <c r="E63" s="43">
        <v>1.1499999999999999</v>
      </c>
      <c r="F63" s="53">
        <f t="shared" ref="F63:F85" si="6">D63/B63</f>
        <v>0.50360288230584471</v>
      </c>
      <c r="H63" s="79">
        <v>2</v>
      </c>
      <c r="I63" s="31">
        <v>2498</v>
      </c>
      <c r="J63" s="2">
        <v>1240</v>
      </c>
      <c r="K63" s="2">
        <v>1258</v>
      </c>
      <c r="L63" s="43">
        <v>1.1499999999999999</v>
      </c>
      <c r="M63" s="53">
        <f t="shared" ref="M63:M85" si="7">K63/I63</f>
        <v>0.50360288230584471</v>
      </c>
      <c r="N63" s="77"/>
      <c r="O63" s="78">
        <v>2</v>
      </c>
      <c r="P63" s="59">
        <v>2732</v>
      </c>
      <c r="Q63" s="59">
        <v>1240</v>
      </c>
      <c r="R63" s="59">
        <v>1492</v>
      </c>
      <c r="S63" s="60">
        <v>1.39</v>
      </c>
      <c r="T63" s="53">
        <f t="shared" ref="T63:T85" si="8">R63/P63</f>
        <v>0.54612005856515378</v>
      </c>
    </row>
    <row r="64" spans="1:20" x14ac:dyDescent="0.35">
      <c r="A64" s="78">
        <v>3</v>
      </c>
      <c r="B64" s="32">
        <v>2538</v>
      </c>
      <c r="C64" s="32">
        <v>1240</v>
      </c>
      <c r="D64" s="32">
        <v>1298</v>
      </c>
      <c r="E64" s="44">
        <v>1.19</v>
      </c>
      <c r="F64" s="54">
        <f t="shared" si="6"/>
        <v>0.5114263199369582</v>
      </c>
      <c r="H64" s="79">
        <v>3</v>
      </c>
      <c r="I64" s="32">
        <v>2538</v>
      </c>
      <c r="J64" s="3">
        <v>1240</v>
      </c>
      <c r="K64" s="3">
        <v>1298</v>
      </c>
      <c r="L64" s="44">
        <v>1.19</v>
      </c>
      <c r="M64" s="54">
        <f t="shared" si="7"/>
        <v>0.5114263199369582</v>
      </c>
      <c r="N64" s="77"/>
      <c r="O64" s="78">
        <v>3</v>
      </c>
      <c r="P64" s="61">
        <v>2825</v>
      </c>
      <c r="Q64" s="61">
        <v>1240</v>
      </c>
      <c r="R64" s="61">
        <v>1585</v>
      </c>
      <c r="S64" s="62">
        <v>1.44</v>
      </c>
      <c r="T64" s="54">
        <f t="shared" si="8"/>
        <v>0.56106194690265487</v>
      </c>
    </row>
    <row r="65" spans="1:20" x14ac:dyDescent="0.35">
      <c r="A65" s="78">
        <v>4</v>
      </c>
      <c r="B65" s="32">
        <v>2538</v>
      </c>
      <c r="C65" s="32">
        <v>1240</v>
      </c>
      <c r="D65" s="32">
        <v>1298</v>
      </c>
      <c r="E65" s="44">
        <v>1.19</v>
      </c>
      <c r="F65" s="54">
        <f t="shared" si="6"/>
        <v>0.5114263199369582</v>
      </c>
      <c r="H65" s="79">
        <v>4</v>
      </c>
      <c r="I65" s="32">
        <v>2538</v>
      </c>
      <c r="J65" s="3">
        <v>1240</v>
      </c>
      <c r="K65" s="3">
        <v>1298</v>
      </c>
      <c r="L65" s="44">
        <v>1.19</v>
      </c>
      <c r="M65" s="54">
        <f t="shared" si="7"/>
        <v>0.5114263199369582</v>
      </c>
      <c r="N65" s="77"/>
      <c r="O65" s="78">
        <v>4</v>
      </c>
      <c r="P65" s="61">
        <v>2825</v>
      </c>
      <c r="Q65" s="61">
        <v>1240</v>
      </c>
      <c r="R65" s="61">
        <v>1585</v>
      </c>
      <c r="S65" s="62">
        <v>1.44</v>
      </c>
      <c r="T65" s="54">
        <f t="shared" si="8"/>
        <v>0.56106194690265487</v>
      </c>
    </row>
    <row r="66" spans="1:20" x14ac:dyDescent="0.35">
      <c r="A66" s="78">
        <v>5</v>
      </c>
      <c r="B66" s="32">
        <v>2538</v>
      </c>
      <c r="C66" s="32">
        <v>1240</v>
      </c>
      <c r="D66" s="32">
        <v>1298</v>
      </c>
      <c r="E66" s="44">
        <v>1.19</v>
      </c>
      <c r="F66" s="54">
        <f t="shared" si="6"/>
        <v>0.5114263199369582</v>
      </c>
      <c r="H66" s="79">
        <v>5</v>
      </c>
      <c r="I66" s="32">
        <v>2538</v>
      </c>
      <c r="J66" s="3">
        <v>1240</v>
      </c>
      <c r="K66" s="3">
        <v>1298</v>
      </c>
      <c r="L66" s="44">
        <v>1.19</v>
      </c>
      <c r="M66" s="54">
        <f t="shared" si="7"/>
        <v>0.5114263199369582</v>
      </c>
      <c r="N66" s="77"/>
      <c r="O66" s="78">
        <v>5</v>
      </c>
      <c r="P66" s="61">
        <v>2825</v>
      </c>
      <c r="Q66" s="61">
        <v>1240</v>
      </c>
      <c r="R66" s="61">
        <v>1585</v>
      </c>
      <c r="S66" s="62">
        <v>1.44</v>
      </c>
      <c r="T66" s="54">
        <f t="shared" si="8"/>
        <v>0.56106194690265487</v>
      </c>
    </row>
    <row r="67" spans="1:20" x14ac:dyDescent="0.35">
      <c r="A67" s="78">
        <v>6</v>
      </c>
      <c r="B67" s="32">
        <v>2538</v>
      </c>
      <c r="C67" s="32">
        <v>1240</v>
      </c>
      <c r="D67" s="32">
        <v>1298</v>
      </c>
      <c r="E67" s="44">
        <v>1.19</v>
      </c>
      <c r="F67" s="54">
        <f t="shared" si="6"/>
        <v>0.5114263199369582</v>
      </c>
      <c r="H67" s="79">
        <v>6</v>
      </c>
      <c r="I67" s="32">
        <v>2538</v>
      </c>
      <c r="J67" s="3">
        <v>1240</v>
      </c>
      <c r="K67" s="3">
        <v>1298</v>
      </c>
      <c r="L67" s="44">
        <v>1.19</v>
      </c>
      <c r="M67" s="54">
        <f t="shared" si="7"/>
        <v>0.5114263199369582</v>
      </c>
      <c r="N67" s="77"/>
      <c r="O67" s="78">
        <v>6</v>
      </c>
      <c r="P67" s="61">
        <v>2825</v>
      </c>
      <c r="Q67" s="61">
        <v>1240</v>
      </c>
      <c r="R67" s="61">
        <v>1585</v>
      </c>
      <c r="S67" s="62">
        <v>1.44</v>
      </c>
      <c r="T67" s="54">
        <f t="shared" si="8"/>
        <v>0.56106194690265487</v>
      </c>
    </row>
    <row r="68" spans="1:20" x14ac:dyDescent="0.35">
      <c r="A68" s="78">
        <v>7</v>
      </c>
      <c r="B68" s="33">
        <v>2450</v>
      </c>
      <c r="C68" s="33">
        <v>1240</v>
      </c>
      <c r="D68" s="33">
        <v>1210</v>
      </c>
      <c r="E68" s="45">
        <v>1.1200000000000001</v>
      </c>
      <c r="F68" s="55">
        <f t="shared" si="6"/>
        <v>0.49387755102040815</v>
      </c>
      <c r="H68" s="79">
        <v>7</v>
      </c>
      <c r="I68" s="33">
        <v>2498</v>
      </c>
      <c r="J68" s="4">
        <v>1240</v>
      </c>
      <c r="K68" s="4">
        <v>1258</v>
      </c>
      <c r="L68" s="45">
        <v>1.1499999999999999</v>
      </c>
      <c r="M68" s="55">
        <f t="shared" si="7"/>
        <v>0.50360288230584471</v>
      </c>
      <c r="N68" s="77"/>
      <c r="O68" s="78">
        <v>7</v>
      </c>
      <c r="P68" s="63">
        <v>2618</v>
      </c>
      <c r="Q68" s="63">
        <v>1240</v>
      </c>
      <c r="R68" s="63">
        <v>1378</v>
      </c>
      <c r="S68" s="64">
        <v>1.28</v>
      </c>
      <c r="T68" s="55">
        <f t="shared" si="8"/>
        <v>0.52635599694423219</v>
      </c>
    </row>
    <row r="69" spans="1:20" x14ac:dyDescent="0.35">
      <c r="A69" s="78">
        <v>8</v>
      </c>
      <c r="B69" s="33">
        <v>2450</v>
      </c>
      <c r="C69" s="33">
        <v>1240</v>
      </c>
      <c r="D69" s="33">
        <v>1210</v>
      </c>
      <c r="E69" s="45">
        <v>1.1200000000000001</v>
      </c>
      <c r="F69" s="55">
        <f t="shared" si="6"/>
        <v>0.49387755102040815</v>
      </c>
      <c r="H69" s="79">
        <v>8</v>
      </c>
      <c r="I69" s="33">
        <v>2498</v>
      </c>
      <c r="J69" s="4">
        <v>1240</v>
      </c>
      <c r="K69" s="4">
        <v>1258</v>
      </c>
      <c r="L69" s="45">
        <v>1.1499999999999999</v>
      </c>
      <c r="M69" s="55">
        <f t="shared" si="7"/>
        <v>0.50360288230584471</v>
      </c>
      <c r="N69" s="77"/>
      <c r="O69" s="78">
        <v>8</v>
      </c>
      <c r="P69" s="63">
        <v>2618</v>
      </c>
      <c r="Q69" s="63">
        <v>1240</v>
      </c>
      <c r="R69" s="63">
        <v>1378</v>
      </c>
      <c r="S69" s="64">
        <v>1.28</v>
      </c>
      <c r="T69" s="55">
        <f t="shared" si="8"/>
        <v>0.52635599694423219</v>
      </c>
    </row>
    <row r="70" spans="1:20" x14ac:dyDescent="0.35">
      <c r="A70" s="78">
        <v>9</v>
      </c>
      <c r="B70" s="33">
        <v>2450</v>
      </c>
      <c r="C70" s="33">
        <v>1240</v>
      </c>
      <c r="D70" s="33">
        <v>1210</v>
      </c>
      <c r="E70" s="45">
        <v>1.1200000000000001</v>
      </c>
      <c r="F70" s="55">
        <f t="shared" si="6"/>
        <v>0.49387755102040815</v>
      </c>
      <c r="H70" s="79">
        <v>9</v>
      </c>
      <c r="I70" s="33">
        <v>2498</v>
      </c>
      <c r="J70" s="4">
        <v>1240</v>
      </c>
      <c r="K70" s="4">
        <v>1258</v>
      </c>
      <c r="L70" s="45">
        <v>1.1499999999999999</v>
      </c>
      <c r="M70" s="55">
        <f t="shared" si="7"/>
        <v>0.50360288230584471</v>
      </c>
      <c r="N70" s="77"/>
      <c r="O70" s="78">
        <v>9</v>
      </c>
      <c r="P70" s="63">
        <v>2618</v>
      </c>
      <c r="Q70" s="63">
        <v>1240</v>
      </c>
      <c r="R70" s="63">
        <v>1378</v>
      </c>
      <c r="S70" s="64">
        <v>1.28</v>
      </c>
      <c r="T70" s="55">
        <f t="shared" si="8"/>
        <v>0.52635599694423219</v>
      </c>
    </row>
    <row r="71" spans="1:20" x14ac:dyDescent="0.35">
      <c r="A71" s="78">
        <v>10</v>
      </c>
      <c r="B71" s="33">
        <v>2450</v>
      </c>
      <c r="C71" s="33">
        <v>1240</v>
      </c>
      <c r="D71" s="33">
        <v>1210</v>
      </c>
      <c r="E71" s="45">
        <v>1.1200000000000001</v>
      </c>
      <c r="F71" s="55">
        <f t="shared" si="6"/>
        <v>0.49387755102040815</v>
      </c>
      <c r="H71" s="79">
        <v>10</v>
      </c>
      <c r="I71" s="33">
        <v>2498</v>
      </c>
      <c r="J71" s="4">
        <v>1240</v>
      </c>
      <c r="K71" s="4">
        <v>1258</v>
      </c>
      <c r="L71" s="45">
        <v>1.1499999999999999</v>
      </c>
      <c r="M71" s="55">
        <f t="shared" si="7"/>
        <v>0.50360288230584471</v>
      </c>
      <c r="N71" s="77"/>
      <c r="O71" s="78">
        <v>10</v>
      </c>
      <c r="P71" s="63">
        <v>2618</v>
      </c>
      <c r="Q71" s="63">
        <v>1240</v>
      </c>
      <c r="R71" s="63">
        <v>1378</v>
      </c>
      <c r="S71" s="64">
        <v>1.28</v>
      </c>
      <c r="T71" s="55">
        <f t="shared" si="8"/>
        <v>0.52635599694423219</v>
      </c>
    </row>
    <row r="72" spans="1:20" x14ac:dyDescent="0.35">
      <c r="A72" s="78">
        <v>11</v>
      </c>
      <c r="B72" s="34">
        <v>2300</v>
      </c>
      <c r="C72" s="34">
        <v>1240</v>
      </c>
      <c r="D72" s="34">
        <v>1060</v>
      </c>
      <c r="E72" s="46">
        <v>1</v>
      </c>
      <c r="F72" s="56">
        <f t="shared" si="6"/>
        <v>0.46086956521739131</v>
      </c>
      <c r="H72" s="79">
        <v>11</v>
      </c>
      <c r="I72" s="34">
        <v>2300</v>
      </c>
      <c r="J72" s="5">
        <v>1240</v>
      </c>
      <c r="K72" s="5">
        <v>1060</v>
      </c>
      <c r="L72" s="46">
        <v>1</v>
      </c>
      <c r="M72" s="56">
        <f t="shared" si="7"/>
        <v>0.46086956521739131</v>
      </c>
      <c r="N72" s="77"/>
      <c r="O72" s="78">
        <v>11</v>
      </c>
      <c r="P72" s="65">
        <v>2498</v>
      </c>
      <c r="Q72" s="65">
        <v>1240</v>
      </c>
      <c r="R72" s="65">
        <v>1258</v>
      </c>
      <c r="S72" s="66">
        <v>1.1499999999999999</v>
      </c>
      <c r="T72" s="56">
        <f t="shared" si="8"/>
        <v>0.50360288230584471</v>
      </c>
    </row>
    <row r="73" spans="1:20" x14ac:dyDescent="0.35">
      <c r="A73" s="78">
        <v>12</v>
      </c>
      <c r="B73" s="34">
        <v>2300</v>
      </c>
      <c r="C73" s="34">
        <v>1240</v>
      </c>
      <c r="D73" s="34">
        <v>1060</v>
      </c>
      <c r="E73" s="46">
        <v>1</v>
      </c>
      <c r="F73" s="56">
        <f t="shared" si="6"/>
        <v>0.46086956521739131</v>
      </c>
      <c r="H73" s="79">
        <v>12</v>
      </c>
      <c r="I73" s="34">
        <v>2300</v>
      </c>
      <c r="J73" s="5">
        <v>1240</v>
      </c>
      <c r="K73" s="5">
        <v>1060</v>
      </c>
      <c r="L73" s="46">
        <v>1</v>
      </c>
      <c r="M73" s="56">
        <f t="shared" si="7"/>
        <v>0.46086956521739131</v>
      </c>
      <c r="N73" s="77"/>
      <c r="O73" s="78">
        <v>12</v>
      </c>
      <c r="P73" s="65">
        <v>2498</v>
      </c>
      <c r="Q73" s="65">
        <v>1240</v>
      </c>
      <c r="R73" s="65">
        <v>1258</v>
      </c>
      <c r="S73" s="66">
        <v>1.1499999999999999</v>
      </c>
      <c r="T73" s="56">
        <f t="shared" si="8"/>
        <v>0.50360288230584471</v>
      </c>
    </row>
    <row r="74" spans="1:20" x14ac:dyDescent="0.35">
      <c r="A74" s="78">
        <v>13</v>
      </c>
      <c r="B74" s="34">
        <v>2300</v>
      </c>
      <c r="C74" s="34">
        <v>1240</v>
      </c>
      <c r="D74" s="34">
        <v>1060</v>
      </c>
      <c r="E74" s="46">
        <v>1</v>
      </c>
      <c r="F74" s="56">
        <f t="shared" si="6"/>
        <v>0.46086956521739131</v>
      </c>
      <c r="H74" s="79">
        <v>13</v>
      </c>
      <c r="I74" s="34">
        <v>2300</v>
      </c>
      <c r="J74" s="5">
        <v>1240</v>
      </c>
      <c r="K74" s="5">
        <v>1060</v>
      </c>
      <c r="L74" s="46">
        <v>1</v>
      </c>
      <c r="M74" s="56">
        <f t="shared" si="7"/>
        <v>0.46086956521739131</v>
      </c>
      <c r="N74" s="77"/>
      <c r="O74" s="78">
        <v>13</v>
      </c>
      <c r="P74" s="65">
        <v>2498</v>
      </c>
      <c r="Q74" s="65">
        <v>1240</v>
      </c>
      <c r="R74" s="65">
        <v>1258</v>
      </c>
      <c r="S74" s="66">
        <v>1.1499999999999999</v>
      </c>
      <c r="T74" s="56">
        <f t="shared" si="8"/>
        <v>0.50360288230584471</v>
      </c>
    </row>
    <row r="75" spans="1:20" x14ac:dyDescent="0.35">
      <c r="A75" s="78">
        <v>14</v>
      </c>
      <c r="B75" s="34">
        <v>2300</v>
      </c>
      <c r="C75" s="34">
        <v>1240</v>
      </c>
      <c r="D75" s="34">
        <v>1060</v>
      </c>
      <c r="E75" s="46">
        <v>1</v>
      </c>
      <c r="F75" s="56">
        <f t="shared" si="6"/>
        <v>0.46086956521739131</v>
      </c>
      <c r="H75" s="79">
        <v>14</v>
      </c>
      <c r="I75" s="34">
        <v>2300</v>
      </c>
      <c r="J75" s="5">
        <v>1240</v>
      </c>
      <c r="K75" s="5">
        <v>1060</v>
      </c>
      <c r="L75" s="46">
        <v>1</v>
      </c>
      <c r="M75" s="56">
        <f t="shared" si="7"/>
        <v>0.46086956521739131</v>
      </c>
      <c r="N75" s="77"/>
      <c r="O75" s="78">
        <v>14</v>
      </c>
      <c r="P75" s="65">
        <v>2498</v>
      </c>
      <c r="Q75" s="65">
        <v>1240</v>
      </c>
      <c r="R75" s="65">
        <v>1258</v>
      </c>
      <c r="S75" s="66">
        <v>1.1499999999999999</v>
      </c>
      <c r="T75" s="56">
        <f t="shared" si="8"/>
        <v>0.50360288230584471</v>
      </c>
    </row>
    <row r="76" spans="1:20" x14ac:dyDescent="0.35">
      <c r="A76" s="78">
        <v>15</v>
      </c>
      <c r="B76" s="35">
        <v>2800</v>
      </c>
      <c r="C76" s="35">
        <v>1240</v>
      </c>
      <c r="D76" s="35">
        <v>1560</v>
      </c>
      <c r="E76" s="47">
        <v>1</v>
      </c>
      <c r="F76" s="57">
        <f t="shared" si="6"/>
        <v>0.55714285714285716</v>
      </c>
      <c r="H76" s="81">
        <v>15</v>
      </c>
      <c r="I76" s="35">
        <v>2800</v>
      </c>
      <c r="J76" s="6">
        <v>1240</v>
      </c>
      <c r="K76" s="6">
        <v>1560</v>
      </c>
      <c r="L76" s="47">
        <v>1</v>
      </c>
      <c r="M76" s="57">
        <f t="shared" si="7"/>
        <v>0.55714285714285716</v>
      </c>
      <c r="N76" s="77"/>
      <c r="O76" s="78">
        <v>15</v>
      </c>
      <c r="P76" s="82">
        <v>2800</v>
      </c>
      <c r="Q76" s="82">
        <v>1240</v>
      </c>
      <c r="R76" s="82">
        <v>1560</v>
      </c>
      <c r="S76" s="83">
        <v>1.1200000000000001</v>
      </c>
      <c r="T76" s="57">
        <f t="shared" si="8"/>
        <v>0.55714285714285716</v>
      </c>
    </row>
    <row r="77" spans="1:20" x14ac:dyDescent="0.35">
      <c r="A77" s="78">
        <v>16</v>
      </c>
      <c r="B77" s="35">
        <v>2800</v>
      </c>
      <c r="C77" s="35">
        <v>1240</v>
      </c>
      <c r="D77" s="35">
        <v>1560</v>
      </c>
      <c r="E77" s="47">
        <v>1</v>
      </c>
      <c r="F77" s="57">
        <f t="shared" si="6"/>
        <v>0.55714285714285716</v>
      </c>
      <c r="H77" s="81">
        <v>16</v>
      </c>
      <c r="I77" s="35">
        <v>2800</v>
      </c>
      <c r="J77" s="6">
        <v>1240</v>
      </c>
      <c r="K77" s="6">
        <v>1560</v>
      </c>
      <c r="L77" s="47">
        <v>1</v>
      </c>
      <c r="M77" s="57">
        <f t="shared" si="7"/>
        <v>0.55714285714285716</v>
      </c>
      <c r="N77" s="77"/>
      <c r="O77" s="78">
        <v>16</v>
      </c>
      <c r="P77" s="82">
        <v>2800</v>
      </c>
      <c r="Q77" s="82">
        <v>1240</v>
      </c>
      <c r="R77" s="82">
        <v>1560</v>
      </c>
      <c r="S77" s="83">
        <v>1.1200000000000001</v>
      </c>
      <c r="T77" s="57">
        <f t="shared" si="8"/>
        <v>0.55714285714285716</v>
      </c>
    </row>
    <row r="78" spans="1:20" x14ac:dyDescent="0.35">
      <c r="A78" s="78">
        <v>17</v>
      </c>
      <c r="B78" s="35">
        <v>2800</v>
      </c>
      <c r="C78" s="35">
        <v>1240</v>
      </c>
      <c r="D78" s="35">
        <v>1560</v>
      </c>
      <c r="E78" s="47">
        <v>1</v>
      </c>
      <c r="F78" s="57">
        <f t="shared" si="6"/>
        <v>0.55714285714285716</v>
      </c>
      <c r="H78" s="81">
        <v>17</v>
      </c>
      <c r="I78" s="35">
        <v>2800</v>
      </c>
      <c r="J78" s="6">
        <v>1240</v>
      </c>
      <c r="K78" s="6">
        <v>1560</v>
      </c>
      <c r="L78" s="47">
        <v>1</v>
      </c>
      <c r="M78" s="57">
        <f t="shared" si="7"/>
        <v>0.55714285714285716</v>
      </c>
      <c r="N78" s="77"/>
      <c r="O78" s="78">
        <v>17</v>
      </c>
      <c r="P78" s="82">
        <v>2800</v>
      </c>
      <c r="Q78" s="82">
        <v>1240</v>
      </c>
      <c r="R78" s="82">
        <v>1560</v>
      </c>
      <c r="S78" s="83">
        <v>1.1200000000000001</v>
      </c>
      <c r="T78" s="57">
        <f t="shared" si="8"/>
        <v>0.55714285714285716</v>
      </c>
    </row>
    <row r="79" spans="1:20" x14ac:dyDescent="0.35">
      <c r="A79" s="78">
        <v>18</v>
      </c>
      <c r="B79" s="35">
        <v>2800</v>
      </c>
      <c r="C79" s="35">
        <v>1240</v>
      </c>
      <c r="D79" s="35">
        <v>1560</v>
      </c>
      <c r="E79" s="47">
        <v>1</v>
      </c>
      <c r="F79" s="57">
        <f t="shared" si="6"/>
        <v>0.55714285714285716</v>
      </c>
      <c r="H79" s="81">
        <v>18</v>
      </c>
      <c r="I79" s="35">
        <v>2800</v>
      </c>
      <c r="J79" s="6">
        <v>1240</v>
      </c>
      <c r="K79" s="6">
        <v>1560</v>
      </c>
      <c r="L79" s="47">
        <v>1</v>
      </c>
      <c r="M79" s="57">
        <f t="shared" si="7"/>
        <v>0.55714285714285716</v>
      </c>
      <c r="N79" s="77"/>
      <c r="O79" s="78">
        <v>18</v>
      </c>
      <c r="P79" s="82">
        <v>2800</v>
      </c>
      <c r="Q79" s="82">
        <v>1240</v>
      </c>
      <c r="R79" s="82">
        <v>1560</v>
      </c>
      <c r="S79" s="83">
        <v>1.1200000000000001</v>
      </c>
      <c r="T79" s="57">
        <f t="shared" si="8"/>
        <v>0.55714285714285716</v>
      </c>
    </row>
    <row r="80" spans="1:20" x14ac:dyDescent="0.35">
      <c r="A80" s="78">
        <v>19</v>
      </c>
      <c r="B80" s="36">
        <v>2800</v>
      </c>
      <c r="C80" s="36">
        <v>1240</v>
      </c>
      <c r="D80" s="36">
        <v>1560</v>
      </c>
      <c r="E80" s="48">
        <v>1</v>
      </c>
      <c r="F80" s="58">
        <f t="shared" si="6"/>
        <v>0.55714285714285716</v>
      </c>
      <c r="H80" s="79">
        <v>19</v>
      </c>
      <c r="I80" s="36">
        <v>2800</v>
      </c>
      <c r="J80" s="7">
        <v>1240</v>
      </c>
      <c r="K80" s="7">
        <v>1560</v>
      </c>
      <c r="L80" s="48">
        <v>1</v>
      </c>
      <c r="M80" s="58">
        <f t="shared" si="7"/>
        <v>0.55714285714285716</v>
      </c>
      <c r="N80" s="77"/>
      <c r="O80" s="78">
        <v>19</v>
      </c>
      <c r="P80" s="67">
        <v>2800</v>
      </c>
      <c r="Q80" s="67">
        <v>1240</v>
      </c>
      <c r="R80" s="67">
        <v>1560</v>
      </c>
      <c r="S80" s="68">
        <v>1.1200000000000001</v>
      </c>
      <c r="T80" s="58">
        <f t="shared" si="8"/>
        <v>0.55714285714285716</v>
      </c>
    </row>
    <row r="81" spans="1:20" x14ac:dyDescent="0.35">
      <c r="A81" s="78">
        <v>20</v>
      </c>
      <c r="B81" s="36">
        <v>2800</v>
      </c>
      <c r="C81" s="36">
        <v>1240</v>
      </c>
      <c r="D81" s="36">
        <v>1560</v>
      </c>
      <c r="E81" s="48">
        <v>1</v>
      </c>
      <c r="F81" s="58">
        <f t="shared" si="6"/>
        <v>0.55714285714285716</v>
      </c>
      <c r="H81" s="79">
        <v>20</v>
      </c>
      <c r="I81" s="36">
        <v>2800</v>
      </c>
      <c r="J81" s="7">
        <v>1240</v>
      </c>
      <c r="K81" s="7">
        <v>1560</v>
      </c>
      <c r="L81" s="48">
        <v>1</v>
      </c>
      <c r="M81" s="58">
        <f t="shared" si="7"/>
        <v>0.55714285714285716</v>
      </c>
      <c r="N81" s="77"/>
      <c r="O81" s="78">
        <v>20</v>
      </c>
      <c r="P81" s="67">
        <v>2800</v>
      </c>
      <c r="Q81" s="67">
        <v>1240</v>
      </c>
      <c r="R81" s="67">
        <v>1560</v>
      </c>
      <c r="S81" s="68">
        <v>1.1200000000000001</v>
      </c>
      <c r="T81" s="58">
        <f t="shared" si="8"/>
        <v>0.55714285714285716</v>
      </c>
    </row>
    <row r="82" spans="1:20" x14ac:dyDescent="0.35">
      <c r="A82" s="78">
        <v>21</v>
      </c>
      <c r="B82" s="36">
        <v>2800</v>
      </c>
      <c r="C82" s="36">
        <v>1240</v>
      </c>
      <c r="D82" s="36">
        <v>1560</v>
      </c>
      <c r="E82" s="48">
        <v>1</v>
      </c>
      <c r="F82" s="58">
        <f t="shared" si="6"/>
        <v>0.55714285714285716</v>
      </c>
      <c r="H82" s="79">
        <v>21</v>
      </c>
      <c r="I82" s="36">
        <v>2800</v>
      </c>
      <c r="J82" s="7">
        <v>1240</v>
      </c>
      <c r="K82" s="7">
        <v>1560</v>
      </c>
      <c r="L82" s="48">
        <v>1</v>
      </c>
      <c r="M82" s="58">
        <f t="shared" si="7"/>
        <v>0.55714285714285716</v>
      </c>
      <c r="N82" s="77"/>
      <c r="O82" s="78">
        <v>21</v>
      </c>
      <c r="P82" s="67">
        <v>2800</v>
      </c>
      <c r="Q82" s="67">
        <v>1240</v>
      </c>
      <c r="R82" s="67">
        <v>1560</v>
      </c>
      <c r="S82" s="68">
        <v>1.1200000000000001</v>
      </c>
      <c r="T82" s="58">
        <f t="shared" si="8"/>
        <v>0.55714285714285716</v>
      </c>
    </row>
    <row r="83" spans="1:20" x14ac:dyDescent="0.35">
      <c r="A83" s="78">
        <v>22</v>
      </c>
      <c r="B83" s="36">
        <v>2800</v>
      </c>
      <c r="C83" s="36">
        <v>1240</v>
      </c>
      <c r="D83" s="36">
        <v>1060</v>
      </c>
      <c r="E83" s="48">
        <v>1</v>
      </c>
      <c r="F83" s="58">
        <f t="shared" si="6"/>
        <v>0.37857142857142856</v>
      </c>
      <c r="H83" s="79">
        <v>22</v>
      </c>
      <c r="I83" s="36">
        <v>2800</v>
      </c>
      <c r="J83" s="7">
        <v>1240</v>
      </c>
      <c r="K83" s="7">
        <v>1060</v>
      </c>
      <c r="L83" s="48">
        <v>1</v>
      </c>
      <c r="M83" s="58">
        <f t="shared" si="7"/>
        <v>0.37857142857142856</v>
      </c>
      <c r="N83" s="77"/>
      <c r="O83" s="78">
        <v>22</v>
      </c>
      <c r="P83" s="67">
        <v>2800</v>
      </c>
      <c r="Q83" s="67">
        <v>1240</v>
      </c>
      <c r="R83" s="67">
        <v>1210</v>
      </c>
      <c r="S83" s="68">
        <v>1.1200000000000001</v>
      </c>
      <c r="T83" s="58">
        <f t="shared" si="8"/>
        <v>0.43214285714285716</v>
      </c>
    </row>
    <row r="84" spans="1:20" x14ac:dyDescent="0.35">
      <c r="A84" s="78">
        <v>23</v>
      </c>
      <c r="B84" s="31">
        <v>2498</v>
      </c>
      <c r="C84" s="31">
        <v>1240</v>
      </c>
      <c r="D84" s="31">
        <v>1258</v>
      </c>
      <c r="E84" s="43">
        <v>1.1499999999999999</v>
      </c>
      <c r="F84" s="53">
        <f t="shared" si="6"/>
        <v>0.50360288230584471</v>
      </c>
      <c r="H84" s="79">
        <v>23</v>
      </c>
      <c r="I84" s="31">
        <v>2498</v>
      </c>
      <c r="J84" s="2">
        <v>1240</v>
      </c>
      <c r="K84" s="2">
        <v>1258</v>
      </c>
      <c r="L84" s="43">
        <v>1.1499999999999999</v>
      </c>
      <c r="M84" s="53">
        <f t="shared" si="7"/>
        <v>0.50360288230584471</v>
      </c>
      <c r="N84" s="77"/>
      <c r="O84" s="78">
        <v>23</v>
      </c>
      <c r="P84" s="59">
        <v>2732</v>
      </c>
      <c r="Q84" s="59">
        <v>1240</v>
      </c>
      <c r="R84" s="59">
        <v>1492</v>
      </c>
      <c r="S84" s="60">
        <v>1.39</v>
      </c>
      <c r="T84" s="53">
        <f t="shared" si="8"/>
        <v>0.54612005856515378</v>
      </c>
    </row>
    <row r="85" spans="1:20" x14ac:dyDescent="0.35">
      <c r="A85" s="78">
        <v>24</v>
      </c>
      <c r="B85" s="31">
        <v>2498</v>
      </c>
      <c r="C85" s="31">
        <v>1240</v>
      </c>
      <c r="D85" s="31">
        <v>1258</v>
      </c>
      <c r="E85" s="43">
        <v>1.1499999999999999</v>
      </c>
      <c r="F85" s="53">
        <f t="shared" si="6"/>
        <v>0.50360288230584471</v>
      </c>
      <c r="H85" s="79">
        <v>24</v>
      </c>
      <c r="I85" s="31">
        <v>2498</v>
      </c>
      <c r="J85" s="2">
        <v>1240</v>
      </c>
      <c r="K85" s="2">
        <v>1258</v>
      </c>
      <c r="L85" s="43">
        <v>1.1499999999999999</v>
      </c>
      <c r="M85" s="53">
        <f t="shared" si="7"/>
        <v>0.50360288230584471</v>
      </c>
      <c r="N85" s="77"/>
      <c r="O85" s="78">
        <v>24</v>
      </c>
      <c r="P85" s="59">
        <v>2732</v>
      </c>
      <c r="Q85" s="59">
        <v>1240</v>
      </c>
      <c r="R85" s="59">
        <v>1492</v>
      </c>
      <c r="S85" s="60">
        <v>1.39</v>
      </c>
      <c r="T85" s="53">
        <f t="shared" si="8"/>
        <v>0.54612005856515378</v>
      </c>
    </row>
    <row r="86" spans="1:20" x14ac:dyDescent="0.35">
      <c r="B86" s="1"/>
      <c r="I86" s="1"/>
      <c r="P86" s="1"/>
    </row>
    <row r="88" spans="1:20" ht="18.5" x14ac:dyDescent="0.45">
      <c r="A88" s="115">
        <v>117883</v>
      </c>
      <c r="B88" s="115"/>
      <c r="C88" s="115"/>
      <c r="D88" s="115"/>
      <c r="E88" s="115"/>
      <c r="F88" s="115"/>
      <c r="H88" s="115">
        <v>117914</v>
      </c>
      <c r="I88" s="115"/>
      <c r="J88" s="115"/>
      <c r="K88" s="115"/>
      <c r="L88" s="115"/>
      <c r="M88" s="115"/>
      <c r="O88" s="115">
        <v>117944</v>
      </c>
      <c r="P88" s="115"/>
      <c r="Q88" s="115"/>
      <c r="R88" s="115"/>
      <c r="S88" s="115"/>
      <c r="T88" s="115"/>
    </row>
    <row r="89" spans="1:20" ht="29" x14ac:dyDescent="0.35">
      <c r="A89" s="9" t="s">
        <v>12</v>
      </c>
      <c r="B89" s="9" t="s">
        <v>19</v>
      </c>
      <c r="C89" s="9" t="s">
        <v>14</v>
      </c>
      <c r="D89" s="9" t="s">
        <v>15</v>
      </c>
      <c r="E89" s="9" t="s">
        <v>16</v>
      </c>
      <c r="F89" s="12" t="s">
        <v>17</v>
      </c>
      <c r="H89" s="28" t="s">
        <v>12</v>
      </c>
      <c r="I89" s="9" t="s">
        <v>19</v>
      </c>
      <c r="J89" s="9" t="s">
        <v>14</v>
      </c>
      <c r="K89" s="9" t="s">
        <v>15</v>
      </c>
      <c r="L89" s="9" t="s">
        <v>16</v>
      </c>
      <c r="M89" s="12" t="s">
        <v>17</v>
      </c>
      <c r="O89" s="9" t="s">
        <v>12</v>
      </c>
      <c r="P89" s="9" t="s">
        <v>19</v>
      </c>
      <c r="Q89" s="9" t="s">
        <v>14</v>
      </c>
      <c r="R89" s="9" t="s">
        <v>15</v>
      </c>
      <c r="S89" s="9" t="s">
        <v>16</v>
      </c>
      <c r="T89" s="12" t="s">
        <v>17</v>
      </c>
    </row>
    <row r="90" spans="1:20" x14ac:dyDescent="0.35">
      <c r="A90" s="78">
        <v>1</v>
      </c>
      <c r="B90" s="31">
        <v>2982</v>
      </c>
      <c r="C90" s="31">
        <v>1240</v>
      </c>
      <c r="D90" s="31">
        <v>1742</v>
      </c>
      <c r="E90" s="43">
        <v>1.65</v>
      </c>
      <c r="F90" s="53">
        <v>0.58417169684775316</v>
      </c>
      <c r="G90" s="77"/>
      <c r="H90" s="79">
        <v>1</v>
      </c>
      <c r="I90" s="2">
        <v>3178</v>
      </c>
      <c r="J90" s="2">
        <v>1271</v>
      </c>
      <c r="K90" s="2">
        <v>1907</v>
      </c>
      <c r="L90" s="18">
        <v>2.06</v>
      </c>
      <c r="M90" s="53">
        <f>K90/I90</f>
        <v>0.60006293266205157</v>
      </c>
      <c r="N90" s="77"/>
      <c r="O90" s="78">
        <v>1</v>
      </c>
      <c r="P90" s="2">
        <v>3128</v>
      </c>
      <c r="Q90" s="2">
        <v>1251</v>
      </c>
      <c r="R90" s="2">
        <v>1877</v>
      </c>
      <c r="S90" s="18">
        <v>1.94</v>
      </c>
      <c r="T90" s="53">
        <f>R90/P90</f>
        <v>0.60006393861892582</v>
      </c>
    </row>
    <row r="91" spans="1:20" x14ac:dyDescent="0.35">
      <c r="A91" s="78">
        <v>2</v>
      </c>
      <c r="B91" s="31">
        <v>2982</v>
      </c>
      <c r="C91" s="31">
        <v>1240</v>
      </c>
      <c r="D91" s="31">
        <v>1742</v>
      </c>
      <c r="E91" s="43">
        <v>1.65</v>
      </c>
      <c r="F91" s="53">
        <v>0.58417169684775316</v>
      </c>
      <c r="G91" s="77"/>
      <c r="H91" s="79">
        <v>2</v>
      </c>
      <c r="I91" s="2">
        <v>3178</v>
      </c>
      <c r="J91" s="2">
        <v>1271</v>
      </c>
      <c r="K91" s="2">
        <v>1907</v>
      </c>
      <c r="L91" s="18">
        <v>2.06</v>
      </c>
      <c r="M91" s="53">
        <f t="shared" ref="M91:M113" si="9">K91/I91</f>
        <v>0.60006293266205157</v>
      </c>
      <c r="N91" s="77"/>
      <c r="O91" s="78">
        <v>2</v>
      </c>
      <c r="P91" s="2">
        <v>3128</v>
      </c>
      <c r="Q91" s="2">
        <v>1251</v>
      </c>
      <c r="R91" s="2">
        <v>1877</v>
      </c>
      <c r="S91" s="18">
        <v>1.94</v>
      </c>
      <c r="T91" s="53">
        <f t="shared" ref="T91:T113" si="10">R91/P91</f>
        <v>0.60006393861892582</v>
      </c>
    </row>
    <row r="92" spans="1:20" x14ac:dyDescent="0.35">
      <c r="A92" s="78">
        <v>3</v>
      </c>
      <c r="B92" s="32">
        <v>3015</v>
      </c>
      <c r="C92" s="32">
        <v>1240</v>
      </c>
      <c r="D92" s="32">
        <v>1775</v>
      </c>
      <c r="E92" s="44">
        <v>1.74</v>
      </c>
      <c r="F92" s="54">
        <v>0.58872305140961856</v>
      </c>
      <c r="G92" s="77"/>
      <c r="H92" s="79">
        <v>3</v>
      </c>
      <c r="I92" s="3">
        <v>3178</v>
      </c>
      <c r="J92" s="3">
        <v>1271</v>
      </c>
      <c r="K92" s="3">
        <v>1907</v>
      </c>
      <c r="L92" s="19">
        <v>2.06</v>
      </c>
      <c r="M92" s="54">
        <f t="shared" si="9"/>
        <v>0.60006293266205157</v>
      </c>
      <c r="N92" s="77"/>
      <c r="O92" s="78">
        <v>3</v>
      </c>
      <c r="P92" s="3">
        <v>3088</v>
      </c>
      <c r="Q92" s="3">
        <v>1240</v>
      </c>
      <c r="R92" s="3">
        <v>1848</v>
      </c>
      <c r="S92" s="19">
        <v>1.83</v>
      </c>
      <c r="T92" s="54">
        <f t="shared" si="10"/>
        <v>0.5984455958549223</v>
      </c>
    </row>
    <row r="93" spans="1:20" x14ac:dyDescent="0.35">
      <c r="A93" s="78">
        <v>4</v>
      </c>
      <c r="B93" s="32">
        <v>3015</v>
      </c>
      <c r="C93" s="32">
        <v>1240</v>
      </c>
      <c r="D93" s="32">
        <v>1775</v>
      </c>
      <c r="E93" s="44">
        <v>1.74</v>
      </c>
      <c r="F93" s="54">
        <v>0.58872305140961856</v>
      </c>
      <c r="G93" s="77"/>
      <c r="H93" s="79">
        <v>4</v>
      </c>
      <c r="I93" s="3">
        <v>3178</v>
      </c>
      <c r="J93" s="3">
        <v>1271</v>
      </c>
      <c r="K93" s="3">
        <v>1907</v>
      </c>
      <c r="L93" s="19">
        <v>2.06</v>
      </c>
      <c r="M93" s="54">
        <f t="shared" si="9"/>
        <v>0.60006293266205157</v>
      </c>
      <c r="N93" s="77"/>
      <c r="O93" s="78">
        <v>4</v>
      </c>
      <c r="P93" s="3">
        <v>3088</v>
      </c>
      <c r="Q93" s="3">
        <v>1240</v>
      </c>
      <c r="R93" s="3">
        <v>1848</v>
      </c>
      <c r="S93" s="19">
        <v>1.83</v>
      </c>
      <c r="T93" s="54">
        <f t="shared" si="10"/>
        <v>0.5984455958549223</v>
      </c>
    </row>
    <row r="94" spans="1:20" x14ac:dyDescent="0.35">
      <c r="A94" s="78">
        <v>5</v>
      </c>
      <c r="B94" s="32">
        <v>3015</v>
      </c>
      <c r="C94" s="32">
        <v>1240</v>
      </c>
      <c r="D94" s="32">
        <v>1775</v>
      </c>
      <c r="E94" s="44">
        <v>1.74</v>
      </c>
      <c r="F94" s="54">
        <v>0.58872305140961856</v>
      </c>
      <c r="G94" s="77"/>
      <c r="H94" s="79">
        <v>5</v>
      </c>
      <c r="I94" s="3">
        <v>3178</v>
      </c>
      <c r="J94" s="3">
        <v>1271</v>
      </c>
      <c r="K94" s="3">
        <v>1907</v>
      </c>
      <c r="L94" s="19">
        <v>2.06</v>
      </c>
      <c r="M94" s="54">
        <f t="shared" si="9"/>
        <v>0.60006293266205157</v>
      </c>
      <c r="N94" s="77"/>
      <c r="O94" s="78">
        <v>5</v>
      </c>
      <c r="P94" s="3">
        <v>3088</v>
      </c>
      <c r="Q94" s="3">
        <v>1240</v>
      </c>
      <c r="R94" s="3">
        <v>1848</v>
      </c>
      <c r="S94" s="19">
        <v>1.83</v>
      </c>
      <c r="T94" s="54">
        <f t="shared" si="10"/>
        <v>0.5984455958549223</v>
      </c>
    </row>
    <row r="95" spans="1:20" x14ac:dyDescent="0.35">
      <c r="A95" s="78">
        <v>6</v>
      </c>
      <c r="B95" s="32">
        <v>3015</v>
      </c>
      <c r="C95" s="32">
        <v>1240</v>
      </c>
      <c r="D95" s="32">
        <v>1775</v>
      </c>
      <c r="E95" s="44">
        <v>1.74</v>
      </c>
      <c r="F95" s="54">
        <v>0.58872305140961856</v>
      </c>
      <c r="G95" s="77"/>
      <c r="H95" s="79">
        <v>6</v>
      </c>
      <c r="I95" s="3">
        <v>3178</v>
      </c>
      <c r="J95" s="3">
        <v>1271</v>
      </c>
      <c r="K95" s="3">
        <v>1907</v>
      </c>
      <c r="L95" s="19">
        <v>2.06</v>
      </c>
      <c r="M95" s="54">
        <f t="shared" si="9"/>
        <v>0.60006293266205157</v>
      </c>
      <c r="N95" s="77"/>
      <c r="O95" s="78">
        <v>6</v>
      </c>
      <c r="P95" s="3">
        <v>3088</v>
      </c>
      <c r="Q95" s="3">
        <v>1240</v>
      </c>
      <c r="R95" s="3">
        <v>1848</v>
      </c>
      <c r="S95" s="19">
        <v>1.83</v>
      </c>
      <c r="T95" s="54">
        <f t="shared" si="10"/>
        <v>0.5984455958549223</v>
      </c>
    </row>
    <row r="96" spans="1:20" x14ac:dyDescent="0.35">
      <c r="A96" s="78">
        <v>7</v>
      </c>
      <c r="B96" s="33">
        <v>2936</v>
      </c>
      <c r="C96" s="33">
        <v>1240</v>
      </c>
      <c r="D96" s="33">
        <v>1696</v>
      </c>
      <c r="E96" s="45">
        <v>1.58</v>
      </c>
      <c r="F96" s="55">
        <v>0.57765667574931878</v>
      </c>
      <c r="G96" s="77"/>
      <c r="H96" s="79">
        <v>7</v>
      </c>
      <c r="I96" s="4">
        <v>3015</v>
      </c>
      <c r="J96" s="4">
        <v>1240</v>
      </c>
      <c r="K96" s="4">
        <v>1775</v>
      </c>
      <c r="L96" s="20">
        <v>1.74</v>
      </c>
      <c r="M96" s="55">
        <f t="shared" si="9"/>
        <v>0.58872305140961856</v>
      </c>
      <c r="N96" s="77"/>
      <c r="O96" s="78">
        <v>7</v>
      </c>
      <c r="P96" s="4">
        <v>3015</v>
      </c>
      <c r="Q96" s="4">
        <v>1240</v>
      </c>
      <c r="R96" s="4">
        <v>1775</v>
      </c>
      <c r="S96" s="20">
        <v>1.74</v>
      </c>
      <c r="T96" s="55">
        <f t="shared" si="10"/>
        <v>0.58872305140961856</v>
      </c>
    </row>
    <row r="97" spans="1:20" x14ac:dyDescent="0.35">
      <c r="A97" s="78">
        <v>8</v>
      </c>
      <c r="B97" s="33">
        <v>2936</v>
      </c>
      <c r="C97" s="33">
        <v>1240</v>
      </c>
      <c r="D97" s="33">
        <v>1696</v>
      </c>
      <c r="E97" s="45">
        <v>1.58</v>
      </c>
      <c r="F97" s="55">
        <v>0.57765667574931878</v>
      </c>
      <c r="G97" s="77"/>
      <c r="H97" s="79">
        <v>8</v>
      </c>
      <c r="I97" s="4">
        <v>3015</v>
      </c>
      <c r="J97" s="4">
        <v>1240</v>
      </c>
      <c r="K97" s="4">
        <v>1775</v>
      </c>
      <c r="L97" s="20">
        <v>1.74</v>
      </c>
      <c r="M97" s="55">
        <f t="shared" si="9"/>
        <v>0.58872305140961856</v>
      </c>
      <c r="N97" s="77"/>
      <c r="O97" s="78">
        <v>8</v>
      </c>
      <c r="P97" s="4">
        <v>3015</v>
      </c>
      <c r="Q97" s="4">
        <v>1240</v>
      </c>
      <c r="R97" s="4">
        <v>1775</v>
      </c>
      <c r="S97" s="20">
        <v>1.74</v>
      </c>
      <c r="T97" s="55">
        <f t="shared" si="10"/>
        <v>0.58872305140961856</v>
      </c>
    </row>
    <row r="98" spans="1:20" x14ac:dyDescent="0.35">
      <c r="A98" s="78">
        <v>9</v>
      </c>
      <c r="B98" s="33">
        <v>2936</v>
      </c>
      <c r="C98" s="33">
        <v>1240</v>
      </c>
      <c r="D98" s="33">
        <v>1696</v>
      </c>
      <c r="E98" s="45">
        <v>1.58</v>
      </c>
      <c r="F98" s="55">
        <v>0.57765667574931878</v>
      </c>
      <c r="G98" s="77"/>
      <c r="H98" s="79">
        <v>9</v>
      </c>
      <c r="I98" s="4">
        <v>3015</v>
      </c>
      <c r="J98" s="4">
        <v>1240</v>
      </c>
      <c r="K98" s="4">
        <v>1775</v>
      </c>
      <c r="L98" s="20">
        <v>1.74</v>
      </c>
      <c r="M98" s="55">
        <f t="shared" si="9"/>
        <v>0.58872305140961856</v>
      </c>
      <c r="N98" s="77"/>
      <c r="O98" s="78">
        <v>9</v>
      </c>
      <c r="P98" s="4">
        <v>3015</v>
      </c>
      <c r="Q98" s="4">
        <v>1240</v>
      </c>
      <c r="R98" s="4">
        <v>1775</v>
      </c>
      <c r="S98" s="20">
        <v>1.74</v>
      </c>
      <c r="T98" s="55">
        <f t="shared" si="10"/>
        <v>0.58872305140961856</v>
      </c>
    </row>
    <row r="99" spans="1:20" x14ac:dyDescent="0.35">
      <c r="A99" s="78">
        <v>10</v>
      </c>
      <c r="B99" s="33">
        <v>2936</v>
      </c>
      <c r="C99" s="33">
        <v>1240</v>
      </c>
      <c r="D99" s="33">
        <v>1696</v>
      </c>
      <c r="E99" s="45">
        <v>1.58</v>
      </c>
      <c r="F99" s="55">
        <v>0.57765667574931878</v>
      </c>
      <c r="G99" s="77"/>
      <c r="H99" s="79">
        <v>10</v>
      </c>
      <c r="I99" s="4">
        <v>3015</v>
      </c>
      <c r="J99" s="4">
        <v>1240</v>
      </c>
      <c r="K99" s="4">
        <v>1775</v>
      </c>
      <c r="L99" s="20">
        <v>1.74</v>
      </c>
      <c r="M99" s="55">
        <f t="shared" si="9"/>
        <v>0.58872305140961856</v>
      </c>
      <c r="N99" s="77"/>
      <c r="O99" s="78">
        <v>10</v>
      </c>
      <c r="P99" s="4">
        <v>3015</v>
      </c>
      <c r="Q99" s="4">
        <v>1240</v>
      </c>
      <c r="R99" s="4">
        <v>1775</v>
      </c>
      <c r="S99" s="20">
        <v>1.74</v>
      </c>
      <c r="T99" s="55">
        <f t="shared" si="10"/>
        <v>0.58872305140961856</v>
      </c>
    </row>
    <row r="100" spans="1:20" x14ac:dyDescent="0.35">
      <c r="A100" s="78">
        <v>11</v>
      </c>
      <c r="B100" s="34">
        <v>2825</v>
      </c>
      <c r="C100" s="34">
        <v>1240</v>
      </c>
      <c r="D100" s="34">
        <v>1585</v>
      </c>
      <c r="E100" s="46">
        <v>1.44</v>
      </c>
      <c r="F100" s="56">
        <v>0.56106194690265487</v>
      </c>
      <c r="G100" s="77"/>
      <c r="H100" s="79">
        <v>11</v>
      </c>
      <c r="I100" s="5">
        <v>2982</v>
      </c>
      <c r="J100" s="5">
        <v>1240</v>
      </c>
      <c r="K100" s="5">
        <v>1742</v>
      </c>
      <c r="L100" s="21">
        <v>1.65</v>
      </c>
      <c r="M100" s="56">
        <f t="shared" si="9"/>
        <v>0.58417169684775316</v>
      </c>
      <c r="N100" s="77"/>
      <c r="O100" s="78">
        <v>11</v>
      </c>
      <c r="P100" s="5">
        <v>2982</v>
      </c>
      <c r="Q100" s="5">
        <v>1240</v>
      </c>
      <c r="R100" s="5">
        <v>1742</v>
      </c>
      <c r="S100" s="21">
        <v>1.65</v>
      </c>
      <c r="T100" s="56">
        <f t="shared" si="10"/>
        <v>0.58417169684775316</v>
      </c>
    </row>
    <row r="101" spans="1:20" x14ac:dyDescent="0.35">
      <c r="A101" s="78">
        <v>12</v>
      </c>
      <c r="B101" s="34">
        <v>2825</v>
      </c>
      <c r="C101" s="34">
        <v>1240</v>
      </c>
      <c r="D101" s="34">
        <v>1585</v>
      </c>
      <c r="E101" s="46">
        <v>1.44</v>
      </c>
      <c r="F101" s="56">
        <v>0.56106194690265487</v>
      </c>
      <c r="G101" s="77"/>
      <c r="H101" s="79">
        <v>12</v>
      </c>
      <c r="I101" s="5">
        <v>2982</v>
      </c>
      <c r="J101" s="5">
        <v>1240</v>
      </c>
      <c r="K101" s="5">
        <v>1742</v>
      </c>
      <c r="L101" s="21">
        <v>1.65</v>
      </c>
      <c r="M101" s="56">
        <f t="shared" si="9"/>
        <v>0.58417169684775316</v>
      </c>
      <c r="N101" s="77"/>
      <c r="O101" s="78">
        <v>12</v>
      </c>
      <c r="P101" s="5">
        <v>2982</v>
      </c>
      <c r="Q101" s="5">
        <v>1240</v>
      </c>
      <c r="R101" s="5">
        <v>1742</v>
      </c>
      <c r="S101" s="21">
        <v>1.65</v>
      </c>
      <c r="T101" s="56">
        <f t="shared" si="10"/>
        <v>0.58417169684775316</v>
      </c>
    </row>
    <row r="102" spans="1:20" x14ac:dyDescent="0.35">
      <c r="A102" s="78">
        <v>13</v>
      </c>
      <c r="B102" s="34">
        <v>2825</v>
      </c>
      <c r="C102" s="34">
        <v>1240</v>
      </c>
      <c r="D102" s="34">
        <v>1585</v>
      </c>
      <c r="E102" s="46">
        <v>1.44</v>
      </c>
      <c r="F102" s="56">
        <v>0.56106194690265487</v>
      </c>
      <c r="G102" s="77"/>
      <c r="H102" s="79">
        <v>13</v>
      </c>
      <c r="I102" s="5">
        <v>2982</v>
      </c>
      <c r="J102" s="5">
        <v>1240</v>
      </c>
      <c r="K102" s="5">
        <v>1742</v>
      </c>
      <c r="L102" s="21">
        <v>1.65</v>
      </c>
      <c r="M102" s="56">
        <f t="shared" si="9"/>
        <v>0.58417169684775316</v>
      </c>
      <c r="N102" s="77"/>
      <c r="O102" s="78">
        <v>13</v>
      </c>
      <c r="P102" s="5">
        <v>2982</v>
      </c>
      <c r="Q102" s="5">
        <v>1240</v>
      </c>
      <c r="R102" s="5">
        <v>1742</v>
      </c>
      <c r="S102" s="21">
        <v>1.65</v>
      </c>
      <c r="T102" s="56">
        <f t="shared" si="10"/>
        <v>0.58417169684775316</v>
      </c>
    </row>
    <row r="103" spans="1:20" x14ac:dyDescent="0.35">
      <c r="A103" s="78">
        <v>14</v>
      </c>
      <c r="B103" s="34">
        <v>2825</v>
      </c>
      <c r="C103" s="34">
        <v>1240</v>
      </c>
      <c r="D103" s="34">
        <v>1585</v>
      </c>
      <c r="E103" s="46">
        <v>1.44</v>
      </c>
      <c r="F103" s="56">
        <v>0.56106194690265487</v>
      </c>
      <c r="G103" s="77"/>
      <c r="H103" s="79">
        <v>14</v>
      </c>
      <c r="I103" s="5">
        <v>2982</v>
      </c>
      <c r="J103" s="5">
        <v>1240</v>
      </c>
      <c r="K103" s="5">
        <v>1742</v>
      </c>
      <c r="L103" s="21">
        <v>1.65</v>
      </c>
      <c r="M103" s="56">
        <f t="shared" si="9"/>
        <v>0.58417169684775316</v>
      </c>
      <c r="N103" s="77"/>
      <c r="O103" s="78">
        <v>14</v>
      </c>
      <c r="P103" s="5">
        <v>2982</v>
      </c>
      <c r="Q103" s="5">
        <v>1240</v>
      </c>
      <c r="R103" s="5">
        <v>1742</v>
      </c>
      <c r="S103" s="21">
        <v>1.65</v>
      </c>
      <c r="T103" s="56">
        <f t="shared" si="10"/>
        <v>0.58417169684775316</v>
      </c>
    </row>
    <row r="104" spans="1:20" x14ac:dyDescent="0.35">
      <c r="A104" s="78">
        <v>15</v>
      </c>
      <c r="B104" s="35">
        <v>2800</v>
      </c>
      <c r="C104" s="35">
        <v>1240</v>
      </c>
      <c r="D104" s="35">
        <v>1560</v>
      </c>
      <c r="E104" s="47">
        <v>1.1200000000000001</v>
      </c>
      <c r="F104" s="57">
        <v>0.55714285714285716</v>
      </c>
      <c r="G104" s="77"/>
      <c r="H104" s="79">
        <v>15</v>
      </c>
      <c r="I104" s="6">
        <v>2936</v>
      </c>
      <c r="J104" s="6">
        <v>1240</v>
      </c>
      <c r="K104" s="6">
        <v>1696</v>
      </c>
      <c r="L104" s="22">
        <v>1.58</v>
      </c>
      <c r="M104" s="57">
        <f t="shared" si="9"/>
        <v>0.57765667574931878</v>
      </c>
      <c r="N104" s="77"/>
      <c r="O104" s="78">
        <v>15</v>
      </c>
      <c r="P104" s="6">
        <v>2982</v>
      </c>
      <c r="Q104" s="6">
        <v>1240</v>
      </c>
      <c r="R104" s="6">
        <v>1742</v>
      </c>
      <c r="S104" s="22">
        <v>1.65</v>
      </c>
      <c r="T104" s="57">
        <f t="shared" si="10"/>
        <v>0.58417169684775316</v>
      </c>
    </row>
    <row r="105" spans="1:20" x14ac:dyDescent="0.35">
      <c r="A105" s="78">
        <v>16</v>
      </c>
      <c r="B105" s="35">
        <v>2800</v>
      </c>
      <c r="C105" s="35">
        <v>1240</v>
      </c>
      <c r="D105" s="35">
        <v>1560</v>
      </c>
      <c r="E105" s="47">
        <v>1.1200000000000001</v>
      </c>
      <c r="F105" s="57">
        <v>0.55714285714285716</v>
      </c>
      <c r="G105" s="77"/>
      <c r="H105" s="79">
        <v>16</v>
      </c>
      <c r="I105" s="6">
        <v>2936</v>
      </c>
      <c r="J105" s="6">
        <v>1240</v>
      </c>
      <c r="K105" s="6">
        <v>1696</v>
      </c>
      <c r="L105" s="22">
        <v>1.58</v>
      </c>
      <c r="M105" s="57">
        <f t="shared" si="9"/>
        <v>0.57765667574931878</v>
      </c>
      <c r="N105" s="77"/>
      <c r="O105" s="78">
        <v>16</v>
      </c>
      <c r="P105" s="6">
        <v>2982</v>
      </c>
      <c r="Q105" s="6">
        <v>1240</v>
      </c>
      <c r="R105" s="6">
        <v>1742</v>
      </c>
      <c r="S105" s="22">
        <v>1.65</v>
      </c>
      <c r="T105" s="57">
        <f t="shared" si="10"/>
        <v>0.58417169684775316</v>
      </c>
    </row>
    <row r="106" spans="1:20" x14ac:dyDescent="0.35">
      <c r="A106" s="78">
        <v>17</v>
      </c>
      <c r="B106" s="35">
        <v>2800</v>
      </c>
      <c r="C106" s="35">
        <v>1240</v>
      </c>
      <c r="D106" s="35">
        <v>1560</v>
      </c>
      <c r="E106" s="47">
        <v>1.1200000000000001</v>
      </c>
      <c r="F106" s="57">
        <v>0.55714285714285716</v>
      </c>
      <c r="G106" s="77"/>
      <c r="H106" s="79">
        <v>17</v>
      </c>
      <c r="I106" s="6">
        <v>2936</v>
      </c>
      <c r="J106" s="6">
        <v>1240</v>
      </c>
      <c r="K106" s="6">
        <v>1696</v>
      </c>
      <c r="L106" s="22">
        <v>1.58</v>
      </c>
      <c r="M106" s="57">
        <f t="shared" si="9"/>
        <v>0.57765667574931878</v>
      </c>
      <c r="N106" s="77"/>
      <c r="O106" s="78">
        <v>17</v>
      </c>
      <c r="P106" s="6">
        <v>2982</v>
      </c>
      <c r="Q106" s="6">
        <v>1240</v>
      </c>
      <c r="R106" s="6">
        <v>1742</v>
      </c>
      <c r="S106" s="22">
        <v>1.65</v>
      </c>
      <c r="T106" s="57">
        <f t="shared" si="10"/>
        <v>0.58417169684775316</v>
      </c>
    </row>
    <row r="107" spans="1:20" x14ac:dyDescent="0.35">
      <c r="A107" s="78">
        <v>18</v>
      </c>
      <c r="B107" s="35">
        <v>2800</v>
      </c>
      <c r="C107" s="35">
        <v>1240</v>
      </c>
      <c r="D107" s="35">
        <v>1560</v>
      </c>
      <c r="E107" s="47">
        <v>1.1200000000000001</v>
      </c>
      <c r="F107" s="57">
        <v>0.55714285714285716</v>
      </c>
      <c r="G107" s="77"/>
      <c r="H107" s="79">
        <v>18</v>
      </c>
      <c r="I107" s="6">
        <v>2936</v>
      </c>
      <c r="J107" s="6">
        <v>1240</v>
      </c>
      <c r="K107" s="6">
        <v>1696</v>
      </c>
      <c r="L107" s="22">
        <v>1.58</v>
      </c>
      <c r="M107" s="57">
        <f t="shared" si="9"/>
        <v>0.57765667574931878</v>
      </c>
      <c r="N107" s="77"/>
      <c r="O107" s="78">
        <v>18</v>
      </c>
      <c r="P107" s="6">
        <v>2982</v>
      </c>
      <c r="Q107" s="6">
        <v>1240</v>
      </c>
      <c r="R107" s="6">
        <v>1742</v>
      </c>
      <c r="S107" s="22">
        <v>1.65</v>
      </c>
      <c r="T107" s="57">
        <f t="shared" si="10"/>
        <v>0.58417169684775316</v>
      </c>
    </row>
    <row r="108" spans="1:20" x14ac:dyDescent="0.35">
      <c r="A108" s="78">
        <v>19</v>
      </c>
      <c r="B108" s="36">
        <v>2800</v>
      </c>
      <c r="C108" s="36">
        <v>1240</v>
      </c>
      <c r="D108" s="36">
        <v>1560</v>
      </c>
      <c r="E108" s="48">
        <v>1.1200000000000001</v>
      </c>
      <c r="F108" s="58">
        <v>0.55714285714285716</v>
      </c>
      <c r="G108" s="77"/>
      <c r="H108" s="79">
        <v>19</v>
      </c>
      <c r="I108" s="7">
        <v>2982</v>
      </c>
      <c r="J108" s="7">
        <v>1240</v>
      </c>
      <c r="K108" s="7">
        <v>1742</v>
      </c>
      <c r="L108" s="23">
        <v>1.65</v>
      </c>
      <c r="M108" s="58">
        <f t="shared" si="9"/>
        <v>0.58417169684775316</v>
      </c>
      <c r="N108" s="77"/>
      <c r="O108" s="78">
        <v>19</v>
      </c>
      <c r="P108" s="7">
        <v>2982</v>
      </c>
      <c r="Q108" s="7">
        <v>1240</v>
      </c>
      <c r="R108" s="7">
        <v>1742</v>
      </c>
      <c r="S108" s="23">
        <v>1.65</v>
      </c>
      <c r="T108" s="58">
        <f t="shared" si="10"/>
        <v>0.58417169684775316</v>
      </c>
    </row>
    <row r="109" spans="1:20" x14ac:dyDescent="0.35">
      <c r="A109" s="78">
        <v>20</v>
      </c>
      <c r="B109" s="36">
        <v>2800</v>
      </c>
      <c r="C109" s="36">
        <v>1240</v>
      </c>
      <c r="D109" s="36">
        <v>1560</v>
      </c>
      <c r="E109" s="48">
        <v>1.1200000000000001</v>
      </c>
      <c r="F109" s="58">
        <v>0.55714285714285716</v>
      </c>
      <c r="G109" s="77"/>
      <c r="H109" s="79">
        <v>20</v>
      </c>
      <c r="I109" s="7">
        <v>2982</v>
      </c>
      <c r="J109" s="7">
        <v>1240</v>
      </c>
      <c r="K109" s="7">
        <v>1742</v>
      </c>
      <c r="L109" s="23">
        <v>1.65</v>
      </c>
      <c r="M109" s="58">
        <f t="shared" si="9"/>
        <v>0.58417169684775316</v>
      </c>
      <c r="N109" s="77"/>
      <c r="O109" s="78">
        <v>20</v>
      </c>
      <c r="P109" s="7">
        <v>2982</v>
      </c>
      <c r="Q109" s="7">
        <v>1240</v>
      </c>
      <c r="R109" s="7">
        <v>1742</v>
      </c>
      <c r="S109" s="23">
        <v>1.65</v>
      </c>
      <c r="T109" s="58">
        <f t="shared" si="10"/>
        <v>0.58417169684775316</v>
      </c>
    </row>
    <row r="110" spans="1:20" x14ac:dyDescent="0.35">
      <c r="A110" s="78">
        <v>21</v>
      </c>
      <c r="B110" s="36">
        <v>2800</v>
      </c>
      <c r="C110" s="36">
        <v>1240</v>
      </c>
      <c r="D110" s="36">
        <v>1560</v>
      </c>
      <c r="E110" s="48">
        <v>1.1200000000000001</v>
      </c>
      <c r="F110" s="58">
        <v>0.55714285714285716</v>
      </c>
      <c r="G110" s="77"/>
      <c r="H110" s="79">
        <v>21</v>
      </c>
      <c r="I110" s="7">
        <v>2982</v>
      </c>
      <c r="J110" s="7">
        <v>1240</v>
      </c>
      <c r="K110" s="7">
        <v>1742</v>
      </c>
      <c r="L110" s="23">
        <v>1.65</v>
      </c>
      <c r="M110" s="58">
        <f t="shared" si="9"/>
        <v>0.58417169684775316</v>
      </c>
      <c r="N110" s="77"/>
      <c r="O110" s="78">
        <v>21</v>
      </c>
      <c r="P110" s="7">
        <v>2982</v>
      </c>
      <c r="Q110" s="7">
        <v>1240</v>
      </c>
      <c r="R110" s="7">
        <v>1742</v>
      </c>
      <c r="S110" s="23">
        <v>1.65</v>
      </c>
      <c r="T110" s="58">
        <f t="shared" si="10"/>
        <v>0.58417169684775316</v>
      </c>
    </row>
    <row r="111" spans="1:20" x14ac:dyDescent="0.35">
      <c r="A111" s="78">
        <v>22</v>
      </c>
      <c r="B111" s="36">
        <v>2800</v>
      </c>
      <c r="C111" s="36">
        <v>1240</v>
      </c>
      <c r="D111" s="36">
        <v>1210</v>
      </c>
      <c r="E111" s="48">
        <v>1.1200000000000001</v>
      </c>
      <c r="F111" s="58">
        <v>0.43214285714285716</v>
      </c>
      <c r="G111" s="77"/>
      <c r="H111" s="79">
        <v>22</v>
      </c>
      <c r="I111" s="7">
        <v>2982</v>
      </c>
      <c r="J111" s="7">
        <v>1240</v>
      </c>
      <c r="K111" s="7">
        <v>1742</v>
      </c>
      <c r="L111" s="23">
        <v>1.65</v>
      </c>
      <c r="M111" s="58">
        <f t="shared" si="9"/>
        <v>0.58417169684775316</v>
      </c>
      <c r="N111" s="77"/>
      <c r="O111" s="78">
        <v>22</v>
      </c>
      <c r="P111" s="7">
        <v>2982</v>
      </c>
      <c r="Q111" s="7">
        <v>1240</v>
      </c>
      <c r="R111" s="7">
        <v>1742</v>
      </c>
      <c r="S111" s="23">
        <v>1.65</v>
      </c>
      <c r="T111" s="58">
        <f t="shared" si="10"/>
        <v>0.58417169684775316</v>
      </c>
    </row>
    <row r="112" spans="1:20" x14ac:dyDescent="0.35">
      <c r="A112" s="78">
        <v>23</v>
      </c>
      <c r="B112" s="31">
        <v>2982</v>
      </c>
      <c r="C112" s="31">
        <v>1240</v>
      </c>
      <c r="D112" s="31">
        <v>1742</v>
      </c>
      <c r="E112" s="43">
        <v>1.65</v>
      </c>
      <c r="F112" s="53">
        <v>0.58417169684775316</v>
      </c>
      <c r="G112" s="77"/>
      <c r="H112" s="79">
        <v>23</v>
      </c>
      <c r="I112" s="2">
        <v>3178</v>
      </c>
      <c r="J112" s="2">
        <v>1271</v>
      </c>
      <c r="K112" s="2">
        <v>1907</v>
      </c>
      <c r="L112" s="18">
        <v>2.06</v>
      </c>
      <c r="M112" s="53">
        <f t="shared" si="9"/>
        <v>0.60006293266205157</v>
      </c>
      <c r="N112" s="77"/>
      <c r="O112" s="78">
        <v>23</v>
      </c>
      <c r="P112" s="2">
        <v>3128</v>
      </c>
      <c r="Q112" s="2">
        <v>1251</v>
      </c>
      <c r="R112" s="2">
        <v>1877</v>
      </c>
      <c r="S112" s="18">
        <v>1.94</v>
      </c>
      <c r="T112" s="53">
        <f t="shared" si="10"/>
        <v>0.60006393861892582</v>
      </c>
    </row>
    <row r="113" spans="1:20" x14ac:dyDescent="0.35">
      <c r="A113" s="78">
        <v>24</v>
      </c>
      <c r="B113" s="31">
        <v>2982</v>
      </c>
      <c r="C113" s="31">
        <v>1240</v>
      </c>
      <c r="D113" s="31">
        <v>1742</v>
      </c>
      <c r="E113" s="43">
        <v>1.65</v>
      </c>
      <c r="F113" s="53">
        <v>0.58417169684775316</v>
      </c>
      <c r="G113" s="77"/>
      <c r="H113" s="79">
        <v>24</v>
      </c>
      <c r="I113" s="2">
        <v>3178</v>
      </c>
      <c r="J113" s="2">
        <v>1271</v>
      </c>
      <c r="K113" s="2">
        <v>1907</v>
      </c>
      <c r="L113" s="18">
        <v>2.06</v>
      </c>
      <c r="M113" s="53">
        <f t="shared" si="9"/>
        <v>0.60006293266205157</v>
      </c>
      <c r="N113" s="77"/>
      <c r="O113" s="78">
        <v>24</v>
      </c>
      <c r="P113" s="2">
        <v>3128</v>
      </c>
      <c r="Q113" s="2">
        <v>1251</v>
      </c>
      <c r="R113" s="2">
        <v>1877</v>
      </c>
      <c r="S113" s="18">
        <v>1.94</v>
      </c>
      <c r="T113" s="53">
        <f t="shared" si="10"/>
        <v>0.60006393861892582</v>
      </c>
    </row>
    <row r="114" spans="1:20" x14ac:dyDescent="0.35">
      <c r="B114" s="1"/>
      <c r="I114" s="1"/>
      <c r="P114" s="1"/>
    </row>
    <row r="116" spans="1:20" ht="18.5" x14ac:dyDescent="0.45">
      <c r="A116" s="29"/>
    </row>
    <row r="117" spans="1:20" x14ac:dyDescent="0.35">
      <c r="A117" s="30"/>
    </row>
    <row r="118" spans="1:20" ht="18.5" x14ac:dyDescent="0.45">
      <c r="A118" s="29"/>
      <c r="B118" s="29"/>
      <c r="C118" s="29"/>
    </row>
    <row r="119" spans="1:20" ht="18.5" x14ac:dyDescent="0.45">
      <c r="A119" s="29"/>
      <c r="B119" s="29"/>
      <c r="C119" s="29"/>
    </row>
    <row r="120" spans="1:20" ht="18.5" x14ac:dyDescent="0.45">
      <c r="A120" s="29"/>
      <c r="B120" s="29"/>
      <c r="C120" s="29"/>
    </row>
    <row r="121" spans="1:20" ht="18.5" x14ac:dyDescent="0.45">
      <c r="A121" s="29"/>
      <c r="B121" s="29"/>
      <c r="C121" s="29"/>
    </row>
  </sheetData>
  <mergeCells count="13">
    <mergeCell ref="A60:F60"/>
    <mergeCell ref="H60:M60"/>
    <mergeCell ref="O60:T60"/>
    <mergeCell ref="A88:F88"/>
    <mergeCell ref="H88:M88"/>
    <mergeCell ref="O88:T88"/>
    <mergeCell ref="A1:T1"/>
    <mergeCell ref="A2:F2"/>
    <mergeCell ref="H2:M2"/>
    <mergeCell ref="O2:T2"/>
    <mergeCell ref="A31:F31"/>
    <mergeCell ref="H31:M31"/>
    <mergeCell ref="O31:T3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41CCDF-217B-465D-8200-260C6F7B22D8}">
  <sheetPr codeName="Sheet3"/>
  <dimension ref="A1:M30"/>
  <sheetViews>
    <sheetView tabSelected="1" workbookViewId="0">
      <selection activeCell="A28" sqref="A28:M30"/>
    </sheetView>
  </sheetViews>
  <sheetFormatPr defaultRowHeight="14.5" x14ac:dyDescent="0.35"/>
  <cols>
    <col min="13" max="13" width="17.453125" customWidth="1"/>
  </cols>
  <sheetData>
    <row r="1" spans="1:13" ht="15.5" x14ac:dyDescent="0.35">
      <c r="A1" s="116" t="s">
        <v>42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</row>
    <row r="2" spans="1:13" ht="18.5" x14ac:dyDescent="0.35">
      <c r="A2" s="69" t="s">
        <v>12</v>
      </c>
      <c r="B2" s="69" t="s">
        <v>0</v>
      </c>
      <c r="C2" s="69" t="s">
        <v>1</v>
      </c>
      <c r="D2" s="69" t="s">
        <v>2</v>
      </c>
      <c r="E2" s="69" t="s">
        <v>3</v>
      </c>
      <c r="F2" s="69" t="s">
        <v>4</v>
      </c>
      <c r="G2" s="69" t="s">
        <v>5</v>
      </c>
      <c r="H2" s="69" t="s">
        <v>34</v>
      </c>
      <c r="I2" s="69" t="s">
        <v>7</v>
      </c>
      <c r="J2" s="69" t="s">
        <v>8</v>
      </c>
      <c r="K2" s="69" t="s">
        <v>9</v>
      </c>
      <c r="L2" s="69" t="s">
        <v>10</v>
      </c>
      <c r="M2" s="69" t="s">
        <v>11</v>
      </c>
    </row>
    <row r="3" spans="1:13" ht="18.5" x14ac:dyDescent="0.35">
      <c r="A3" s="70">
        <v>1</v>
      </c>
      <c r="B3" s="71">
        <v>3041</v>
      </c>
      <c r="C3" s="71">
        <v>3079</v>
      </c>
      <c r="D3" s="71">
        <v>3335</v>
      </c>
      <c r="E3" s="71">
        <v>3195</v>
      </c>
      <c r="F3" s="71">
        <v>3041</v>
      </c>
      <c r="G3" s="71">
        <v>2651</v>
      </c>
      <c r="H3" s="71">
        <v>2517</v>
      </c>
      <c r="I3" s="71">
        <v>2517</v>
      </c>
      <c r="J3" s="71">
        <v>2705</v>
      </c>
      <c r="K3" s="71"/>
      <c r="L3" s="71"/>
      <c r="M3" s="71"/>
    </row>
    <row r="4" spans="1:13" ht="18.5" x14ac:dyDescent="0.35">
      <c r="A4" s="70">
        <v>2</v>
      </c>
      <c r="B4" s="71">
        <v>3041</v>
      </c>
      <c r="C4" s="71">
        <v>3079</v>
      </c>
      <c r="D4" s="71">
        <v>3335</v>
      </c>
      <c r="E4" s="71">
        <v>3195</v>
      </c>
      <c r="F4" s="71">
        <v>3041</v>
      </c>
      <c r="G4" s="71">
        <v>2651</v>
      </c>
      <c r="H4" s="71">
        <v>2517</v>
      </c>
      <c r="I4" s="71">
        <v>2517</v>
      </c>
      <c r="J4" s="71">
        <v>2705</v>
      </c>
      <c r="K4" s="71"/>
      <c r="L4" s="71"/>
      <c r="M4" s="71"/>
    </row>
    <row r="5" spans="1:13" ht="18.5" x14ac:dyDescent="0.35">
      <c r="A5" s="70">
        <v>3</v>
      </c>
      <c r="B5" s="71">
        <v>2991</v>
      </c>
      <c r="C5" s="71">
        <v>3041</v>
      </c>
      <c r="D5" s="71">
        <v>3335</v>
      </c>
      <c r="E5" s="71">
        <v>3239</v>
      </c>
      <c r="F5" s="71">
        <v>3041</v>
      </c>
      <c r="G5" s="71">
        <v>2774</v>
      </c>
      <c r="H5" s="71">
        <v>2562</v>
      </c>
      <c r="I5" s="71">
        <v>2600</v>
      </c>
      <c r="J5" s="71">
        <v>2774</v>
      </c>
      <c r="K5" s="71"/>
      <c r="L5" s="71"/>
      <c r="M5" s="71"/>
    </row>
    <row r="6" spans="1:13" ht="18.5" x14ac:dyDescent="0.35">
      <c r="A6" s="70">
        <v>4</v>
      </c>
      <c r="B6" s="71">
        <v>2991</v>
      </c>
      <c r="C6" s="71">
        <v>3041</v>
      </c>
      <c r="D6" s="71">
        <v>3335</v>
      </c>
      <c r="E6" s="71">
        <v>3239</v>
      </c>
      <c r="F6" s="71">
        <v>3041</v>
      </c>
      <c r="G6" s="71">
        <v>2774</v>
      </c>
      <c r="H6" s="71">
        <v>2562</v>
      </c>
      <c r="I6" s="71">
        <v>2600</v>
      </c>
      <c r="J6" s="71">
        <v>2774</v>
      </c>
      <c r="K6" s="71"/>
      <c r="L6" s="71"/>
      <c r="M6" s="71"/>
    </row>
    <row r="7" spans="1:13" ht="18.5" x14ac:dyDescent="0.35">
      <c r="A7" s="70">
        <v>5</v>
      </c>
      <c r="B7" s="71">
        <v>2991</v>
      </c>
      <c r="C7" s="71">
        <v>3041</v>
      </c>
      <c r="D7" s="71">
        <v>3335</v>
      </c>
      <c r="E7" s="71">
        <v>3239</v>
      </c>
      <c r="F7" s="71">
        <v>3041</v>
      </c>
      <c r="G7" s="71">
        <v>2774</v>
      </c>
      <c r="H7" s="71">
        <v>2562</v>
      </c>
      <c r="I7" s="71">
        <v>2600</v>
      </c>
      <c r="J7" s="71">
        <v>2774</v>
      </c>
      <c r="K7" s="71"/>
      <c r="L7" s="71"/>
      <c r="M7" s="71"/>
    </row>
    <row r="8" spans="1:13" ht="18.5" x14ac:dyDescent="0.35">
      <c r="A8" s="70">
        <v>6</v>
      </c>
      <c r="B8" s="71">
        <v>2991</v>
      </c>
      <c r="C8" s="71">
        <v>3041</v>
      </c>
      <c r="D8" s="71">
        <v>3335</v>
      </c>
      <c r="E8" s="71">
        <v>3239</v>
      </c>
      <c r="F8" s="71">
        <v>3041</v>
      </c>
      <c r="G8" s="71">
        <v>2774</v>
      </c>
      <c r="H8" s="71">
        <v>2562</v>
      </c>
      <c r="I8" s="71">
        <v>2600</v>
      </c>
      <c r="J8" s="71">
        <v>2774</v>
      </c>
      <c r="K8" s="71"/>
      <c r="L8" s="71"/>
      <c r="M8" s="71"/>
    </row>
    <row r="9" spans="1:13" ht="18.5" x14ac:dyDescent="0.35">
      <c r="A9" s="70">
        <v>7</v>
      </c>
      <c r="B9" s="71">
        <v>2871</v>
      </c>
      <c r="C9" s="71">
        <v>2991</v>
      </c>
      <c r="D9" s="71">
        <v>3239</v>
      </c>
      <c r="E9" s="71">
        <v>3156</v>
      </c>
      <c r="F9" s="71">
        <v>2949</v>
      </c>
      <c r="G9" s="71">
        <v>2651</v>
      </c>
      <c r="H9" s="71">
        <v>2517</v>
      </c>
      <c r="I9" s="71">
        <v>2517</v>
      </c>
      <c r="J9" s="71">
        <v>2651</v>
      </c>
      <c r="K9" s="71"/>
      <c r="L9" s="71"/>
      <c r="M9" s="71"/>
    </row>
    <row r="10" spans="1:13" ht="18.5" x14ac:dyDescent="0.35">
      <c r="A10" s="70">
        <v>8</v>
      </c>
      <c r="B10" s="71">
        <v>2871</v>
      </c>
      <c r="C10" s="71">
        <v>2991</v>
      </c>
      <c r="D10" s="71">
        <v>3239</v>
      </c>
      <c r="E10" s="71">
        <v>3156</v>
      </c>
      <c r="F10" s="71">
        <v>2949</v>
      </c>
      <c r="G10" s="71">
        <v>2651</v>
      </c>
      <c r="H10" s="71">
        <v>2517</v>
      </c>
      <c r="I10" s="71">
        <v>2517</v>
      </c>
      <c r="J10" s="71">
        <v>2651</v>
      </c>
      <c r="K10" s="71"/>
      <c r="L10" s="71"/>
      <c r="M10" s="71"/>
    </row>
    <row r="11" spans="1:13" ht="18.5" x14ac:dyDescent="0.35">
      <c r="A11" s="70">
        <v>9</v>
      </c>
      <c r="B11" s="71">
        <v>2871</v>
      </c>
      <c r="C11" s="71">
        <v>2991</v>
      </c>
      <c r="D11" s="71">
        <v>3239</v>
      </c>
      <c r="E11" s="71">
        <v>3156</v>
      </c>
      <c r="F11" s="71">
        <v>2949</v>
      </c>
      <c r="G11" s="71">
        <v>2651</v>
      </c>
      <c r="H11" s="71">
        <v>2517</v>
      </c>
      <c r="I11" s="71">
        <v>2517</v>
      </c>
      <c r="J11" s="71">
        <v>2651</v>
      </c>
      <c r="K11" s="71"/>
      <c r="L11" s="71"/>
      <c r="M11" s="71"/>
    </row>
    <row r="12" spans="1:13" ht="18.5" x14ac:dyDescent="0.35">
      <c r="A12" s="70">
        <v>10</v>
      </c>
      <c r="B12" s="71">
        <v>2871</v>
      </c>
      <c r="C12" s="71">
        <v>2991</v>
      </c>
      <c r="D12" s="71">
        <v>3239</v>
      </c>
      <c r="E12" s="71">
        <v>3156</v>
      </c>
      <c r="F12" s="71">
        <v>2949</v>
      </c>
      <c r="G12" s="71">
        <v>2651</v>
      </c>
      <c r="H12" s="71">
        <v>2517</v>
      </c>
      <c r="I12" s="71">
        <v>2517</v>
      </c>
      <c r="J12" s="71">
        <v>2651</v>
      </c>
      <c r="K12" s="71"/>
      <c r="L12" s="71"/>
      <c r="M12" s="71"/>
    </row>
    <row r="13" spans="1:13" ht="18.5" x14ac:dyDescent="0.35">
      <c r="A13" s="70">
        <v>11</v>
      </c>
      <c r="B13" s="71">
        <v>2949</v>
      </c>
      <c r="C13" s="71">
        <v>3041</v>
      </c>
      <c r="D13" s="71">
        <v>3239</v>
      </c>
      <c r="E13" s="71">
        <v>3041</v>
      </c>
      <c r="F13" s="71">
        <v>2774</v>
      </c>
      <c r="G13" s="71">
        <v>2381</v>
      </c>
      <c r="H13" s="71">
        <v>2300</v>
      </c>
      <c r="I13" s="71">
        <v>2300</v>
      </c>
      <c r="J13" s="71">
        <v>2427</v>
      </c>
      <c r="K13" s="71"/>
      <c r="L13" s="71"/>
      <c r="M13" s="71"/>
    </row>
    <row r="14" spans="1:13" ht="18.5" x14ac:dyDescent="0.35">
      <c r="A14" s="70">
        <v>12</v>
      </c>
      <c r="B14" s="71">
        <v>2949</v>
      </c>
      <c r="C14" s="71">
        <v>3041</v>
      </c>
      <c r="D14" s="71">
        <v>3239</v>
      </c>
      <c r="E14" s="71">
        <v>3041</v>
      </c>
      <c r="F14" s="71">
        <v>2774</v>
      </c>
      <c r="G14" s="71">
        <v>2381</v>
      </c>
      <c r="H14" s="71">
        <v>2300</v>
      </c>
      <c r="I14" s="71">
        <v>2300</v>
      </c>
      <c r="J14" s="71">
        <v>2427</v>
      </c>
      <c r="K14" s="71"/>
      <c r="L14" s="71"/>
      <c r="M14" s="71"/>
    </row>
    <row r="15" spans="1:13" ht="18.5" x14ac:dyDescent="0.35">
      <c r="A15" s="70">
        <v>13</v>
      </c>
      <c r="B15" s="71">
        <v>2949</v>
      </c>
      <c r="C15" s="71">
        <v>3041</v>
      </c>
      <c r="D15" s="71">
        <v>3239</v>
      </c>
      <c r="E15" s="71">
        <v>3041</v>
      </c>
      <c r="F15" s="71">
        <v>2774</v>
      </c>
      <c r="G15" s="71">
        <v>2381</v>
      </c>
      <c r="H15" s="71">
        <v>2300</v>
      </c>
      <c r="I15" s="71">
        <v>2300</v>
      </c>
      <c r="J15" s="71">
        <v>2427</v>
      </c>
      <c r="K15" s="71"/>
      <c r="L15" s="71"/>
      <c r="M15" s="71"/>
    </row>
    <row r="16" spans="1:13" ht="18.5" x14ac:dyDescent="0.35">
      <c r="A16" s="70">
        <v>14</v>
      </c>
      <c r="B16" s="71">
        <v>2949</v>
      </c>
      <c r="C16" s="71">
        <v>3041</v>
      </c>
      <c r="D16" s="71">
        <v>3239</v>
      </c>
      <c r="E16" s="71">
        <v>3041</v>
      </c>
      <c r="F16" s="71">
        <v>2774</v>
      </c>
      <c r="G16" s="71">
        <v>2381</v>
      </c>
      <c r="H16" s="71">
        <v>2300</v>
      </c>
      <c r="I16" s="71">
        <v>2300</v>
      </c>
      <c r="J16" s="71">
        <v>2427</v>
      </c>
      <c r="K16" s="71"/>
      <c r="L16" s="71"/>
      <c r="M16" s="71"/>
    </row>
    <row r="17" spans="1:13" ht="18.5" x14ac:dyDescent="0.35">
      <c r="A17" s="70">
        <v>15</v>
      </c>
      <c r="B17" s="71">
        <v>2991</v>
      </c>
      <c r="C17" s="71">
        <v>2991</v>
      </c>
      <c r="D17" s="71">
        <v>3195</v>
      </c>
      <c r="E17" s="71">
        <v>2991</v>
      </c>
      <c r="F17" s="72">
        <v>2800</v>
      </c>
      <c r="G17" s="72">
        <v>2800</v>
      </c>
      <c r="H17" s="72">
        <v>2800</v>
      </c>
      <c r="I17" s="72">
        <v>2800</v>
      </c>
      <c r="J17" s="72">
        <v>2800</v>
      </c>
      <c r="K17" s="71"/>
      <c r="L17" s="71"/>
      <c r="M17" s="71"/>
    </row>
    <row r="18" spans="1:13" ht="18.5" x14ac:dyDescent="0.35">
      <c r="A18" s="70">
        <v>16</v>
      </c>
      <c r="B18" s="71">
        <v>2991</v>
      </c>
      <c r="C18" s="71">
        <v>2991</v>
      </c>
      <c r="D18" s="71">
        <v>3195</v>
      </c>
      <c r="E18" s="71">
        <v>2991</v>
      </c>
      <c r="F18" s="72">
        <v>2800</v>
      </c>
      <c r="G18" s="72">
        <v>2800</v>
      </c>
      <c r="H18" s="72">
        <v>2800</v>
      </c>
      <c r="I18" s="72">
        <v>2800</v>
      </c>
      <c r="J18" s="72">
        <v>2800</v>
      </c>
      <c r="K18" s="71"/>
      <c r="L18" s="71"/>
      <c r="M18" s="71"/>
    </row>
    <row r="19" spans="1:13" ht="18.5" x14ac:dyDescent="0.35">
      <c r="A19" s="70">
        <v>17</v>
      </c>
      <c r="B19" s="71">
        <v>2991</v>
      </c>
      <c r="C19" s="71">
        <v>2991</v>
      </c>
      <c r="D19" s="71">
        <v>3195</v>
      </c>
      <c r="E19" s="71">
        <v>2991</v>
      </c>
      <c r="F19" s="72">
        <v>2800</v>
      </c>
      <c r="G19" s="72">
        <v>2800</v>
      </c>
      <c r="H19" s="72">
        <v>2800</v>
      </c>
      <c r="I19" s="72">
        <v>2800</v>
      </c>
      <c r="J19" s="72">
        <v>2800</v>
      </c>
      <c r="K19" s="71"/>
      <c r="L19" s="71"/>
      <c r="M19" s="71"/>
    </row>
    <row r="20" spans="1:13" ht="18.5" x14ac:dyDescent="0.35">
      <c r="A20" s="70">
        <v>18</v>
      </c>
      <c r="B20" s="71">
        <v>2991</v>
      </c>
      <c r="C20" s="71">
        <v>2991</v>
      </c>
      <c r="D20" s="71">
        <v>3195</v>
      </c>
      <c r="E20" s="71">
        <v>2991</v>
      </c>
      <c r="F20" s="72">
        <v>2800</v>
      </c>
      <c r="G20" s="72">
        <v>2800</v>
      </c>
      <c r="H20" s="72">
        <v>2800</v>
      </c>
      <c r="I20" s="72">
        <v>2800</v>
      </c>
      <c r="J20" s="72">
        <v>2800</v>
      </c>
      <c r="K20" s="71"/>
      <c r="L20" s="71"/>
      <c r="M20" s="71"/>
    </row>
    <row r="21" spans="1:13" ht="18.5" x14ac:dyDescent="0.35">
      <c r="A21" s="70">
        <v>19</v>
      </c>
      <c r="B21" s="71">
        <v>2949</v>
      </c>
      <c r="C21" s="71">
        <v>2991</v>
      </c>
      <c r="D21" s="71">
        <v>3195</v>
      </c>
      <c r="E21" s="71">
        <v>2991</v>
      </c>
      <c r="F21" s="72">
        <v>2800</v>
      </c>
      <c r="G21" s="72">
        <v>2800</v>
      </c>
      <c r="H21" s="72">
        <v>2800</v>
      </c>
      <c r="I21" s="72">
        <v>2800</v>
      </c>
      <c r="J21" s="72">
        <v>2800</v>
      </c>
      <c r="K21" s="71"/>
      <c r="L21" s="71"/>
      <c r="M21" s="71"/>
    </row>
    <row r="22" spans="1:13" ht="18.5" x14ac:dyDescent="0.35">
      <c r="A22" s="70">
        <v>20</v>
      </c>
      <c r="B22" s="71">
        <v>2949</v>
      </c>
      <c r="C22" s="71">
        <v>2991</v>
      </c>
      <c r="D22" s="71">
        <v>3195</v>
      </c>
      <c r="E22" s="71">
        <v>2991</v>
      </c>
      <c r="F22" s="72">
        <v>2800</v>
      </c>
      <c r="G22" s="72">
        <v>2800</v>
      </c>
      <c r="H22" s="72">
        <v>2800</v>
      </c>
      <c r="I22" s="72">
        <v>2800</v>
      </c>
      <c r="J22" s="72">
        <v>2800</v>
      </c>
      <c r="K22" s="71"/>
      <c r="L22" s="71"/>
      <c r="M22" s="71"/>
    </row>
    <row r="23" spans="1:13" ht="18.5" x14ac:dyDescent="0.35">
      <c r="A23" s="70">
        <v>21</v>
      </c>
      <c r="B23" s="71">
        <v>2949</v>
      </c>
      <c r="C23" s="71">
        <v>2991</v>
      </c>
      <c r="D23" s="71">
        <v>3195</v>
      </c>
      <c r="E23" s="71">
        <v>2991</v>
      </c>
      <c r="F23" s="72">
        <v>2800</v>
      </c>
      <c r="G23" s="72">
        <v>2800</v>
      </c>
      <c r="H23" s="72">
        <v>2800</v>
      </c>
      <c r="I23" s="72">
        <v>2800</v>
      </c>
      <c r="J23" s="72">
        <v>2800</v>
      </c>
      <c r="K23" s="71"/>
      <c r="L23" s="71"/>
      <c r="M23" s="71"/>
    </row>
    <row r="24" spans="1:13" ht="18.5" x14ac:dyDescent="0.35">
      <c r="A24" s="70">
        <v>22</v>
      </c>
      <c r="B24" s="71">
        <v>2949</v>
      </c>
      <c r="C24" s="71">
        <v>2991</v>
      </c>
      <c r="D24" s="71">
        <v>3195</v>
      </c>
      <c r="E24" s="71">
        <v>2991</v>
      </c>
      <c r="F24" s="72">
        <v>2800</v>
      </c>
      <c r="G24" s="72">
        <v>2800</v>
      </c>
      <c r="H24" s="72">
        <v>2800</v>
      </c>
      <c r="I24" s="72">
        <v>2800</v>
      </c>
      <c r="J24" s="72">
        <v>2800</v>
      </c>
      <c r="K24" s="71"/>
      <c r="L24" s="71"/>
      <c r="M24" s="71"/>
    </row>
    <row r="25" spans="1:13" ht="18.5" x14ac:dyDescent="0.35">
      <c r="A25" s="70">
        <v>23</v>
      </c>
      <c r="B25" s="71">
        <v>3041</v>
      </c>
      <c r="C25" s="71">
        <v>3079</v>
      </c>
      <c r="D25" s="71">
        <v>3335</v>
      </c>
      <c r="E25" s="71">
        <v>3195</v>
      </c>
      <c r="F25" s="71">
        <v>3041</v>
      </c>
      <c r="G25" s="71">
        <v>2651</v>
      </c>
      <c r="H25" s="71">
        <v>2517</v>
      </c>
      <c r="I25" s="71">
        <v>2517</v>
      </c>
      <c r="J25" s="71">
        <v>2705</v>
      </c>
      <c r="K25" s="71"/>
      <c r="L25" s="71"/>
      <c r="M25" s="71"/>
    </row>
    <row r="26" spans="1:13" ht="18.5" x14ac:dyDescent="0.35">
      <c r="A26" s="70">
        <v>24</v>
      </c>
      <c r="B26" s="71">
        <v>3041</v>
      </c>
      <c r="C26" s="71">
        <v>3079</v>
      </c>
      <c r="D26" s="71">
        <v>3335</v>
      </c>
      <c r="E26" s="71">
        <v>3195</v>
      </c>
      <c r="F26" s="71">
        <v>3041</v>
      </c>
      <c r="G26" s="71">
        <v>2651</v>
      </c>
      <c r="H26" s="71">
        <v>2517</v>
      </c>
      <c r="I26" s="71">
        <v>2517</v>
      </c>
      <c r="J26" s="71">
        <v>2705</v>
      </c>
      <c r="K26" s="71"/>
      <c r="L26" s="71"/>
      <c r="M26" s="71"/>
    </row>
    <row r="27" spans="1:13" ht="18.5" x14ac:dyDescent="0.35">
      <c r="A27" s="70" t="s">
        <v>33</v>
      </c>
      <c r="B27" s="73">
        <f>SUM(B3:B26)</f>
        <v>71168</v>
      </c>
      <c r="C27" s="73">
        <f t="shared" ref="C27:M27" si="0">SUM(C3:C26)</f>
        <v>72536</v>
      </c>
      <c r="D27" s="73">
        <f t="shared" si="0"/>
        <v>78152</v>
      </c>
      <c r="E27" s="73">
        <f t="shared" si="0"/>
        <v>74452</v>
      </c>
      <c r="F27" s="73">
        <f t="shared" si="0"/>
        <v>69620</v>
      </c>
      <c r="G27" s="73">
        <f t="shared" si="0"/>
        <v>64228</v>
      </c>
      <c r="H27" s="73">
        <f t="shared" si="0"/>
        <v>61984</v>
      </c>
      <c r="I27" s="73">
        <f t="shared" si="0"/>
        <v>62136</v>
      </c>
      <c r="J27" s="73">
        <f t="shared" si="0"/>
        <v>64628</v>
      </c>
      <c r="K27" s="73">
        <f t="shared" si="0"/>
        <v>0</v>
      </c>
      <c r="L27" s="73">
        <f t="shared" si="0"/>
        <v>0</v>
      </c>
      <c r="M27" s="73">
        <f t="shared" si="0"/>
        <v>0</v>
      </c>
    </row>
    <row r="28" spans="1:13" x14ac:dyDescent="0.35">
      <c r="A28" s="110" t="s">
        <v>41</v>
      </c>
      <c r="B28" s="110"/>
      <c r="C28" s="110"/>
      <c r="D28" s="110"/>
      <c r="E28" s="110"/>
      <c r="F28" s="110"/>
      <c r="G28" s="110"/>
      <c r="H28" s="110"/>
      <c r="I28" s="110"/>
      <c r="J28" s="110"/>
      <c r="K28" s="110"/>
      <c r="L28" s="110"/>
      <c r="M28" s="110"/>
    </row>
    <row r="29" spans="1:13" x14ac:dyDescent="0.35">
      <c r="A29" s="111"/>
      <c r="B29" s="111"/>
      <c r="C29" s="111"/>
      <c r="D29" s="111"/>
      <c r="E29" s="111"/>
      <c r="F29" s="111"/>
      <c r="G29" s="111"/>
      <c r="H29" s="111"/>
      <c r="I29" s="111"/>
      <c r="J29" s="111"/>
      <c r="K29" s="111"/>
      <c r="L29" s="111"/>
      <c r="M29" s="111"/>
    </row>
    <row r="30" spans="1:13" x14ac:dyDescent="0.35">
      <c r="A30" s="111"/>
      <c r="B30" s="111"/>
      <c r="C30" s="111"/>
      <c r="D30" s="111"/>
      <c r="E30" s="111"/>
      <c r="F30" s="111"/>
      <c r="G30" s="111"/>
      <c r="H30" s="111"/>
      <c r="I30" s="111"/>
      <c r="J30" s="111"/>
      <c r="K30" s="111"/>
      <c r="L30" s="111"/>
      <c r="M30" s="111"/>
    </row>
  </sheetData>
  <mergeCells count="2">
    <mergeCell ref="A1:M1"/>
    <mergeCell ref="A28:M30"/>
  </mergeCells>
  <pageMargins left="0.7" right="0.7" top="0.75" bottom="0.75" header="0.3" footer="0.3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774BCB-B77C-4CF4-93C4-905BBACF049F}">
  <dimension ref="A1:U120"/>
  <sheetViews>
    <sheetView workbookViewId="0">
      <selection sqref="A1:XFD1048576"/>
    </sheetView>
  </sheetViews>
  <sheetFormatPr defaultRowHeight="14.5" x14ac:dyDescent="0.35"/>
  <cols>
    <col min="1" max="1" width="5.7265625" bestFit="1" customWidth="1"/>
    <col min="2" max="2" width="16.453125" customWidth="1"/>
    <col min="3" max="3" width="11.7265625" customWidth="1"/>
    <col min="4" max="4" width="10.26953125" customWidth="1"/>
    <col min="5" max="5" width="12.54296875" customWidth="1"/>
    <col min="6" max="6" width="12.54296875" style="24" customWidth="1"/>
    <col min="9" max="9" width="17.453125" customWidth="1"/>
    <col min="12" max="12" width="12" customWidth="1"/>
    <col min="13" max="13" width="12" style="24" customWidth="1"/>
    <col min="15" max="15" width="5.7265625" bestFit="1" customWidth="1"/>
    <col min="16" max="16" width="14.7265625" customWidth="1"/>
    <col min="17" max="17" width="7.453125" customWidth="1"/>
    <col min="19" max="19" width="12" customWidth="1"/>
    <col min="20" max="20" width="8.7265625" style="24"/>
  </cols>
  <sheetData>
    <row r="1" spans="1:21" ht="18.5" x14ac:dyDescent="0.45">
      <c r="A1" s="114">
        <v>44927</v>
      </c>
      <c r="B1" s="114"/>
      <c r="C1" s="114"/>
      <c r="D1" s="114"/>
      <c r="E1" s="114"/>
      <c r="F1" s="114"/>
      <c r="G1" s="76"/>
      <c r="H1" s="114">
        <v>44958</v>
      </c>
      <c r="I1" s="114"/>
      <c r="J1" s="114"/>
      <c r="K1" s="114"/>
      <c r="L1" s="114"/>
      <c r="M1" s="114"/>
      <c r="N1" s="76"/>
      <c r="O1" s="114">
        <v>44986</v>
      </c>
      <c r="P1" s="114"/>
      <c r="Q1" s="114"/>
      <c r="R1" s="114"/>
      <c r="S1" s="114"/>
      <c r="T1" s="114"/>
    </row>
    <row r="2" spans="1:21" ht="31" x14ac:dyDescent="0.35">
      <c r="A2" s="8" t="s">
        <v>12</v>
      </c>
      <c r="B2" s="9" t="s">
        <v>13</v>
      </c>
      <c r="C2" s="10" t="s">
        <v>14</v>
      </c>
      <c r="D2" s="11" t="s">
        <v>15</v>
      </c>
      <c r="E2" s="10" t="s">
        <v>16</v>
      </c>
      <c r="F2" s="12" t="s">
        <v>17</v>
      </c>
      <c r="G2" s="77"/>
      <c r="H2" s="13" t="s">
        <v>12</v>
      </c>
      <c r="I2" s="14" t="s">
        <v>13</v>
      </c>
      <c r="J2" s="14" t="s">
        <v>14</v>
      </c>
      <c r="K2" s="15" t="s">
        <v>15</v>
      </c>
      <c r="L2" s="14" t="s">
        <v>16</v>
      </c>
      <c r="M2" s="12" t="s">
        <v>17</v>
      </c>
      <c r="N2" s="77"/>
      <c r="O2" s="16" t="s">
        <v>12</v>
      </c>
      <c r="P2" s="14" t="s">
        <v>13</v>
      </c>
      <c r="Q2" s="9" t="s">
        <v>14</v>
      </c>
      <c r="R2" s="17" t="s">
        <v>15</v>
      </c>
      <c r="S2" s="9" t="s">
        <v>16</v>
      </c>
      <c r="T2" s="12" t="s">
        <v>17</v>
      </c>
    </row>
    <row r="3" spans="1:21" x14ac:dyDescent="0.35">
      <c r="A3" s="78">
        <v>1</v>
      </c>
      <c r="B3" s="31">
        <v>3041</v>
      </c>
      <c r="C3" s="31">
        <v>1390</v>
      </c>
      <c r="D3" s="31">
        <v>1651</v>
      </c>
      <c r="E3" s="43">
        <v>1.65</v>
      </c>
      <c r="F3" s="53">
        <f>D3/B3</f>
        <v>0.54291351529102272</v>
      </c>
      <c r="H3" s="79">
        <v>1</v>
      </c>
      <c r="I3" s="31">
        <v>3079</v>
      </c>
      <c r="J3" s="31">
        <v>1390</v>
      </c>
      <c r="K3" s="31">
        <v>1689</v>
      </c>
      <c r="L3" s="43">
        <v>1.74</v>
      </c>
      <c r="M3" s="53">
        <f>K3/I3</f>
        <v>0.54855472556024687</v>
      </c>
      <c r="O3" s="78">
        <v>1</v>
      </c>
      <c r="P3" s="31">
        <v>3335</v>
      </c>
      <c r="Q3" s="31">
        <v>1390</v>
      </c>
      <c r="R3" s="31">
        <v>1945</v>
      </c>
      <c r="S3" s="43">
        <v>2.35</v>
      </c>
      <c r="T3" s="53">
        <f>R3/P3</f>
        <v>0.58320839580209893</v>
      </c>
      <c r="U3" s="1"/>
    </row>
    <row r="4" spans="1:21" x14ac:dyDescent="0.35">
      <c r="A4" s="78">
        <v>2</v>
      </c>
      <c r="B4" s="31">
        <v>3041</v>
      </c>
      <c r="C4" s="31">
        <v>1390</v>
      </c>
      <c r="D4" s="31">
        <v>1651</v>
      </c>
      <c r="E4" s="43">
        <v>1.65</v>
      </c>
      <c r="F4" s="53">
        <f t="shared" ref="F4:F26" si="0">D4/B4</f>
        <v>0.54291351529102272</v>
      </c>
      <c r="H4" s="79">
        <v>2</v>
      </c>
      <c r="I4" s="31">
        <v>3079</v>
      </c>
      <c r="J4" s="31">
        <v>1390</v>
      </c>
      <c r="K4" s="31">
        <v>1689</v>
      </c>
      <c r="L4" s="43">
        <v>1.74</v>
      </c>
      <c r="M4" s="53">
        <f t="shared" ref="M4:M26" si="1">K4/I4</f>
        <v>0.54855472556024687</v>
      </c>
      <c r="O4" s="78">
        <v>2</v>
      </c>
      <c r="P4" s="31">
        <v>3335</v>
      </c>
      <c r="Q4" s="31">
        <v>1390</v>
      </c>
      <c r="R4" s="31">
        <v>1945</v>
      </c>
      <c r="S4" s="43">
        <v>2.35</v>
      </c>
      <c r="T4" s="53">
        <f t="shared" ref="T4:T26" si="2">R4/P4</f>
        <v>0.58320839580209893</v>
      </c>
      <c r="U4" s="1"/>
    </row>
    <row r="5" spans="1:21" x14ac:dyDescent="0.35">
      <c r="A5" s="78">
        <v>3</v>
      </c>
      <c r="B5" s="32">
        <v>2991</v>
      </c>
      <c r="C5" s="32">
        <v>1390</v>
      </c>
      <c r="D5" s="32">
        <v>1601</v>
      </c>
      <c r="E5" s="44">
        <v>1.58</v>
      </c>
      <c r="F5" s="54">
        <f t="shared" si="0"/>
        <v>0.53527248411902373</v>
      </c>
      <c r="H5" s="79">
        <v>3</v>
      </c>
      <c r="I5" s="32">
        <v>3041</v>
      </c>
      <c r="J5" s="32">
        <v>1390</v>
      </c>
      <c r="K5" s="32">
        <v>1651</v>
      </c>
      <c r="L5" s="44">
        <v>1.65</v>
      </c>
      <c r="M5" s="54">
        <f t="shared" si="1"/>
        <v>0.54291351529102272</v>
      </c>
      <c r="O5" s="78">
        <v>3</v>
      </c>
      <c r="P5" s="32">
        <v>3335</v>
      </c>
      <c r="Q5" s="32">
        <v>1390</v>
      </c>
      <c r="R5" s="32">
        <v>1945</v>
      </c>
      <c r="S5" s="44">
        <v>2.35</v>
      </c>
      <c r="T5" s="54">
        <f t="shared" si="2"/>
        <v>0.58320839580209893</v>
      </c>
      <c r="U5" s="1"/>
    </row>
    <row r="6" spans="1:21" x14ac:dyDescent="0.35">
      <c r="A6" s="78">
        <v>4</v>
      </c>
      <c r="B6" s="32">
        <v>2991</v>
      </c>
      <c r="C6" s="32">
        <v>1390</v>
      </c>
      <c r="D6" s="32">
        <v>1601</v>
      </c>
      <c r="E6" s="44">
        <v>1.58</v>
      </c>
      <c r="F6" s="54">
        <f t="shared" si="0"/>
        <v>0.53527248411902373</v>
      </c>
      <c r="H6" s="79">
        <v>4</v>
      </c>
      <c r="I6" s="32">
        <v>3041</v>
      </c>
      <c r="J6" s="32">
        <v>1390</v>
      </c>
      <c r="K6" s="32">
        <v>1651</v>
      </c>
      <c r="L6" s="44">
        <v>1.65</v>
      </c>
      <c r="M6" s="54">
        <f t="shared" si="1"/>
        <v>0.54291351529102272</v>
      </c>
      <c r="O6" s="78">
        <v>4</v>
      </c>
      <c r="P6" s="32">
        <v>3335</v>
      </c>
      <c r="Q6" s="32">
        <v>1390</v>
      </c>
      <c r="R6" s="32">
        <v>1945</v>
      </c>
      <c r="S6" s="44">
        <v>2.35</v>
      </c>
      <c r="T6" s="54">
        <f t="shared" si="2"/>
        <v>0.58320839580209893</v>
      </c>
      <c r="U6" s="1"/>
    </row>
    <row r="7" spans="1:21" x14ac:dyDescent="0.35">
      <c r="A7" s="78">
        <v>5</v>
      </c>
      <c r="B7" s="32">
        <v>2991</v>
      </c>
      <c r="C7" s="32">
        <v>1390</v>
      </c>
      <c r="D7" s="32">
        <v>1601</v>
      </c>
      <c r="E7" s="44">
        <v>1.58</v>
      </c>
      <c r="F7" s="54">
        <f t="shared" si="0"/>
        <v>0.53527248411902373</v>
      </c>
      <c r="H7" s="79">
        <v>5</v>
      </c>
      <c r="I7" s="32">
        <v>3041</v>
      </c>
      <c r="J7" s="32">
        <v>1390</v>
      </c>
      <c r="K7" s="32">
        <v>1651</v>
      </c>
      <c r="L7" s="44">
        <v>1.65</v>
      </c>
      <c r="M7" s="54">
        <f t="shared" si="1"/>
        <v>0.54291351529102272</v>
      </c>
      <c r="O7" s="78">
        <v>5</v>
      </c>
      <c r="P7" s="32">
        <v>3335</v>
      </c>
      <c r="Q7" s="32">
        <v>1390</v>
      </c>
      <c r="R7" s="32">
        <v>1945</v>
      </c>
      <c r="S7" s="44">
        <v>2.35</v>
      </c>
      <c r="T7" s="54">
        <f t="shared" si="2"/>
        <v>0.58320839580209893</v>
      </c>
      <c r="U7" s="1"/>
    </row>
    <row r="8" spans="1:21" x14ac:dyDescent="0.35">
      <c r="A8" s="78">
        <v>6</v>
      </c>
      <c r="B8" s="32">
        <v>2991</v>
      </c>
      <c r="C8" s="32">
        <v>1390</v>
      </c>
      <c r="D8" s="32">
        <v>1601</v>
      </c>
      <c r="E8" s="44">
        <v>1.58</v>
      </c>
      <c r="F8" s="54">
        <f t="shared" si="0"/>
        <v>0.53527248411902373</v>
      </c>
      <c r="H8" s="79">
        <v>6</v>
      </c>
      <c r="I8" s="32">
        <v>3041</v>
      </c>
      <c r="J8" s="32">
        <v>1390</v>
      </c>
      <c r="K8" s="32">
        <v>1651</v>
      </c>
      <c r="L8" s="44">
        <v>1.65</v>
      </c>
      <c r="M8" s="54">
        <f t="shared" si="1"/>
        <v>0.54291351529102272</v>
      </c>
      <c r="O8" s="78">
        <v>6</v>
      </c>
      <c r="P8" s="32">
        <v>3335</v>
      </c>
      <c r="Q8" s="32">
        <v>1390</v>
      </c>
      <c r="R8" s="32">
        <v>1945</v>
      </c>
      <c r="S8" s="44">
        <v>2.35</v>
      </c>
      <c r="T8" s="54">
        <f t="shared" si="2"/>
        <v>0.58320839580209893</v>
      </c>
      <c r="U8" s="1"/>
    </row>
    <row r="9" spans="1:21" x14ac:dyDescent="0.35">
      <c r="A9" s="78">
        <v>7</v>
      </c>
      <c r="B9" s="33">
        <v>2871</v>
      </c>
      <c r="C9" s="33">
        <v>1390</v>
      </c>
      <c r="D9" s="33">
        <v>1481</v>
      </c>
      <c r="E9" s="45">
        <v>1.44</v>
      </c>
      <c r="F9" s="55">
        <f t="shared" si="0"/>
        <v>0.51584813653779171</v>
      </c>
      <c r="H9" s="79">
        <v>7</v>
      </c>
      <c r="I9" s="33">
        <v>2991</v>
      </c>
      <c r="J9" s="33">
        <v>1390</v>
      </c>
      <c r="K9" s="33">
        <v>1601</v>
      </c>
      <c r="L9" s="45">
        <v>1.58</v>
      </c>
      <c r="M9" s="55">
        <f t="shared" si="1"/>
        <v>0.53527248411902373</v>
      </c>
      <c r="O9" s="78">
        <v>7</v>
      </c>
      <c r="P9" s="33">
        <v>3239</v>
      </c>
      <c r="Q9" s="33">
        <v>1390</v>
      </c>
      <c r="R9" s="33">
        <v>1849</v>
      </c>
      <c r="S9" s="45">
        <v>2.06</v>
      </c>
      <c r="T9" s="55">
        <f t="shared" si="2"/>
        <v>0.57085520222290831</v>
      </c>
      <c r="U9" s="1"/>
    </row>
    <row r="10" spans="1:21" x14ac:dyDescent="0.35">
      <c r="A10" s="78">
        <v>8</v>
      </c>
      <c r="B10" s="33">
        <v>2871</v>
      </c>
      <c r="C10" s="33">
        <v>1390</v>
      </c>
      <c r="D10" s="33">
        <v>1481</v>
      </c>
      <c r="E10" s="45">
        <v>1.44</v>
      </c>
      <c r="F10" s="55">
        <f t="shared" si="0"/>
        <v>0.51584813653779171</v>
      </c>
      <c r="H10" s="79">
        <v>8</v>
      </c>
      <c r="I10" s="33">
        <v>2991</v>
      </c>
      <c r="J10" s="33">
        <v>1390</v>
      </c>
      <c r="K10" s="33">
        <v>1601</v>
      </c>
      <c r="L10" s="45">
        <v>1.58</v>
      </c>
      <c r="M10" s="55">
        <f t="shared" si="1"/>
        <v>0.53527248411902373</v>
      </c>
      <c r="O10" s="78">
        <v>8</v>
      </c>
      <c r="P10" s="33">
        <v>3239</v>
      </c>
      <c r="Q10" s="33">
        <v>1390</v>
      </c>
      <c r="R10" s="33">
        <v>1849</v>
      </c>
      <c r="S10" s="45">
        <v>2.06</v>
      </c>
      <c r="T10" s="55">
        <f t="shared" si="2"/>
        <v>0.57085520222290831</v>
      </c>
      <c r="U10" s="1"/>
    </row>
    <row r="11" spans="1:21" x14ac:dyDescent="0.35">
      <c r="A11" s="78">
        <v>9</v>
      </c>
      <c r="B11" s="33">
        <v>2871</v>
      </c>
      <c r="C11" s="33">
        <v>1390</v>
      </c>
      <c r="D11" s="33">
        <v>1481</v>
      </c>
      <c r="E11" s="45">
        <v>1.44</v>
      </c>
      <c r="F11" s="55">
        <f t="shared" si="0"/>
        <v>0.51584813653779171</v>
      </c>
      <c r="H11" s="79">
        <v>9</v>
      </c>
      <c r="I11" s="33">
        <v>2991</v>
      </c>
      <c r="J11" s="33">
        <v>1390</v>
      </c>
      <c r="K11" s="33">
        <v>1601</v>
      </c>
      <c r="L11" s="45">
        <v>1.58</v>
      </c>
      <c r="M11" s="55">
        <f t="shared" si="1"/>
        <v>0.53527248411902373</v>
      </c>
      <c r="O11" s="78">
        <v>9</v>
      </c>
      <c r="P11" s="33">
        <v>3239</v>
      </c>
      <c r="Q11" s="33">
        <v>1390</v>
      </c>
      <c r="R11" s="33">
        <v>1849</v>
      </c>
      <c r="S11" s="45">
        <v>2.06</v>
      </c>
      <c r="T11" s="55">
        <f t="shared" si="2"/>
        <v>0.57085520222290831</v>
      </c>
      <c r="U11" s="1"/>
    </row>
    <row r="12" spans="1:21" x14ac:dyDescent="0.35">
      <c r="A12" s="78">
        <v>10</v>
      </c>
      <c r="B12" s="33">
        <v>2871</v>
      </c>
      <c r="C12" s="33">
        <v>1390</v>
      </c>
      <c r="D12" s="33">
        <v>1481</v>
      </c>
      <c r="E12" s="45">
        <v>1.44</v>
      </c>
      <c r="F12" s="55">
        <f t="shared" si="0"/>
        <v>0.51584813653779171</v>
      </c>
      <c r="H12" s="79">
        <v>10</v>
      </c>
      <c r="I12" s="33">
        <v>2991</v>
      </c>
      <c r="J12" s="33">
        <v>1390</v>
      </c>
      <c r="K12" s="33">
        <v>1601</v>
      </c>
      <c r="L12" s="45">
        <v>1.58</v>
      </c>
      <c r="M12" s="55">
        <f t="shared" si="1"/>
        <v>0.53527248411902373</v>
      </c>
      <c r="O12" s="78">
        <v>10</v>
      </c>
      <c r="P12" s="33">
        <v>3239</v>
      </c>
      <c r="Q12" s="33">
        <v>1390</v>
      </c>
      <c r="R12" s="33">
        <v>1849</v>
      </c>
      <c r="S12" s="45">
        <v>2.06</v>
      </c>
      <c r="T12" s="55">
        <f t="shared" si="2"/>
        <v>0.57085520222290831</v>
      </c>
      <c r="U12" s="1"/>
    </row>
    <row r="13" spans="1:21" x14ac:dyDescent="0.35">
      <c r="A13" s="78">
        <v>11</v>
      </c>
      <c r="B13" s="34">
        <v>2949</v>
      </c>
      <c r="C13" s="34">
        <v>1390</v>
      </c>
      <c r="D13" s="34">
        <v>1559</v>
      </c>
      <c r="E13" s="46">
        <v>1.51</v>
      </c>
      <c r="F13" s="56">
        <f t="shared" si="0"/>
        <v>0.52865378094269244</v>
      </c>
      <c r="H13" s="79">
        <v>11</v>
      </c>
      <c r="I13" s="34">
        <v>3041</v>
      </c>
      <c r="J13" s="34">
        <v>1390</v>
      </c>
      <c r="K13" s="34">
        <v>1651</v>
      </c>
      <c r="L13" s="46">
        <v>1.65</v>
      </c>
      <c r="M13" s="56">
        <f t="shared" si="1"/>
        <v>0.54291351529102272</v>
      </c>
      <c r="O13" s="78">
        <v>11</v>
      </c>
      <c r="P13" s="34">
        <v>3239</v>
      </c>
      <c r="Q13" s="34">
        <v>1390</v>
      </c>
      <c r="R13" s="34">
        <v>1849</v>
      </c>
      <c r="S13" s="46">
        <v>2.06</v>
      </c>
      <c r="T13" s="56">
        <f t="shared" si="2"/>
        <v>0.57085520222290831</v>
      </c>
      <c r="U13" s="1"/>
    </row>
    <row r="14" spans="1:21" x14ac:dyDescent="0.35">
      <c r="A14" s="78">
        <v>12</v>
      </c>
      <c r="B14" s="34">
        <v>2949</v>
      </c>
      <c r="C14" s="34">
        <v>1390</v>
      </c>
      <c r="D14" s="34">
        <v>1559</v>
      </c>
      <c r="E14" s="46">
        <v>1.51</v>
      </c>
      <c r="F14" s="56">
        <f t="shared" si="0"/>
        <v>0.52865378094269244</v>
      </c>
      <c r="H14" s="79">
        <v>12</v>
      </c>
      <c r="I14" s="34">
        <v>3041</v>
      </c>
      <c r="J14" s="34">
        <v>1390</v>
      </c>
      <c r="K14" s="34">
        <v>1651</v>
      </c>
      <c r="L14" s="46">
        <v>1.65</v>
      </c>
      <c r="M14" s="56">
        <f t="shared" si="1"/>
        <v>0.54291351529102272</v>
      </c>
      <c r="O14" s="78">
        <v>12</v>
      </c>
      <c r="P14" s="34">
        <v>3239</v>
      </c>
      <c r="Q14" s="34">
        <v>1390</v>
      </c>
      <c r="R14" s="34">
        <v>1849</v>
      </c>
      <c r="S14" s="46">
        <v>2.06</v>
      </c>
      <c r="T14" s="56">
        <f t="shared" si="2"/>
        <v>0.57085520222290831</v>
      </c>
      <c r="U14" s="1"/>
    </row>
    <row r="15" spans="1:21" x14ac:dyDescent="0.35">
      <c r="A15" s="78">
        <v>13</v>
      </c>
      <c r="B15" s="34">
        <v>2949</v>
      </c>
      <c r="C15" s="34">
        <v>1390</v>
      </c>
      <c r="D15" s="34">
        <v>1559</v>
      </c>
      <c r="E15" s="46">
        <v>1.51</v>
      </c>
      <c r="F15" s="56">
        <f t="shared" si="0"/>
        <v>0.52865378094269244</v>
      </c>
      <c r="H15" s="79">
        <v>13</v>
      </c>
      <c r="I15" s="34">
        <v>3041</v>
      </c>
      <c r="J15" s="34">
        <v>1390</v>
      </c>
      <c r="K15" s="34">
        <v>1651</v>
      </c>
      <c r="L15" s="46">
        <v>1.65</v>
      </c>
      <c r="M15" s="56">
        <f t="shared" si="1"/>
        <v>0.54291351529102272</v>
      </c>
      <c r="O15" s="78">
        <v>13</v>
      </c>
      <c r="P15" s="34">
        <v>3239</v>
      </c>
      <c r="Q15" s="34">
        <v>1390</v>
      </c>
      <c r="R15" s="34">
        <v>1849</v>
      </c>
      <c r="S15" s="46">
        <v>2.06</v>
      </c>
      <c r="T15" s="56">
        <f t="shared" si="2"/>
        <v>0.57085520222290831</v>
      </c>
      <c r="U15" s="1"/>
    </row>
    <row r="16" spans="1:21" x14ac:dyDescent="0.35">
      <c r="A16" s="78">
        <v>14</v>
      </c>
      <c r="B16" s="34">
        <v>2949</v>
      </c>
      <c r="C16" s="34">
        <v>1390</v>
      </c>
      <c r="D16" s="34">
        <v>1559</v>
      </c>
      <c r="E16" s="46">
        <v>1.51</v>
      </c>
      <c r="F16" s="56">
        <f t="shared" si="0"/>
        <v>0.52865378094269244</v>
      </c>
      <c r="H16" s="79">
        <v>14</v>
      </c>
      <c r="I16" s="34">
        <v>3041</v>
      </c>
      <c r="J16" s="34">
        <v>1390</v>
      </c>
      <c r="K16" s="34">
        <v>1651</v>
      </c>
      <c r="L16" s="46">
        <v>1.65</v>
      </c>
      <c r="M16" s="56">
        <f t="shared" si="1"/>
        <v>0.54291351529102272</v>
      </c>
      <c r="O16" s="78">
        <v>14</v>
      </c>
      <c r="P16" s="34">
        <v>3239</v>
      </c>
      <c r="Q16" s="34">
        <v>1390</v>
      </c>
      <c r="R16" s="34">
        <v>1849</v>
      </c>
      <c r="S16" s="46">
        <v>2.06</v>
      </c>
      <c r="T16" s="56">
        <f t="shared" si="2"/>
        <v>0.57085520222290831</v>
      </c>
      <c r="U16" s="1"/>
    </row>
    <row r="17" spans="1:21" x14ac:dyDescent="0.35">
      <c r="A17" s="78">
        <v>15</v>
      </c>
      <c r="B17" s="35">
        <v>2991</v>
      </c>
      <c r="C17" s="35">
        <v>1390</v>
      </c>
      <c r="D17" s="35">
        <v>1601</v>
      </c>
      <c r="E17" s="47">
        <v>1.58</v>
      </c>
      <c r="F17" s="57">
        <f t="shared" si="0"/>
        <v>0.53527248411902373</v>
      </c>
      <c r="H17" s="79">
        <v>15</v>
      </c>
      <c r="I17" s="35">
        <v>2991</v>
      </c>
      <c r="J17" s="35">
        <v>1390</v>
      </c>
      <c r="K17" s="35">
        <v>1601</v>
      </c>
      <c r="L17" s="47">
        <v>1.58</v>
      </c>
      <c r="M17" s="57">
        <f t="shared" si="1"/>
        <v>0.53527248411902373</v>
      </c>
      <c r="O17" s="78">
        <v>15</v>
      </c>
      <c r="P17" s="35">
        <v>3195</v>
      </c>
      <c r="Q17" s="35">
        <v>1390</v>
      </c>
      <c r="R17" s="35">
        <v>1805</v>
      </c>
      <c r="S17" s="47">
        <v>1.94</v>
      </c>
      <c r="T17" s="57">
        <f t="shared" si="2"/>
        <v>0.56494522691705795</v>
      </c>
      <c r="U17" s="1"/>
    </row>
    <row r="18" spans="1:21" x14ac:dyDescent="0.35">
      <c r="A18" s="78">
        <v>16</v>
      </c>
      <c r="B18" s="35">
        <v>2991</v>
      </c>
      <c r="C18" s="35">
        <v>1390</v>
      </c>
      <c r="D18" s="35">
        <v>1601</v>
      </c>
      <c r="E18" s="47">
        <v>1.58</v>
      </c>
      <c r="F18" s="57">
        <f t="shared" si="0"/>
        <v>0.53527248411902373</v>
      </c>
      <c r="H18" s="79">
        <v>16</v>
      </c>
      <c r="I18" s="35">
        <v>2991</v>
      </c>
      <c r="J18" s="35">
        <v>1390</v>
      </c>
      <c r="K18" s="35">
        <v>1601</v>
      </c>
      <c r="L18" s="47">
        <v>1.58</v>
      </c>
      <c r="M18" s="57">
        <f t="shared" si="1"/>
        <v>0.53527248411902373</v>
      </c>
      <c r="O18" s="78">
        <v>16</v>
      </c>
      <c r="P18" s="35">
        <v>3195</v>
      </c>
      <c r="Q18" s="35">
        <v>1390</v>
      </c>
      <c r="R18" s="35">
        <v>1805</v>
      </c>
      <c r="S18" s="47">
        <v>1.94</v>
      </c>
      <c r="T18" s="57">
        <f t="shared" si="2"/>
        <v>0.56494522691705795</v>
      </c>
      <c r="U18" s="1"/>
    </row>
    <row r="19" spans="1:21" x14ac:dyDescent="0.35">
      <c r="A19" s="78">
        <v>17</v>
      </c>
      <c r="B19" s="35">
        <v>2991</v>
      </c>
      <c r="C19" s="35">
        <v>1390</v>
      </c>
      <c r="D19" s="35">
        <v>1601</v>
      </c>
      <c r="E19" s="47">
        <v>1.58</v>
      </c>
      <c r="F19" s="57">
        <f t="shared" si="0"/>
        <v>0.53527248411902373</v>
      </c>
      <c r="H19" s="79">
        <v>17</v>
      </c>
      <c r="I19" s="35">
        <v>2991</v>
      </c>
      <c r="J19" s="35">
        <v>1390</v>
      </c>
      <c r="K19" s="35">
        <v>1601</v>
      </c>
      <c r="L19" s="47">
        <v>1.58</v>
      </c>
      <c r="M19" s="57">
        <f t="shared" si="1"/>
        <v>0.53527248411902373</v>
      </c>
      <c r="O19" s="78">
        <v>17</v>
      </c>
      <c r="P19" s="35">
        <v>3195</v>
      </c>
      <c r="Q19" s="35">
        <v>1390</v>
      </c>
      <c r="R19" s="35">
        <v>1805</v>
      </c>
      <c r="S19" s="47">
        <v>1.94</v>
      </c>
      <c r="T19" s="57">
        <f t="shared" si="2"/>
        <v>0.56494522691705795</v>
      </c>
      <c r="U19" s="1"/>
    </row>
    <row r="20" spans="1:21" x14ac:dyDescent="0.35">
      <c r="A20" s="78">
        <v>18</v>
      </c>
      <c r="B20" s="35">
        <v>2991</v>
      </c>
      <c r="C20" s="35">
        <v>1390</v>
      </c>
      <c r="D20" s="35">
        <v>1601</v>
      </c>
      <c r="E20" s="47">
        <v>1.58</v>
      </c>
      <c r="F20" s="57">
        <f t="shared" si="0"/>
        <v>0.53527248411902373</v>
      </c>
      <c r="H20" s="79">
        <v>18</v>
      </c>
      <c r="I20" s="35">
        <v>2991</v>
      </c>
      <c r="J20" s="35">
        <v>1390</v>
      </c>
      <c r="K20" s="35">
        <v>1601</v>
      </c>
      <c r="L20" s="47">
        <v>1.58</v>
      </c>
      <c r="M20" s="57">
        <f t="shared" si="1"/>
        <v>0.53527248411902373</v>
      </c>
      <c r="O20" s="78">
        <v>18</v>
      </c>
      <c r="P20" s="35">
        <v>3195</v>
      </c>
      <c r="Q20" s="35">
        <v>1390</v>
      </c>
      <c r="R20" s="35">
        <v>1805</v>
      </c>
      <c r="S20" s="47">
        <v>1.94</v>
      </c>
      <c r="T20" s="57">
        <f t="shared" si="2"/>
        <v>0.56494522691705795</v>
      </c>
      <c r="U20" s="1"/>
    </row>
    <row r="21" spans="1:21" x14ac:dyDescent="0.35">
      <c r="A21" s="78">
        <v>19</v>
      </c>
      <c r="B21" s="36">
        <v>2949</v>
      </c>
      <c r="C21" s="36">
        <v>1390</v>
      </c>
      <c r="D21" s="36">
        <v>1559</v>
      </c>
      <c r="E21" s="48">
        <v>1.51</v>
      </c>
      <c r="F21" s="58">
        <f t="shared" si="0"/>
        <v>0.52865378094269244</v>
      </c>
      <c r="H21" s="79">
        <v>19</v>
      </c>
      <c r="I21" s="36">
        <v>2991</v>
      </c>
      <c r="J21" s="36">
        <v>1390</v>
      </c>
      <c r="K21" s="36">
        <v>1601</v>
      </c>
      <c r="L21" s="48">
        <v>1.58</v>
      </c>
      <c r="M21" s="58">
        <f t="shared" si="1"/>
        <v>0.53527248411902373</v>
      </c>
      <c r="O21" s="78">
        <v>19</v>
      </c>
      <c r="P21" s="36">
        <v>3195</v>
      </c>
      <c r="Q21" s="36">
        <v>1390</v>
      </c>
      <c r="R21" s="36">
        <v>1805</v>
      </c>
      <c r="S21" s="48">
        <v>1.94</v>
      </c>
      <c r="T21" s="58">
        <f t="shared" si="2"/>
        <v>0.56494522691705795</v>
      </c>
      <c r="U21" s="1"/>
    </row>
    <row r="22" spans="1:21" x14ac:dyDescent="0.35">
      <c r="A22" s="78">
        <v>20</v>
      </c>
      <c r="B22" s="36">
        <v>2949</v>
      </c>
      <c r="C22" s="36">
        <v>1390</v>
      </c>
      <c r="D22" s="36">
        <v>1559</v>
      </c>
      <c r="E22" s="48">
        <v>1.51</v>
      </c>
      <c r="F22" s="58">
        <f t="shared" si="0"/>
        <v>0.52865378094269244</v>
      </c>
      <c r="H22" s="79">
        <v>20</v>
      </c>
      <c r="I22" s="36">
        <v>2991</v>
      </c>
      <c r="J22" s="36">
        <v>1390</v>
      </c>
      <c r="K22" s="36">
        <v>1601</v>
      </c>
      <c r="L22" s="48">
        <v>1.58</v>
      </c>
      <c r="M22" s="58">
        <f t="shared" si="1"/>
        <v>0.53527248411902373</v>
      </c>
      <c r="O22" s="78">
        <v>20</v>
      </c>
      <c r="P22" s="36">
        <v>3195</v>
      </c>
      <c r="Q22" s="36">
        <v>1390</v>
      </c>
      <c r="R22" s="36">
        <v>1805</v>
      </c>
      <c r="S22" s="48">
        <v>1.94</v>
      </c>
      <c r="T22" s="58">
        <f t="shared" si="2"/>
        <v>0.56494522691705795</v>
      </c>
      <c r="U22" s="1"/>
    </row>
    <row r="23" spans="1:21" x14ac:dyDescent="0.35">
      <c r="A23" s="78">
        <v>21</v>
      </c>
      <c r="B23" s="36">
        <v>2949</v>
      </c>
      <c r="C23" s="36">
        <v>1390</v>
      </c>
      <c r="D23" s="36">
        <v>1559</v>
      </c>
      <c r="E23" s="48">
        <v>1.51</v>
      </c>
      <c r="F23" s="58">
        <f t="shared" si="0"/>
        <v>0.52865378094269244</v>
      </c>
      <c r="H23" s="79">
        <v>21</v>
      </c>
      <c r="I23" s="36">
        <v>2991</v>
      </c>
      <c r="J23" s="36">
        <v>1390</v>
      </c>
      <c r="K23" s="36">
        <v>1601</v>
      </c>
      <c r="L23" s="48">
        <v>1.58</v>
      </c>
      <c r="M23" s="58">
        <f t="shared" si="1"/>
        <v>0.53527248411902373</v>
      </c>
      <c r="O23" s="78">
        <v>21</v>
      </c>
      <c r="P23" s="36">
        <v>3195</v>
      </c>
      <c r="Q23" s="36">
        <v>1390</v>
      </c>
      <c r="R23" s="36">
        <v>1805</v>
      </c>
      <c r="S23" s="48">
        <v>1.94</v>
      </c>
      <c r="T23" s="58">
        <f t="shared" si="2"/>
        <v>0.56494522691705795</v>
      </c>
      <c r="U23" s="1"/>
    </row>
    <row r="24" spans="1:21" x14ac:dyDescent="0.35">
      <c r="A24" s="78">
        <v>22</v>
      </c>
      <c r="B24" s="36">
        <v>2949</v>
      </c>
      <c r="C24" s="36">
        <v>1390</v>
      </c>
      <c r="D24" s="36">
        <v>1559</v>
      </c>
      <c r="E24" s="48">
        <v>1.51</v>
      </c>
      <c r="F24" s="58">
        <f t="shared" si="0"/>
        <v>0.52865378094269244</v>
      </c>
      <c r="H24" s="79">
        <v>22</v>
      </c>
      <c r="I24" s="36">
        <v>2991</v>
      </c>
      <c r="J24" s="36">
        <v>1390</v>
      </c>
      <c r="K24" s="36">
        <v>1601</v>
      </c>
      <c r="L24" s="48">
        <v>1.58</v>
      </c>
      <c r="M24" s="58">
        <f t="shared" si="1"/>
        <v>0.53527248411902373</v>
      </c>
      <c r="O24" s="78">
        <v>22</v>
      </c>
      <c r="P24" s="36">
        <v>3195</v>
      </c>
      <c r="Q24" s="36">
        <v>1390</v>
      </c>
      <c r="R24" s="36">
        <v>1805</v>
      </c>
      <c r="S24" s="48">
        <v>1.94</v>
      </c>
      <c r="T24" s="58">
        <f t="shared" si="2"/>
        <v>0.56494522691705795</v>
      </c>
      <c r="U24" s="1"/>
    </row>
    <row r="25" spans="1:21" x14ac:dyDescent="0.35">
      <c r="A25" s="78">
        <v>23</v>
      </c>
      <c r="B25" s="31">
        <v>3041</v>
      </c>
      <c r="C25" s="31">
        <v>1390</v>
      </c>
      <c r="D25" s="31">
        <v>1651</v>
      </c>
      <c r="E25" s="43">
        <v>1.65</v>
      </c>
      <c r="F25" s="53">
        <f t="shared" si="0"/>
        <v>0.54291351529102272</v>
      </c>
      <c r="H25" s="79">
        <v>23</v>
      </c>
      <c r="I25" s="31">
        <v>3079</v>
      </c>
      <c r="J25" s="31">
        <v>1390</v>
      </c>
      <c r="K25" s="31">
        <v>1689</v>
      </c>
      <c r="L25" s="43">
        <v>1.74</v>
      </c>
      <c r="M25" s="53">
        <f t="shared" si="1"/>
        <v>0.54855472556024687</v>
      </c>
      <c r="O25" s="78">
        <v>23</v>
      </c>
      <c r="P25" s="31">
        <v>3335</v>
      </c>
      <c r="Q25" s="31">
        <v>1390</v>
      </c>
      <c r="R25" s="31">
        <v>1945</v>
      </c>
      <c r="S25" s="43">
        <v>2.35</v>
      </c>
      <c r="T25" s="53">
        <f t="shared" si="2"/>
        <v>0.58320839580209893</v>
      </c>
      <c r="U25" s="1"/>
    </row>
    <row r="26" spans="1:21" x14ac:dyDescent="0.35">
      <c r="A26" s="78">
        <v>24</v>
      </c>
      <c r="B26" s="31">
        <v>3041</v>
      </c>
      <c r="C26" s="31">
        <v>1390</v>
      </c>
      <c r="D26" s="31">
        <v>1651</v>
      </c>
      <c r="E26" s="43">
        <v>1.65</v>
      </c>
      <c r="F26" s="53">
        <f t="shared" si="0"/>
        <v>0.54291351529102272</v>
      </c>
      <c r="H26" s="79">
        <v>24</v>
      </c>
      <c r="I26" s="31">
        <v>3079</v>
      </c>
      <c r="J26" s="31">
        <v>1390</v>
      </c>
      <c r="K26" s="31">
        <v>1689</v>
      </c>
      <c r="L26" s="43">
        <v>1.74</v>
      </c>
      <c r="M26" s="53">
        <f t="shared" si="1"/>
        <v>0.54855472556024687</v>
      </c>
      <c r="O26" s="78">
        <v>24</v>
      </c>
      <c r="P26" s="31">
        <v>3335</v>
      </c>
      <c r="Q26" s="31">
        <v>1390</v>
      </c>
      <c r="R26" s="31">
        <v>1945</v>
      </c>
      <c r="S26" s="43">
        <v>2.35</v>
      </c>
      <c r="T26" s="53">
        <f t="shared" si="2"/>
        <v>0.58320839580209893</v>
      </c>
      <c r="U26" s="1"/>
    </row>
    <row r="27" spans="1:21" x14ac:dyDescent="0.35">
      <c r="B27" s="1"/>
      <c r="I27" s="1"/>
      <c r="P27" s="1"/>
    </row>
    <row r="29" spans="1:21" x14ac:dyDescent="0.35">
      <c r="E29" t="s">
        <v>18</v>
      </c>
      <c r="S29" t="s">
        <v>18</v>
      </c>
    </row>
    <row r="30" spans="1:21" ht="18.5" x14ac:dyDescent="0.45">
      <c r="A30" s="115">
        <v>45017</v>
      </c>
      <c r="B30" s="115"/>
      <c r="C30" s="115"/>
      <c r="D30" s="115"/>
      <c r="E30" s="115"/>
      <c r="F30" s="115"/>
      <c r="G30" s="80"/>
      <c r="H30" s="115">
        <v>45047</v>
      </c>
      <c r="I30" s="115"/>
      <c r="J30" s="115"/>
      <c r="K30" s="115"/>
      <c r="L30" s="115"/>
      <c r="M30" s="115"/>
      <c r="N30" s="80"/>
      <c r="O30" s="115">
        <v>45078</v>
      </c>
      <c r="P30" s="115"/>
      <c r="Q30" s="115"/>
      <c r="R30" s="115"/>
      <c r="S30" s="115"/>
      <c r="T30" s="115"/>
    </row>
    <row r="31" spans="1:21" ht="31" x14ac:dyDescent="0.35">
      <c r="A31" s="25" t="s">
        <v>12</v>
      </c>
      <c r="B31" s="14" t="s">
        <v>19</v>
      </c>
      <c r="C31" s="25" t="s">
        <v>14</v>
      </c>
      <c r="D31" s="25" t="s">
        <v>15</v>
      </c>
      <c r="E31" s="25" t="s">
        <v>16</v>
      </c>
      <c r="F31" s="12" t="s">
        <v>17</v>
      </c>
      <c r="G31" s="77"/>
      <c r="H31" s="26" t="s">
        <v>12</v>
      </c>
      <c r="I31" s="14" t="s">
        <v>19</v>
      </c>
      <c r="J31" s="9" t="s">
        <v>14</v>
      </c>
      <c r="K31" s="9" t="s">
        <v>15</v>
      </c>
      <c r="L31" s="9" t="s">
        <v>16</v>
      </c>
      <c r="M31" s="12" t="s">
        <v>17</v>
      </c>
      <c r="N31" s="77"/>
      <c r="O31" s="9" t="s">
        <v>12</v>
      </c>
      <c r="P31" s="9" t="s">
        <v>19</v>
      </c>
      <c r="Q31" s="9" t="s">
        <v>14</v>
      </c>
      <c r="R31" s="9" t="s">
        <v>15</v>
      </c>
      <c r="S31" s="9" t="s">
        <v>16</v>
      </c>
      <c r="T31" s="12" t="s">
        <v>17</v>
      </c>
    </row>
    <row r="32" spans="1:21" x14ac:dyDescent="0.35">
      <c r="A32" s="78">
        <v>1</v>
      </c>
      <c r="B32" s="31">
        <v>3195</v>
      </c>
      <c r="C32" s="31">
        <v>1390</v>
      </c>
      <c r="D32" s="31">
        <v>1805</v>
      </c>
      <c r="E32" s="43">
        <v>1.94</v>
      </c>
      <c r="F32" s="53">
        <f>D32/B32</f>
        <v>0.56494522691705795</v>
      </c>
      <c r="G32" s="1"/>
      <c r="H32" s="79">
        <v>1</v>
      </c>
      <c r="I32" s="31">
        <v>3041</v>
      </c>
      <c r="J32" s="31">
        <v>1390</v>
      </c>
      <c r="K32" s="31">
        <v>1651</v>
      </c>
      <c r="L32" s="43">
        <v>1.65</v>
      </c>
      <c r="M32" s="53">
        <f>K32/I32</f>
        <v>0.54291351529102272</v>
      </c>
      <c r="O32" s="78">
        <v>1</v>
      </c>
      <c r="P32" s="31">
        <v>2651</v>
      </c>
      <c r="Q32" s="37">
        <v>1390</v>
      </c>
      <c r="R32" s="37">
        <v>1261</v>
      </c>
      <c r="S32" s="43">
        <v>1.28</v>
      </c>
      <c r="T32" s="53">
        <f>R32/P32</f>
        <v>0.47566955865711052</v>
      </c>
    </row>
    <row r="33" spans="1:20" x14ac:dyDescent="0.35">
      <c r="A33" s="78">
        <v>2</v>
      </c>
      <c r="B33" s="31">
        <v>3195</v>
      </c>
      <c r="C33" s="31">
        <v>1390</v>
      </c>
      <c r="D33" s="31">
        <v>1805</v>
      </c>
      <c r="E33" s="43">
        <v>1.94</v>
      </c>
      <c r="F33" s="53">
        <f t="shared" ref="F33:F55" si="3">D33/B33</f>
        <v>0.56494522691705795</v>
      </c>
      <c r="G33" s="1"/>
      <c r="H33" s="79">
        <v>2</v>
      </c>
      <c r="I33" s="31">
        <v>3041</v>
      </c>
      <c r="J33" s="31">
        <v>1390</v>
      </c>
      <c r="K33" s="31">
        <v>1651</v>
      </c>
      <c r="L33" s="43">
        <v>1.65</v>
      </c>
      <c r="M33" s="53">
        <f t="shared" ref="M33:M55" si="4">K33/I33</f>
        <v>0.54291351529102272</v>
      </c>
      <c r="O33" s="78">
        <v>2</v>
      </c>
      <c r="P33" s="31">
        <v>2651</v>
      </c>
      <c r="Q33" s="37">
        <v>1390</v>
      </c>
      <c r="R33" s="37">
        <v>1261</v>
      </c>
      <c r="S33" s="43">
        <v>1.28</v>
      </c>
      <c r="T33" s="53">
        <f t="shared" ref="T33:T55" si="5">R33/P33</f>
        <v>0.47566955865711052</v>
      </c>
    </row>
    <row r="34" spans="1:20" x14ac:dyDescent="0.35">
      <c r="A34" s="78">
        <v>3</v>
      </c>
      <c r="B34" s="32">
        <v>3239</v>
      </c>
      <c r="C34" s="32">
        <v>1390</v>
      </c>
      <c r="D34" s="32">
        <v>1849</v>
      </c>
      <c r="E34" s="44">
        <v>2.06</v>
      </c>
      <c r="F34" s="54">
        <f t="shared" si="3"/>
        <v>0.57085520222290831</v>
      </c>
      <c r="G34" s="1"/>
      <c r="H34" s="79">
        <v>3</v>
      </c>
      <c r="I34" s="32">
        <v>3041</v>
      </c>
      <c r="J34" s="32">
        <v>1390</v>
      </c>
      <c r="K34" s="32">
        <v>1651</v>
      </c>
      <c r="L34" s="44">
        <v>1.65</v>
      </c>
      <c r="M34" s="54">
        <f t="shared" si="4"/>
        <v>0.54291351529102272</v>
      </c>
      <c r="O34" s="78">
        <v>3</v>
      </c>
      <c r="P34" s="32">
        <v>2774</v>
      </c>
      <c r="Q34" s="38">
        <v>1390</v>
      </c>
      <c r="R34" s="38">
        <v>1384</v>
      </c>
      <c r="S34" s="44">
        <v>1.39</v>
      </c>
      <c r="T34" s="54">
        <f t="shared" si="5"/>
        <v>0.49891852919971158</v>
      </c>
    </row>
    <row r="35" spans="1:20" x14ac:dyDescent="0.35">
      <c r="A35" s="78">
        <v>4</v>
      </c>
      <c r="B35" s="32">
        <v>3239</v>
      </c>
      <c r="C35" s="32">
        <v>1390</v>
      </c>
      <c r="D35" s="32">
        <v>1849</v>
      </c>
      <c r="E35" s="44">
        <v>2.06</v>
      </c>
      <c r="F35" s="54">
        <f t="shared" si="3"/>
        <v>0.57085520222290831</v>
      </c>
      <c r="G35" s="1"/>
      <c r="H35" s="79">
        <v>4</v>
      </c>
      <c r="I35" s="32">
        <v>3041</v>
      </c>
      <c r="J35" s="32">
        <v>1390</v>
      </c>
      <c r="K35" s="32">
        <v>1651</v>
      </c>
      <c r="L35" s="44">
        <v>1.65</v>
      </c>
      <c r="M35" s="54">
        <f t="shared" si="4"/>
        <v>0.54291351529102272</v>
      </c>
      <c r="O35" s="78">
        <v>4</v>
      </c>
      <c r="P35" s="32">
        <v>2774</v>
      </c>
      <c r="Q35" s="38">
        <v>1390</v>
      </c>
      <c r="R35" s="38">
        <v>1384</v>
      </c>
      <c r="S35" s="44">
        <v>1.39</v>
      </c>
      <c r="T35" s="54">
        <f t="shared" si="5"/>
        <v>0.49891852919971158</v>
      </c>
    </row>
    <row r="36" spans="1:20" x14ac:dyDescent="0.35">
      <c r="A36" s="78">
        <v>5</v>
      </c>
      <c r="B36" s="32">
        <v>3239</v>
      </c>
      <c r="C36" s="32">
        <v>1390</v>
      </c>
      <c r="D36" s="32">
        <v>1849</v>
      </c>
      <c r="E36" s="44">
        <v>2.06</v>
      </c>
      <c r="F36" s="54">
        <f t="shared" si="3"/>
        <v>0.57085520222290831</v>
      </c>
      <c r="G36" s="1"/>
      <c r="H36" s="79">
        <v>5</v>
      </c>
      <c r="I36" s="32">
        <v>3041</v>
      </c>
      <c r="J36" s="32">
        <v>1390</v>
      </c>
      <c r="K36" s="32">
        <v>1651</v>
      </c>
      <c r="L36" s="44">
        <v>1.65</v>
      </c>
      <c r="M36" s="54">
        <f t="shared" si="4"/>
        <v>0.54291351529102272</v>
      </c>
      <c r="O36" s="78">
        <v>5</v>
      </c>
      <c r="P36" s="32">
        <v>2774</v>
      </c>
      <c r="Q36" s="38">
        <v>1390</v>
      </c>
      <c r="R36" s="38">
        <v>1384</v>
      </c>
      <c r="S36" s="44">
        <v>1.39</v>
      </c>
      <c r="T36" s="54">
        <f t="shared" si="5"/>
        <v>0.49891852919971158</v>
      </c>
    </row>
    <row r="37" spans="1:20" x14ac:dyDescent="0.35">
      <c r="A37" s="78">
        <v>6</v>
      </c>
      <c r="B37" s="32">
        <v>3239</v>
      </c>
      <c r="C37" s="32">
        <v>1390</v>
      </c>
      <c r="D37" s="32">
        <v>1849</v>
      </c>
      <c r="E37" s="44">
        <v>2.06</v>
      </c>
      <c r="F37" s="54">
        <f t="shared" si="3"/>
        <v>0.57085520222290831</v>
      </c>
      <c r="G37" s="1"/>
      <c r="H37" s="79">
        <v>6</v>
      </c>
      <c r="I37" s="32">
        <v>3041</v>
      </c>
      <c r="J37" s="32">
        <v>1390</v>
      </c>
      <c r="K37" s="32">
        <v>1651</v>
      </c>
      <c r="L37" s="44">
        <v>1.65</v>
      </c>
      <c r="M37" s="54">
        <f t="shared" si="4"/>
        <v>0.54291351529102272</v>
      </c>
      <c r="O37" s="78">
        <v>6</v>
      </c>
      <c r="P37" s="32">
        <v>2774</v>
      </c>
      <c r="Q37" s="38">
        <v>1390</v>
      </c>
      <c r="R37" s="38">
        <v>1384</v>
      </c>
      <c r="S37" s="44">
        <v>1.39</v>
      </c>
      <c r="T37" s="54">
        <f t="shared" si="5"/>
        <v>0.49891852919971158</v>
      </c>
    </row>
    <row r="38" spans="1:20" x14ac:dyDescent="0.35">
      <c r="A38" s="78">
        <v>7</v>
      </c>
      <c r="B38" s="33">
        <v>3156</v>
      </c>
      <c r="C38" s="33">
        <v>1390</v>
      </c>
      <c r="D38" s="33">
        <v>1766</v>
      </c>
      <c r="E38" s="45">
        <v>1.83</v>
      </c>
      <c r="F38" s="55">
        <f t="shared" si="3"/>
        <v>0.55956907477820028</v>
      </c>
      <c r="G38" s="1"/>
      <c r="H38" s="79">
        <v>7</v>
      </c>
      <c r="I38" s="33">
        <v>2949</v>
      </c>
      <c r="J38" s="33">
        <v>1390</v>
      </c>
      <c r="K38" s="33">
        <v>1559</v>
      </c>
      <c r="L38" s="45">
        <v>1.51</v>
      </c>
      <c r="M38" s="55">
        <f t="shared" si="4"/>
        <v>0.52865378094269244</v>
      </c>
      <c r="O38" s="78">
        <v>7</v>
      </c>
      <c r="P38" s="33">
        <v>2651</v>
      </c>
      <c r="Q38" s="39">
        <v>1390</v>
      </c>
      <c r="R38" s="39">
        <v>1261</v>
      </c>
      <c r="S38" s="45">
        <v>1.28</v>
      </c>
      <c r="T38" s="55">
        <f t="shared" si="5"/>
        <v>0.47566955865711052</v>
      </c>
    </row>
    <row r="39" spans="1:20" x14ac:dyDescent="0.35">
      <c r="A39" s="78">
        <v>8</v>
      </c>
      <c r="B39" s="33">
        <v>3156</v>
      </c>
      <c r="C39" s="33">
        <v>1390</v>
      </c>
      <c r="D39" s="33">
        <v>1766</v>
      </c>
      <c r="E39" s="45">
        <v>1.83</v>
      </c>
      <c r="F39" s="55">
        <f t="shared" si="3"/>
        <v>0.55956907477820028</v>
      </c>
      <c r="G39" s="1"/>
      <c r="H39" s="79">
        <v>8</v>
      </c>
      <c r="I39" s="33">
        <v>2949</v>
      </c>
      <c r="J39" s="33">
        <v>1390</v>
      </c>
      <c r="K39" s="33">
        <v>1559</v>
      </c>
      <c r="L39" s="45">
        <v>1.51</v>
      </c>
      <c r="M39" s="55">
        <f t="shared" si="4"/>
        <v>0.52865378094269244</v>
      </c>
      <c r="O39" s="78">
        <v>8</v>
      </c>
      <c r="P39" s="33">
        <v>2651</v>
      </c>
      <c r="Q39" s="39">
        <v>1390</v>
      </c>
      <c r="R39" s="39">
        <v>1261</v>
      </c>
      <c r="S39" s="45">
        <v>1.28</v>
      </c>
      <c r="T39" s="55">
        <f t="shared" si="5"/>
        <v>0.47566955865711052</v>
      </c>
    </row>
    <row r="40" spans="1:20" x14ac:dyDescent="0.35">
      <c r="A40" s="78">
        <v>9</v>
      </c>
      <c r="B40" s="33">
        <v>3156</v>
      </c>
      <c r="C40" s="33">
        <v>1390</v>
      </c>
      <c r="D40" s="33">
        <v>1766</v>
      </c>
      <c r="E40" s="45">
        <v>1.83</v>
      </c>
      <c r="F40" s="55">
        <f t="shared" si="3"/>
        <v>0.55956907477820028</v>
      </c>
      <c r="G40" s="1"/>
      <c r="H40" s="79">
        <v>9</v>
      </c>
      <c r="I40" s="33">
        <v>2949</v>
      </c>
      <c r="J40" s="33">
        <v>1390</v>
      </c>
      <c r="K40" s="33">
        <v>1559</v>
      </c>
      <c r="L40" s="45">
        <v>1.51</v>
      </c>
      <c r="M40" s="55">
        <f t="shared" si="4"/>
        <v>0.52865378094269244</v>
      </c>
      <c r="O40" s="78">
        <v>9</v>
      </c>
      <c r="P40" s="33">
        <v>2651</v>
      </c>
      <c r="Q40" s="39">
        <v>1390</v>
      </c>
      <c r="R40" s="39">
        <v>1261</v>
      </c>
      <c r="S40" s="45">
        <v>1.28</v>
      </c>
      <c r="T40" s="55">
        <f t="shared" si="5"/>
        <v>0.47566955865711052</v>
      </c>
    </row>
    <row r="41" spans="1:20" x14ac:dyDescent="0.35">
      <c r="A41" s="78">
        <v>10</v>
      </c>
      <c r="B41" s="33">
        <v>3156</v>
      </c>
      <c r="C41" s="33">
        <v>1390</v>
      </c>
      <c r="D41" s="33">
        <v>1766</v>
      </c>
      <c r="E41" s="45">
        <v>1.83</v>
      </c>
      <c r="F41" s="55">
        <f t="shared" si="3"/>
        <v>0.55956907477820028</v>
      </c>
      <c r="G41" s="1"/>
      <c r="H41" s="79">
        <v>10</v>
      </c>
      <c r="I41" s="33">
        <v>2949</v>
      </c>
      <c r="J41" s="33">
        <v>1390</v>
      </c>
      <c r="K41" s="33">
        <v>1559</v>
      </c>
      <c r="L41" s="45">
        <v>1.51</v>
      </c>
      <c r="M41" s="55">
        <f t="shared" si="4"/>
        <v>0.52865378094269244</v>
      </c>
      <c r="O41" s="78">
        <v>10</v>
      </c>
      <c r="P41" s="33">
        <v>2651</v>
      </c>
      <c r="Q41" s="39">
        <v>1390</v>
      </c>
      <c r="R41" s="39">
        <v>1261</v>
      </c>
      <c r="S41" s="45">
        <v>1.28</v>
      </c>
      <c r="T41" s="55">
        <f t="shared" si="5"/>
        <v>0.47566955865711052</v>
      </c>
    </row>
    <row r="42" spans="1:20" x14ac:dyDescent="0.35">
      <c r="A42" s="78">
        <v>11</v>
      </c>
      <c r="B42" s="34">
        <v>3041</v>
      </c>
      <c r="C42" s="34">
        <v>1390</v>
      </c>
      <c r="D42" s="34">
        <v>1651</v>
      </c>
      <c r="E42" s="46">
        <v>1.65</v>
      </c>
      <c r="F42" s="56">
        <f t="shared" si="3"/>
        <v>0.54291351529102272</v>
      </c>
      <c r="G42" s="1"/>
      <c r="H42" s="79">
        <v>11</v>
      </c>
      <c r="I42" s="34">
        <v>2774</v>
      </c>
      <c r="J42" s="34">
        <v>1390</v>
      </c>
      <c r="K42" s="34">
        <v>1384</v>
      </c>
      <c r="L42" s="46">
        <v>1.39</v>
      </c>
      <c r="M42" s="56">
        <f t="shared" si="4"/>
        <v>0.49891852919971158</v>
      </c>
      <c r="O42" s="78">
        <v>11</v>
      </c>
      <c r="P42" s="34">
        <v>2381</v>
      </c>
      <c r="Q42" s="40">
        <v>1390</v>
      </c>
      <c r="R42" s="40">
        <v>991</v>
      </c>
      <c r="S42" s="46">
        <v>1.04</v>
      </c>
      <c r="T42" s="56">
        <f t="shared" si="5"/>
        <v>0.41621167576648466</v>
      </c>
    </row>
    <row r="43" spans="1:20" x14ac:dyDescent="0.35">
      <c r="A43" s="78">
        <v>12</v>
      </c>
      <c r="B43" s="34">
        <v>3041</v>
      </c>
      <c r="C43" s="34">
        <v>1390</v>
      </c>
      <c r="D43" s="34">
        <v>1651</v>
      </c>
      <c r="E43" s="46">
        <v>1.65</v>
      </c>
      <c r="F43" s="56">
        <f t="shared" si="3"/>
        <v>0.54291351529102272</v>
      </c>
      <c r="G43" s="1"/>
      <c r="H43" s="79">
        <v>12</v>
      </c>
      <c r="I43" s="34">
        <v>2774</v>
      </c>
      <c r="J43" s="34">
        <v>1390</v>
      </c>
      <c r="K43" s="34">
        <v>1384</v>
      </c>
      <c r="L43" s="46">
        <v>1.39</v>
      </c>
      <c r="M43" s="56">
        <f t="shared" si="4"/>
        <v>0.49891852919971158</v>
      </c>
      <c r="O43" s="78">
        <v>12</v>
      </c>
      <c r="P43" s="34">
        <v>2381</v>
      </c>
      <c r="Q43" s="40">
        <v>1390</v>
      </c>
      <c r="R43" s="40">
        <v>991</v>
      </c>
      <c r="S43" s="46">
        <v>1.04</v>
      </c>
      <c r="T43" s="56">
        <f t="shared" si="5"/>
        <v>0.41621167576648466</v>
      </c>
    </row>
    <row r="44" spans="1:20" x14ac:dyDescent="0.35">
      <c r="A44" s="78">
        <v>13</v>
      </c>
      <c r="B44" s="34">
        <v>3041</v>
      </c>
      <c r="C44" s="34">
        <v>1390</v>
      </c>
      <c r="D44" s="34">
        <v>1651</v>
      </c>
      <c r="E44" s="46">
        <v>1.65</v>
      </c>
      <c r="F44" s="56">
        <f t="shared" si="3"/>
        <v>0.54291351529102272</v>
      </c>
      <c r="G44" s="1"/>
      <c r="H44" s="79">
        <v>13</v>
      </c>
      <c r="I44" s="34">
        <v>2774</v>
      </c>
      <c r="J44" s="34">
        <v>1390</v>
      </c>
      <c r="K44" s="34">
        <v>1384</v>
      </c>
      <c r="L44" s="46">
        <v>1.39</v>
      </c>
      <c r="M44" s="56">
        <f t="shared" si="4"/>
        <v>0.49891852919971158</v>
      </c>
      <c r="O44" s="78">
        <v>13</v>
      </c>
      <c r="P44" s="34">
        <v>2381</v>
      </c>
      <c r="Q44" s="40">
        <v>1390</v>
      </c>
      <c r="R44" s="40">
        <v>991</v>
      </c>
      <c r="S44" s="46">
        <v>1.04</v>
      </c>
      <c r="T44" s="56">
        <f t="shared" si="5"/>
        <v>0.41621167576648466</v>
      </c>
    </row>
    <row r="45" spans="1:20" x14ac:dyDescent="0.35">
      <c r="A45" s="78">
        <v>14</v>
      </c>
      <c r="B45" s="34">
        <v>3041</v>
      </c>
      <c r="C45" s="34">
        <v>1390</v>
      </c>
      <c r="D45" s="34">
        <v>1651</v>
      </c>
      <c r="E45" s="46">
        <v>1.65</v>
      </c>
      <c r="F45" s="56">
        <f t="shared" si="3"/>
        <v>0.54291351529102272</v>
      </c>
      <c r="G45" s="1"/>
      <c r="H45" s="79">
        <v>14</v>
      </c>
      <c r="I45" s="34">
        <v>2774</v>
      </c>
      <c r="J45" s="34">
        <v>1390</v>
      </c>
      <c r="K45" s="34">
        <v>1384</v>
      </c>
      <c r="L45" s="46">
        <v>1.39</v>
      </c>
      <c r="M45" s="56">
        <f t="shared" si="4"/>
        <v>0.49891852919971158</v>
      </c>
      <c r="O45" s="78">
        <v>14</v>
      </c>
      <c r="P45" s="34">
        <v>2381</v>
      </c>
      <c r="Q45" s="40">
        <v>1390</v>
      </c>
      <c r="R45" s="40">
        <v>991</v>
      </c>
      <c r="S45" s="46">
        <v>1.04</v>
      </c>
      <c r="T45" s="56">
        <f t="shared" si="5"/>
        <v>0.41621167576648466</v>
      </c>
    </row>
    <row r="46" spans="1:20" x14ac:dyDescent="0.35">
      <c r="A46" s="78">
        <v>15</v>
      </c>
      <c r="B46" s="35">
        <v>2991</v>
      </c>
      <c r="C46" s="35">
        <v>1390</v>
      </c>
      <c r="D46" s="35">
        <v>1601</v>
      </c>
      <c r="E46" s="47">
        <v>1.58</v>
      </c>
      <c r="F46" s="57">
        <f t="shared" si="3"/>
        <v>0.53527248411902373</v>
      </c>
      <c r="G46" s="1"/>
      <c r="H46" s="79">
        <v>15</v>
      </c>
      <c r="I46" s="35">
        <v>2705</v>
      </c>
      <c r="J46" s="35">
        <v>1390</v>
      </c>
      <c r="K46" s="35">
        <v>1315</v>
      </c>
      <c r="L46" s="47">
        <v>1.33</v>
      </c>
      <c r="M46" s="57">
        <f t="shared" si="4"/>
        <v>0.48613678373382624</v>
      </c>
      <c r="O46" s="78">
        <v>15</v>
      </c>
      <c r="P46" s="35">
        <v>2344</v>
      </c>
      <c r="Q46" s="41">
        <v>1390</v>
      </c>
      <c r="R46" s="41">
        <v>954</v>
      </c>
      <c r="S46" s="47">
        <v>1.01</v>
      </c>
      <c r="T46" s="57">
        <f t="shared" si="5"/>
        <v>0.40699658703071673</v>
      </c>
    </row>
    <row r="47" spans="1:20" x14ac:dyDescent="0.35">
      <c r="A47" s="78">
        <v>16</v>
      </c>
      <c r="B47" s="35">
        <v>2991</v>
      </c>
      <c r="C47" s="35">
        <v>1390</v>
      </c>
      <c r="D47" s="35">
        <v>1601</v>
      </c>
      <c r="E47" s="47">
        <v>1.58</v>
      </c>
      <c r="F47" s="57">
        <f t="shared" si="3"/>
        <v>0.53527248411902373</v>
      </c>
      <c r="G47" s="1"/>
      <c r="H47" s="79">
        <v>16</v>
      </c>
      <c r="I47" s="35">
        <v>2705</v>
      </c>
      <c r="J47" s="35">
        <v>1390</v>
      </c>
      <c r="K47" s="35">
        <v>1315</v>
      </c>
      <c r="L47" s="47">
        <v>1.33</v>
      </c>
      <c r="M47" s="57">
        <f t="shared" si="4"/>
        <v>0.48613678373382624</v>
      </c>
      <c r="O47" s="78">
        <v>16</v>
      </c>
      <c r="P47" s="35">
        <v>2344</v>
      </c>
      <c r="Q47" s="41">
        <v>1390</v>
      </c>
      <c r="R47" s="41">
        <v>954</v>
      </c>
      <c r="S47" s="47">
        <v>1.01</v>
      </c>
      <c r="T47" s="57">
        <f t="shared" si="5"/>
        <v>0.40699658703071673</v>
      </c>
    </row>
    <row r="48" spans="1:20" x14ac:dyDescent="0.35">
      <c r="A48" s="78">
        <v>17</v>
      </c>
      <c r="B48" s="35">
        <v>2991</v>
      </c>
      <c r="C48" s="35">
        <v>1390</v>
      </c>
      <c r="D48" s="35">
        <v>1601</v>
      </c>
      <c r="E48" s="47">
        <v>1.58</v>
      </c>
      <c r="F48" s="57">
        <f t="shared" si="3"/>
        <v>0.53527248411902373</v>
      </c>
      <c r="G48" s="1"/>
      <c r="H48" s="79">
        <v>17</v>
      </c>
      <c r="I48" s="35">
        <v>2705</v>
      </c>
      <c r="J48" s="35">
        <v>1390</v>
      </c>
      <c r="K48" s="35">
        <v>1315</v>
      </c>
      <c r="L48" s="47">
        <v>1.33</v>
      </c>
      <c r="M48" s="57">
        <f t="shared" si="4"/>
        <v>0.48613678373382624</v>
      </c>
      <c r="O48" s="78">
        <v>17</v>
      </c>
      <c r="P48" s="35">
        <v>2344</v>
      </c>
      <c r="Q48" s="41">
        <v>1390</v>
      </c>
      <c r="R48" s="41">
        <v>954</v>
      </c>
      <c r="S48" s="47">
        <v>1.01</v>
      </c>
      <c r="T48" s="57">
        <f t="shared" si="5"/>
        <v>0.40699658703071673</v>
      </c>
    </row>
    <row r="49" spans="1:20" x14ac:dyDescent="0.35">
      <c r="A49" s="78">
        <v>18</v>
      </c>
      <c r="B49" s="35">
        <v>2991</v>
      </c>
      <c r="C49" s="35">
        <v>1390</v>
      </c>
      <c r="D49" s="35">
        <v>1601</v>
      </c>
      <c r="E49" s="47">
        <v>1.58</v>
      </c>
      <c r="F49" s="57">
        <f t="shared" si="3"/>
        <v>0.53527248411902373</v>
      </c>
      <c r="G49" s="1"/>
      <c r="H49" s="79">
        <v>18</v>
      </c>
      <c r="I49" s="35">
        <v>2705</v>
      </c>
      <c r="J49" s="35">
        <v>1390</v>
      </c>
      <c r="K49" s="35">
        <v>1315</v>
      </c>
      <c r="L49" s="47">
        <v>1.33</v>
      </c>
      <c r="M49" s="57">
        <f t="shared" si="4"/>
        <v>0.48613678373382624</v>
      </c>
      <c r="O49" s="78">
        <v>18</v>
      </c>
      <c r="P49" s="35">
        <v>2344</v>
      </c>
      <c r="Q49" s="41">
        <v>1390</v>
      </c>
      <c r="R49" s="41">
        <v>954</v>
      </c>
      <c r="S49" s="47">
        <v>1.01</v>
      </c>
      <c r="T49" s="57">
        <f t="shared" si="5"/>
        <v>0.40699658703071673</v>
      </c>
    </row>
    <row r="50" spans="1:20" x14ac:dyDescent="0.35">
      <c r="A50" s="78">
        <v>19</v>
      </c>
      <c r="B50" s="36">
        <v>2991</v>
      </c>
      <c r="C50" s="36">
        <v>1390</v>
      </c>
      <c r="D50" s="36">
        <v>1601</v>
      </c>
      <c r="E50" s="48">
        <v>1.58</v>
      </c>
      <c r="F50" s="58">
        <f t="shared" si="3"/>
        <v>0.53527248411902373</v>
      </c>
      <c r="G50" s="1"/>
      <c r="H50" s="79">
        <v>19</v>
      </c>
      <c r="I50" s="36">
        <v>2705</v>
      </c>
      <c r="J50" s="36">
        <v>1390</v>
      </c>
      <c r="K50" s="36">
        <v>1315</v>
      </c>
      <c r="L50" s="48">
        <v>1.33</v>
      </c>
      <c r="M50" s="58">
        <f t="shared" si="4"/>
        <v>0.48613678373382624</v>
      </c>
      <c r="O50" s="78">
        <v>19</v>
      </c>
      <c r="P50" s="36">
        <v>2381</v>
      </c>
      <c r="Q50" s="42">
        <v>1390</v>
      </c>
      <c r="R50" s="42">
        <v>991</v>
      </c>
      <c r="S50" s="48">
        <v>1.04</v>
      </c>
      <c r="T50" s="58">
        <f t="shared" si="5"/>
        <v>0.41621167576648466</v>
      </c>
    </row>
    <row r="51" spans="1:20" x14ac:dyDescent="0.35">
      <c r="A51" s="78">
        <v>20</v>
      </c>
      <c r="B51" s="36">
        <v>2991</v>
      </c>
      <c r="C51" s="36">
        <v>1390</v>
      </c>
      <c r="D51" s="36">
        <v>1601</v>
      </c>
      <c r="E51" s="48">
        <v>1.58</v>
      </c>
      <c r="F51" s="58">
        <f t="shared" si="3"/>
        <v>0.53527248411902373</v>
      </c>
      <c r="G51" s="1"/>
      <c r="H51" s="79">
        <v>20</v>
      </c>
      <c r="I51" s="36">
        <v>2705</v>
      </c>
      <c r="J51" s="36">
        <v>1390</v>
      </c>
      <c r="K51" s="36">
        <v>1315</v>
      </c>
      <c r="L51" s="48">
        <v>1.33</v>
      </c>
      <c r="M51" s="58">
        <f t="shared" si="4"/>
        <v>0.48613678373382624</v>
      </c>
      <c r="O51" s="78">
        <v>20</v>
      </c>
      <c r="P51" s="36">
        <v>2381</v>
      </c>
      <c r="Q51" s="42">
        <v>1390</v>
      </c>
      <c r="R51" s="42">
        <v>991</v>
      </c>
      <c r="S51" s="48">
        <v>1.04</v>
      </c>
      <c r="T51" s="58">
        <f t="shared" si="5"/>
        <v>0.41621167576648466</v>
      </c>
    </row>
    <row r="52" spans="1:20" x14ac:dyDescent="0.35">
      <c r="A52" s="78">
        <v>21</v>
      </c>
      <c r="B52" s="36">
        <v>2991</v>
      </c>
      <c r="C52" s="36">
        <v>1390</v>
      </c>
      <c r="D52" s="36">
        <v>1601</v>
      </c>
      <c r="E52" s="48">
        <v>1.58</v>
      </c>
      <c r="F52" s="58">
        <f t="shared" si="3"/>
        <v>0.53527248411902373</v>
      </c>
      <c r="G52" s="1"/>
      <c r="H52" s="79">
        <v>21</v>
      </c>
      <c r="I52" s="36">
        <v>2705</v>
      </c>
      <c r="J52" s="36">
        <v>1390</v>
      </c>
      <c r="K52" s="36">
        <v>1315</v>
      </c>
      <c r="L52" s="48">
        <v>1.33</v>
      </c>
      <c r="M52" s="58">
        <f t="shared" si="4"/>
        <v>0.48613678373382624</v>
      </c>
      <c r="O52" s="78">
        <v>21</v>
      </c>
      <c r="P52" s="36">
        <v>2381</v>
      </c>
      <c r="Q52" s="42">
        <v>1390</v>
      </c>
      <c r="R52" s="42">
        <v>991</v>
      </c>
      <c r="S52" s="48">
        <v>1.04</v>
      </c>
      <c r="T52" s="58">
        <f t="shared" si="5"/>
        <v>0.41621167576648466</v>
      </c>
    </row>
    <row r="53" spans="1:20" x14ac:dyDescent="0.35">
      <c r="A53" s="78">
        <v>22</v>
      </c>
      <c r="B53" s="36">
        <v>2991</v>
      </c>
      <c r="C53" s="36">
        <v>1390</v>
      </c>
      <c r="D53" s="36">
        <v>1601</v>
      </c>
      <c r="E53" s="48">
        <v>1.58</v>
      </c>
      <c r="F53" s="58">
        <f t="shared" si="3"/>
        <v>0.53527248411902373</v>
      </c>
      <c r="G53" s="1"/>
      <c r="H53" s="79">
        <v>22</v>
      </c>
      <c r="I53" s="36">
        <v>2705</v>
      </c>
      <c r="J53" s="36">
        <v>1390</v>
      </c>
      <c r="K53" s="36">
        <v>1315</v>
      </c>
      <c r="L53" s="48">
        <v>1.33</v>
      </c>
      <c r="M53" s="58">
        <f t="shared" si="4"/>
        <v>0.48613678373382624</v>
      </c>
      <c r="O53" s="78">
        <v>22</v>
      </c>
      <c r="P53" s="36">
        <v>2381</v>
      </c>
      <c r="Q53" s="42">
        <v>1390</v>
      </c>
      <c r="R53" s="42">
        <v>991</v>
      </c>
      <c r="S53" s="48">
        <v>1.04</v>
      </c>
      <c r="T53" s="58">
        <f t="shared" si="5"/>
        <v>0.41621167576648466</v>
      </c>
    </row>
    <row r="54" spans="1:20" x14ac:dyDescent="0.35">
      <c r="A54" s="78">
        <v>23</v>
      </c>
      <c r="B54" s="31">
        <v>3195</v>
      </c>
      <c r="C54" s="31">
        <v>1390</v>
      </c>
      <c r="D54" s="31">
        <v>1805</v>
      </c>
      <c r="E54" s="43">
        <v>1.94</v>
      </c>
      <c r="F54" s="53">
        <f t="shared" si="3"/>
        <v>0.56494522691705795</v>
      </c>
      <c r="G54" s="1"/>
      <c r="H54" s="79">
        <v>23</v>
      </c>
      <c r="I54" s="31">
        <v>3041</v>
      </c>
      <c r="J54" s="31">
        <v>1390</v>
      </c>
      <c r="K54" s="31">
        <v>1651</v>
      </c>
      <c r="L54" s="43">
        <v>1.65</v>
      </c>
      <c r="M54" s="53">
        <f t="shared" si="4"/>
        <v>0.54291351529102272</v>
      </c>
      <c r="O54" s="78">
        <v>23</v>
      </c>
      <c r="P54" s="31">
        <v>2651</v>
      </c>
      <c r="Q54" s="37">
        <v>1390</v>
      </c>
      <c r="R54" s="37">
        <v>1261</v>
      </c>
      <c r="S54" s="43">
        <v>1.28</v>
      </c>
      <c r="T54" s="53">
        <f t="shared" si="5"/>
        <v>0.47566955865711052</v>
      </c>
    </row>
    <row r="55" spans="1:20" x14ac:dyDescent="0.35">
      <c r="A55" s="78">
        <v>24</v>
      </c>
      <c r="B55" s="31">
        <v>3195</v>
      </c>
      <c r="C55" s="31">
        <v>1390</v>
      </c>
      <c r="D55" s="31">
        <v>1805</v>
      </c>
      <c r="E55" s="43">
        <v>1.94</v>
      </c>
      <c r="F55" s="53">
        <f t="shared" si="3"/>
        <v>0.56494522691705795</v>
      </c>
      <c r="G55" s="1"/>
      <c r="H55" s="79">
        <v>24</v>
      </c>
      <c r="I55" s="31">
        <v>3041</v>
      </c>
      <c r="J55" s="31">
        <v>1390</v>
      </c>
      <c r="K55" s="31">
        <v>1651</v>
      </c>
      <c r="L55" s="43">
        <v>1.65</v>
      </c>
      <c r="M55" s="53">
        <f t="shared" si="4"/>
        <v>0.54291351529102272</v>
      </c>
      <c r="O55" s="78">
        <v>24</v>
      </c>
      <c r="P55" s="31">
        <v>2651</v>
      </c>
      <c r="Q55" s="37">
        <v>1390</v>
      </c>
      <c r="R55" s="37">
        <v>1261</v>
      </c>
      <c r="S55" s="43">
        <v>1.28</v>
      </c>
      <c r="T55" s="53">
        <f t="shared" si="5"/>
        <v>0.47566955865711052</v>
      </c>
    </row>
    <row r="56" spans="1:20" x14ac:dyDescent="0.35">
      <c r="B56" s="1"/>
      <c r="I56" s="1"/>
      <c r="P56" s="1"/>
    </row>
    <row r="57" spans="1:20" x14ac:dyDescent="0.35">
      <c r="L57" t="s">
        <v>18</v>
      </c>
    </row>
    <row r="59" spans="1:20" ht="18.5" x14ac:dyDescent="0.45">
      <c r="A59" s="115">
        <v>117791</v>
      </c>
      <c r="B59" s="115"/>
      <c r="C59" s="115"/>
      <c r="D59" s="115"/>
      <c r="E59" s="115"/>
      <c r="F59" s="115"/>
      <c r="H59" s="115">
        <v>117822</v>
      </c>
      <c r="I59" s="115"/>
      <c r="J59" s="115"/>
      <c r="K59" s="115"/>
      <c r="L59" s="115"/>
      <c r="M59" s="115"/>
      <c r="O59" s="115">
        <v>117853</v>
      </c>
      <c r="P59" s="115"/>
      <c r="Q59" s="115"/>
      <c r="R59" s="115"/>
      <c r="S59" s="115"/>
      <c r="T59" s="115"/>
    </row>
    <row r="60" spans="1:20" ht="31" x14ac:dyDescent="0.35">
      <c r="A60" s="10" t="s">
        <v>12</v>
      </c>
      <c r="B60" s="9" t="s">
        <v>19</v>
      </c>
      <c r="C60" s="10" t="s">
        <v>14</v>
      </c>
      <c r="D60" s="10" t="s">
        <v>15</v>
      </c>
      <c r="E60" s="10" t="s">
        <v>16</v>
      </c>
      <c r="F60" s="12" t="s">
        <v>17</v>
      </c>
      <c r="G60" s="77"/>
      <c r="H60" s="27" t="s">
        <v>12</v>
      </c>
      <c r="I60" s="9" t="s">
        <v>19</v>
      </c>
      <c r="J60" s="10" t="s">
        <v>14</v>
      </c>
      <c r="K60" s="10" t="s">
        <v>15</v>
      </c>
      <c r="L60" s="10" t="s">
        <v>16</v>
      </c>
      <c r="M60" s="12" t="s">
        <v>17</v>
      </c>
      <c r="N60" s="77"/>
      <c r="O60" s="9" t="s">
        <v>12</v>
      </c>
      <c r="P60" s="9" t="s">
        <v>19</v>
      </c>
      <c r="Q60" s="9" t="s">
        <v>14</v>
      </c>
      <c r="R60" s="9" t="s">
        <v>15</v>
      </c>
      <c r="S60" s="9" t="s">
        <v>16</v>
      </c>
      <c r="T60" s="12" t="s">
        <v>17</v>
      </c>
    </row>
    <row r="61" spans="1:20" ht="17.25" customHeight="1" x14ac:dyDescent="0.35">
      <c r="A61" s="78">
        <v>1</v>
      </c>
      <c r="B61" s="31">
        <v>2517</v>
      </c>
      <c r="C61" s="31">
        <v>1390</v>
      </c>
      <c r="D61" s="31">
        <v>1127</v>
      </c>
      <c r="E61" s="43">
        <v>1.1499999999999999</v>
      </c>
      <c r="F61" s="53">
        <f>D61/B61</f>
        <v>0.44775526420341677</v>
      </c>
      <c r="H61" s="79">
        <v>1</v>
      </c>
      <c r="I61" s="31">
        <v>2466</v>
      </c>
      <c r="J61" s="2">
        <v>1390</v>
      </c>
      <c r="K61" s="2">
        <v>1076</v>
      </c>
      <c r="L61" s="43">
        <v>1.1200000000000001</v>
      </c>
      <c r="M61" s="53">
        <f>K61/I61</f>
        <v>0.43633414436334145</v>
      </c>
      <c r="N61" s="77"/>
      <c r="O61" s="78">
        <v>1</v>
      </c>
      <c r="P61" s="59">
        <v>2705</v>
      </c>
      <c r="Q61" s="59">
        <v>1390</v>
      </c>
      <c r="R61" s="59">
        <v>1315</v>
      </c>
      <c r="S61" s="60">
        <v>1.33</v>
      </c>
      <c r="T61" s="53">
        <f>R61/P61</f>
        <v>0.48613678373382624</v>
      </c>
    </row>
    <row r="62" spans="1:20" x14ac:dyDescent="0.35">
      <c r="A62" s="78">
        <v>2</v>
      </c>
      <c r="B62" s="31">
        <v>2517</v>
      </c>
      <c r="C62" s="31">
        <v>1390</v>
      </c>
      <c r="D62" s="31">
        <v>1127</v>
      </c>
      <c r="E62" s="43">
        <v>1.1499999999999999</v>
      </c>
      <c r="F62" s="53">
        <f t="shared" ref="F62:F84" si="6">D62/B62</f>
        <v>0.44775526420341677</v>
      </c>
      <c r="H62" s="79">
        <v>2</v>
      </c>
      <c r="I62" s="31">
        <v>2466</v>
      </c>
      <c r="J62" s="2">
        <v>1390</v>
      </c>
      <c r="K62" s="2">
        <v>1076</v>
      </c>
      <c r="L62" s="43">
        <v>1.1200000000000001</v>
      </c>
      <c r="M62" s="53">
        <f t="shared" ref="M62:M84" si="7">K62/I62</f>
        <v>0.43633414436334145</v>
      </c>
      <c r="N62" s="77"/>
      <c r="O62" s="78">
        <v>2</v>
      </c>
      <c r="P62" s="59">
        <v>2705</v>
      </c>
      <c r="Q62" s="59">
        <v>1390</v>
      </c>
      <c r="R62" s="59">
        <v>1315</v>
      </c>
      <c r="S62" s="60">
        <v>1.33</v>
      </c>
      <c r="T62" s="53">
        <f t="shared" ref="T62:T84" si="8">R62/P62</f>
        <v>0.48613678373382624</v>
      </c>
    </row>
    <row r="63" spans="1:20" x14ac:dyDescent="0.35">
      <c r="A63" s="78">
        <v>3</v>
      </c>
      <c r="B63" s="32">
        <v>2562</v>
      </c>
      <c r="C63" s="32">
        <v>1390</v>
      </c>
      <c r="D63" s="32">
        <v>1172</v>
      </c>
      <c r="E63" s="44">
        <v>1.19</v>
      </c>
      <c r="F63" s="54">
        <f t="shared" si="6"/>
        <v>0.45745511319281812</v>
      </c>
      <c r="H63" s="79">
        <v>3</v>
      </c>
      <c r="I63" s="32">
        <v>2562</v>
      </c>
      <c r="J63" s="3">
        <v>1390</v>
      </c>
      <c r="K63" s="3">
        <v>1172</v>
      </c>
      <c r="L63" s="44">
        <v>1.19</v>
      </c>
      <c r="M63" s="54">
        <f t="shared" si="7"/>
        <v>0.45745511319281812</v>
      </c>
      <c r="N63" s="77"/>
      <c r="O63" s="78">
        <v>3</v>
      </c>
      <c r="P63" s="61">
        <v>2774</v>
      </c>
      <c r="Q63" s="61">
        <v>1390</v>
      </c>
      <c r="R63" s="61">
        <v>1384</v>
      </c>
      <c r="S63" s="62">
        <v>1.39</v>
      </c>
      <c r="T63" s="54">
        <f t="shared" si="8"/>
        <v>0.49891852919971158</v>
      </c>
    </row>
    <row r="64" spans="1:20" x14ac:dyDescent="0.35">
      <c r="A64" s="78">
        <v>4</v>
      </c>
      <c r="B64" s="32">
        <v>2562</v>
      </c>
      <c r="C64" s="32">
        <v>1390</v>
      </c>
      <c r="D64" s="32">
        <v>1172</v>
      </c>
      <c r="E64" s="44">
        <v>1.19</v>
      </c>
      <c r="F64" s="54">
        <f t="shared" si="6"/>
        <v>0.45745511319281812</v>
      </c>
      <c r="H64" s="79">
        <v>4</v>
      </c>
      <c r="I64" s="32">
        <v>2562</v>
      </c>
      <c r="J64" s="3">
        <v>1390</v>
      </c>
      <c r="K64" s="3">
        <v>1172</v>
      </c>
      <c r="L64" s="44">
        <v>1.19</v>
      </c>
      <c r="M64" s="54">
        <f t="shared" si="7"/>
        <v>0.45745511319281812</v>
      </c>
      <c r="N64" s="77"/>
      <c r="O64" s="78">
        <v>4</v>
      </c>
      <c r="P64" s="61">
        <v>2774</v>
      </c>
      <c r="Q64" s="61">
        <v>1390</v>
      </c>
      <c r="R64" s="61">
        <v>1384</v>
      </c>
      <c r="S64" s="62">
        <v>1.39</v>
      </c>
      <c r="T64" s="54">
        <f t="shared" si="8"/>
        <v>0.49891852919971158</v>
      </c>
    </row>
    <row r="65" spans="1:20" x14ac:dyDescent="0.35">
      <c r="A65" s="78">
        <v>5</v>
      </c>
      <c r="B65" s="32">
        <v>2562</v>
      </c>
      <c r="C65" s="32">
        <v>1390</v>
      </c>
      <c r="D65" s="32">
        <v>1172</v>
      </c>
      <c r="E65" s="44">
        <v>1.19</v>
      </c>
      <c r="F65" s="54">
        <f t="shared" si="6"/>
        <v>0.45745511319281812</v>
      </c>
      <c r="H65" s="79">
        <v>5</v>
      </c>
      <c r="I65" s="32">
        <v>2562</v>
      </c>
      <c r="J65" s="3">
        <v>1390</v>
      </c>
      <c r="K65" s="3">
        <v>1172</v>
      </c>
      <c r="L65" s="44">
        <v>1.19</v>
      </c>
      <c r="M65" s="54">
        <f t="shared" si="7"/>
        <v>0.45745511319281812</v>
      </c>
      <c r="N65" s="77"/>
      <c r="O65" s="78">
        <v>5</v>
      </c>
      <c r="P65" s="61">
        <v>2774</v>
      </c>
      <c r="Q65" s="61">
        <v>1390</v>
      </c>
      <c r="R65" s="61">
        <v>1384</v>
      </c>
      <c r="S65" s="62">
        <v>1.39</v>
      </c>
      <c r="T65" s="54">
        <f t="shared" si="8"/>
        <v>0.49891852919971158</v>
      </c>
    </row>
    <row r="66" spans="1:20" x14ac:dyDescent="0.35">
      <c r="A66" s="78">
        <v>6</v>
      </c>
      <c r="B66" s="32">
        <v>2562</v>
      </c>
      <c r="C66" s="32">
        <v>1390</v>
      </c>
      <c r="D66" s="32">
        <v>1172</v>
      </c>
      <c r="E66" s="44">
        <v>1.19</v>
      </c>
      <c r="F66" s="54">
        <f t="shared" si="6"/>
        <v>0.45745511319281812</v>
      </c>
      <c r="H66" s="79">
        <v>6</v>
      </c>
      <c r="I66" s="32">
        <v>2562</v>
      </c>
      <c r="J66" s="3">
        <v>1390</v>
      </c>
      <c r="K66" s="3">
        <v>1172</v>
      </c>
      <c r="L66" s="44">
        <v>1.19</v>
      </c>
      <c r="M66" s="54">
        <f t="shared" si="7"/>
        <v>0.45745511319281812</v>
      </c>
      <c r="N66" s="77"/>
      <c r="O66" s="78">
        <v>6</v>
      </c>
      <c r="P66" s="61">
        <v>2774</v>
      </c>
      <c r="Q66" s="61">
        <v>1390</v>
      </c>
      <c r="R66" s="61">
        <v>1384</v>
      </c>
      <c r="S66" s="62">
        <v>1.39</v>
      </c>
      <c r="T66" s="54">
        <f t="shared" si="8"/>
        <v>0.49891852919971158</v>
      </c>
    </row>
    <row r="67" spans="1:20" x14ac:dyDescent="0.35">
      <c r="A67" s="78">
        <v>7</v>
      </c>
      <c r="B67" s="33">
        <v>2517</v>
      </c>
      <c r="C67" s="33">
        <v>1390</v>
      </c>
      <c r="D67" s="33">
        <v>1127</v>
      </c>
      <c r="E67" s="45">
        <v>1.1499999999999999</v>
      </c>
      <c r="F67" s="55">
        <f t="shared" si="6"/>
        <v>0.44775526420341677</v>
      </c>
      <c r="H67" s="79">
        <v>7</v>
      </c>
      <c r="I67" s="33">
        <v>2466</v>
      </c>
      <c r="J67" s="4">
        <v>1390</v>
      </c>
      <c r="K67" s="4">
        <v>1076</v>
      </c>
      <c r="L67" s="45">
        <v>1.1200000000000001</v>
      </c>
      <c r="M67" s="55">
        <f t="shared" si="7"/>
        <v>0.43633414436334145</v>
      </c>
      <c r="N67" s="77"/>
      <c r="O67" s="78">
        <v>7</v>
      </c>
      <c r="P67" s="63">
        <v>2651</v>
      </c>
      <c r="Q67" s="63">
        <v>1390</v>
      </c>
      <c r="R67" s="63">
        <v>1261</v>
      </c>
      <c r="S67" s="64">
        <v>1.28</v>
      </c>
      <c r="T67" s="55">
        <f t="shared" si="8"/>
        <v>0.47566955865711052</v>
      </c>
    </row>
    <row r="68" spans="1:20" x14ac:dyDescent="0.35">
      <c r="A68" s="78">
        <v>8</v>
      </c>
      <c r="B68" s="33">
        <v>2517</v>
      </c>
      <c r="C68" s="33">
        <v>1390</v>
      </c>
      <c r="D68" s="33">
        <v>1127</v>
      </c>
      <c r="E68" s="45">
        <v>1.1499999999999999</v>
      </c>
      <c r="F68" s="55">
        <f t="shared" si="6"/>
        <v>0.44775526420341677</v>
      </c>
      <c r="H68" s="79">
        <v>8</v>
      </c>
      <c r="I68" s="33">
        <v>2466</v>
      </c>
      <c r="J68" s="4">
        <v>1390</v>
      </c>
      <c r="K68" s="4">
        <v>1076</v>
      </c>
      <c r="L68" s="45">
        <v>1.1200000000000001</v>
      </c>
      <c r="M68" s="55">
        <f t="shared" si="7"/>
        <v>0.43633414436334145</v>
      </c>
      <c r="N68" s="77"/>
      <c r="O68" s="78">
        <v>8</v>
      </c>
      <c r="P68" s="63">
        <v>2651</v>
      </c>
      <c r="Q68" s="63">
        <v>1390</v>
      </c>
      <c r="R68" s="63">
        <v>1261</v>
      </c>
      <c r="S68" s="64">
        <v>1.28</v>
      </c>
      <c r="T68" s="55">
        <f t="shared" si="8"/>
        <v>0.47566955865711052</v>
      </c>
    </row>
    <row r="69" spans="1:20" x14ac:dyDescent="0.35">
      <c r="A69" s="78">
        <v>9</v>
      </c>
      <c r="B69" s="33">
        <v>2517</v>
      </c>
      <c r="C69" s="33">
        <v>1390</v>
      </c>
      <c r="D69" s="33">
        <v>1127</v>
      </c>
      <c r="E69" s="45">
        <v>1.1499999999999999</v>
      </c>
      <c r="F69" s="55">
        <f t="shared" si="6"/>
        <v>0.44775526420341677</v>
      </c>
      <c r="H69" s="79">
        <v>9</v>
      </c>
      <c r="I69" s="33">
        <v>2466</v>
      </c>
      <c r="J69" s="4">
        <v>1390</v>
      </c>
      <c r="K69" s="4">
        <v>1076</v>
      </c>
      <c r="L69" s="45">
        <v>1.1200000000000001</v>
      </c>
      <c r="M69" s="55">
        <f t="shared" si="7"/>
        <v>0.43633414436334145</v>
      </c>
      <c r="N69" s="77"/>
      <c r="O69" s="78">
        <v>9</v>
      </c>
      <c r="P69" s="63">
        <v>2651</v>
      </c>
      <c r="Q69" s="63">
        <v>1390</v>
      </c>
      <c r="R69" s="63">
        <v>1261</v>
      </c>
      <c r="S69" s="64">
        <v>1.28</v>
      </c>
      <c r="T69" s="55">
        <f t="shared" si="8"/>
        <v>0.47566955865711052</v>
      </c>
    </row>
    <row r="70" spans="1:20" x14ac:dyDescent="0.35">
      <c r="A70" s="78">
        <v>10</v>
      </c>
      <c r="B70" s="33">
        <v>2517</v>
      </c>
      <c r="C70" s="33">
        <v>1390</v>
      </c>
      <c r="D70" s="33">
        <v>1127</v>
      </c>
      <c r="E70" s="45">
        <v>1.1499999999999999</v>
      </c>
      <c r="F70" s="55">
        <f t="shared" si="6"/>
        <v>0.44775526420341677</v>
      </c>
      <c r="H70" s="79">
        <v>10</v>
      </c>
      <c r="I70" s="33">
        <v>2466</v>
      </c>
      <c r="J70" s="4">
        <v>1390</v>
      </c>
      <c r="K70" s="4">
        <v>1076</v>
      </c>
      <c r="L70" s="45">
        <v>1.1200000000000001</v>
      </c>
      <c r="M70" s="55">
        <f t="shared" si="7"/>
        <v>0.43633414436334145</v>
      </c>
      <c r="N70" s="77"/>
      <c r="O70" s="78">
        <v>10</v>
      </c>
      <c r="P70" s="63">
        <v>2651</v>
      </c>
      <c r="Q70" s="63">
        <v>1390</v>
      </c>
      <c r="R70" s="63">
        <v>1261</v>
      </c>
      <c r="S70" s="64">
        <v>1.28</v>
      </c>
      <c r="T70" s="55">
        <f t="shared" si="8"/>
        <v>0.47566955865711052</v>
      </c>
    </row>
    <row r="71" spans="1:20" x14ac:dyDescent="0.35">
      <c r="A71" s="78">
        <v>11</v>
      </c>
      <c r="B71" s="34">
        <v>2300</v>
      </c>
      <c r="C71" s="34">
        <v>1390</v>
      </c>
      <c r="D71" s="34">
        <v>910</v>
      </c>
      <c r="E71" s="46">
        <v>1</v>
      </c>
      <c r="F71" s="56">
        <f t="shared" si="6"/>
        <v>0.39565217391304347</v>
      </c>
      <c r="H71" s="79">
        <v>11</v>
      </c>
      <c r="I71" s="34">
        <v>2300</v>
      </c>
      <c r="J71" s="5">
        <v>1390</v>
      </c>
      <c r="K71" s="5">
        <v>910</v>
      </c>
      <c r="L71" s="46">
        <v>1</v>
      </c>
      <c r="M71" s="56">
        <f t="shared" si="7"/>
        <v>0.39565217391304347</v>
      </c>
      <c r="N71" s="77"/>
      <c r="O71" s="78">
        <v>11</v>
      </c>
      <c r="P71" s="65">
        <v>2427</v>
      </c>
      <c r="Q71" s="65">
        <v>1390</v>
      </c>
      <c r="R71" s="65">
        <v>1037</v>
      </c>
      <c r="S71" s="66">
        <v>1.08</v>
      </c>
      <c r="T71" s="56">
        <f t="shared" si="8"/>
        <v>0.42727647301194893</v>
      </c>
    </row>
    <row r="72" spans="1:20" x14ac:dyDescent="0.35">
      <c r="A72" s="78">
        <v>12</v>
      </c>
      <c r="B72" s="34">
        <v>2300</v>
      </c>
      <c r="C72" s="34">
        <v>1390</v>
      </c>
      <c r="D72" s="34">
        <v>910</v>
      </c>
      <c r="E72" s="46">
        <v>1</v>
      </c>
      <c r="F72" s="56">
        <f t="shared" si="6"/>
        <v>0.39565217391304347</v>
      </c>
      <c r="H72" s="79">
        <v>12</v>
      </c>
      <c r="I72" s="34">
        <v>2300</v>
      </c>
      <c r="J72" s="5">
        <v>1390</v>
      </c>
      <c r="K72" s="5">
        <v>910</v>
      </c>
      <c r="L72" s="46">
        <v>1</v>
      </c>
      <c r="M72" s="56">
        <f t="shared" si="7"/>
        <v>0.39565217391304347</v>
      </c>
      <c r="N72" s="77"/>
      <c r="O72" s="78">
        <v>12</v>
      </c>
      <c r="P72" s="65">
        <v>2427</v>
      </c>
      <c r="Q72" s="65">
        <v>1390</v>
      </c>
      <c r="R72" s="65">
        <v>1037</v>
      </c>
      <c r="S72" s="66">
        <v>1.08</v>
      </c>
      <c r="T72" s="56">
        <f t="shared" si="8"/>
        <v>0.42727647301194893</v>
      </c>
    </row>
    <row r="73" spans="1:20" x14ac:dyDescent="0.35">
      <c r="A73" s="78">
        <v>13</v>
      </c>
      <c r="B73" s="34">
        <v>2300</v>
      </c>
      <c r="C73" s="34">
        <v>1390</v>
      </c>
      <c r="D73" s="34">
        <v>910</v>
      </c>
      <c r="E73" s="46">
        <v>1</v>
      </c>
      <c r="F73" s="56">
        <f t="shared" si="6"/>
        <v>0.39565217391304347</v>
      </c>
      <c r="H73" s="79">
        <v>13</v>
      </c>
      <c r="I73" s="34">
        <v>2300</v>
      </c>
      <c r="J73" s="5">
        <v>1390</v>
      </c>
      <c r="K73" s="5">
        <v>910</v>
      </c>
      <c r="L73" s="46">
        <v>1</v>
      </c>
      <c r="M73" s="56">
        <f t="shared" si="7"/>
        <v>0.39565217391304347</v>
      </c>
      <c r="N73" s="77"/>
      <c r="O73" s="78">
        <v>13</v>
      </c>
      <c r="P73" s="65">
        <v>2427</v>
      </c>
      <c r="Q73" s="65">
        <v>1390</v>
      </c>
      <c r="R73" s="65">
        <v>1037</v>
      </c>
      <c r="S73" s="66">
        <v>1.08</v>
      </c>
      <c r="T73" s="56">
        <f t="shared" si="8"/>
        <v>0.42727647301194893</v>
      </c>
    </row>
    <row r="74" spans="1:20" x14ac:dyDescent="0.35">
      <c r="A74" s="78">
        <v>14</v>
      </c>
      <c r="B74" s="34">
        <v>2300</v>
      </c>
      <c r="C74" s="34">
        <v>1390</v>
      </c>
      <c r="D74" s="34">
        <v>910</v>
      </c>
      <c r="E74" s="46">
        <v>1</v>
      </c>
      <c r="F74" s="56">
        <f t="shared" si="6"/>
        <v>0.39565217391304347</v>
      </c>
      <c r="H74" s="79">
        <v>14</v>
      </c>
      <c r="I74" s="34">
        <v>2300</v>
      </c>
      <c r="J74" s="5">
        <v>1390</v>
      </c>
      <c r="K74" s="5">
        <v>910</v>
      </c>
      <c r="L74" s="46">
        <v>1</v>
      </c>
      <c r="M74" s="56">
        <f t="shared" si="7"/>
        <v>0.39565217391304347</v>
      </c>
      <c r="N74" s="77"/>
      <c r="O74" s="78">
        <v>14</v>
      </c>
      <c r="P74" s="65">
        <v>2427</v>
      </c>
      <c r="Q74" s="65">
        <v>1390</v>
      </c>
      <c r="R74" s="65">
        <v>1037</v>
      </c>
      <c r="S74" s="66">
        <v>1.08</v>
      </c>
      <c r="T74" s="56">
        <f t="shared" si="8"/>
        <v>0.42727647301194893</v>
      </c>
    </row>
    <row r="75" spans="1:20" x14ac:dyDescent="0.35">
      <c r="A75" s="78">
        <v>15</v>
      </c>
      <c r="B75" s="35">
        <v>2300</v>
      </c>
      <c r="C75" s="35">
        <v>1390</v>
      </c>
      <c r="D75" s="35">
        <v>910</v>
      </c>
      <c r="E75" s="47">
        <v>1</v>
      </c>
      <c r="F75" s="57">
        <f t="shared" si="6"/>
        <v>0.39565217391304347</v>
      </c>
      <c r="H75" s="81">
        <v>15</v>
      </c>
      <c r="I75" s="35">
        <v>2300</v>
      </c>
      <c r="J75" s="6">
        <v>1390</v>
      </c>
      <c r="K75" s="6">
        <v>910</v>
      </c>
      <c r="L75" s="47">
        <v>1</v>
      </c>
      <c r="M75" s="57">
        <f t="shared" si="7"/>
        <v>0.39565217391304347</v>
      </c>
      <c r="N75" s="77"/>
      <c r="O75" s="78">
        <v>15</v>
      </c>
      <c r="P75" s="82">
        <v>2381</v>
      </c>
      <c r="Q75" s="82">
        <v>1390</v>
      </c>
      <c r="R75" s="82">
        <v>991</v>
      </c>
      <c r="S75" s="83">
        <v>1.04</v>
      </c>
      <c r="T75" s="57">
        <f t="shared" si="8"/>
        <v>0.41621167576648466</v>
      </c>
    </row>
    <row r="76" spans="1:20" x14ac:dyDescent="0.35">
      <c r="A76" s="78">
        <v>16</v>
      </c>
      <c r="B76" s="35">
        <v>2300</v>
      </c>
      <c r="C76" s="35">
        <v>1390</v>
      </c>
      <c r="D76" s="35">
        <v>910</v>
      </c>
      <c r="E76" s="47">
        <v>1</v>
      </c>
      <c r="F76" s="57">
        <f t="shared" si="6"/>
        <v>0.39565217391304347</v>
      </c>
      <c r="H76" s="81">
        <v>16</v>
      </c>
      <c r="I76" s="35">
        <v>2300</v>
      </c>
      <c r="J76" s="6">
        <v>1390</v>
      </c>
      <c r="K76" s="6">
        <v>910</v>
      </c>
      <c r="L76" s="47">
        <v>1</v>
      </c>
      <c r="M76" s="57">
        <f t="shared" si="7"/>
        <v>0.39565217391304347</v>
      </c>
      <c r="N76" s="77"/>
      <c r="O76" s="78">
        <v>16</v>
      </c>
      <c r="P76" s="82">
        <v>2381</v>
      </c>
      <c r="Q76" s="82">
        <v>1390</v>
      </c>
      <c r="R76" s="82">
        <v>991</v>
      </c>
      <c r="S76" s="83">
        <v>1.04</v>
      </c>
      <c r="T76" s="57">
        <f t="shared" si="8"/>
        <v>0.41621167576648466</v>
      </c>
    </row>
    <row r="77" spans="1:20" x14ac:dyDescent="0.35">
      <c r="A77" s="78">
        <v>17</v>
      </c>
      <c r="B77" s="35">
        <v>2300</v>
      </c>
      <c r="C77" s="35">
        <v>1390</v>
      </c>
      <c r="D77" s="35">
        <v>910</v>
      </c>
      <c r="E77" s="47">
        <v>1</v>
      </c>
      <c r="F77" s="57">
        <f t="shared" si="6"/>
        <v>0.39565217391304347</v>
      </c>
      <c r="H77" s="81">
        <v>17</v>
      </c>
      <c r="I77" s="35">
        <v>2300</v>
      </c>
      <c r="J77" s="6">
        <v>1390</v>
      </c>
      <c r="K77" s="6">
        <v>910</v>
      </c>
      <c r="L77" s="47">
        <v>1</v>
      </c>
      <c r="M77" s="57">
        <f t="shared" si="7"/>
        <v>0.39565217391304347</v>
      </c>
      <c r="N77" s="77"/>
      <c r="O77" s="78">
        <v>17</v>
      </c>
      <c r="P77" s="82">
        <v>2381</v>
      </c>
      <c r="Q77" s="82">
        <v>1390</v>
      </c>
      <c r="R77" s="82">
        <v>991</v>
      </c>
      <c r="S77" s="83">
        <v>1.04</v>
      </c>
      <c r="T77" s="57">
        <f t="shared" si="8"/>
        <v>0.41621167576648466</v>
      </c>
    </row>
    <row r="78" spans="1:20" x14ac:dyDescent="0.35">
      <c r="A78" s="78">
        <v>18</v>
      </c>
      <c r="B78" s="35">
        <v>2300</v>
      </c>
      <c r="C78" s="35">
        <v>1390</v>
      </c>
      <c r="D78" s="35">
        <v>910</v>
      </c>
      <c r="E78" s="47">
        <v>1</v>
      </c>
      <c r="F78" s="57">
        <f t="shared" si="6"/>
        <v>0.39565217391304347</v>
      </c>
      <c r="H78" s="81">
        <v>18</v>
      </c>
      <c r="I78" s="35">
        <v>2300</v>
      </c>
      <c r="J78" s="6">
        <v>1390</v>
      </c>
      <c r="K78" s="6">
        <v>910</v>
      </c>
      <c r="L78" s="47">
        <v>1</v>
      </c>
      <c r="M78" s="57">
        <f t="shared" si="7"/>
        <v>0.39565217391304347</v>
      </c>
      <c r="N78" s="77"/>
      <c r="O78" s="78">
        <v>18</v>
      </c>
      <c r="P78" s="82">
        <v>2381</v>
      </c>
      <c r="Q78" s="82">
        <v>1390</v>
      </c>
      <c r="R78" s="82">
        <v>991</v>
      </c>
      <c r="S78" s="83">
        <v>1.04</v>
      </c>
      <c r="T78" s="57">
        <f t="shared" si="8"/>
        <v>0.41621167576648466</v>
      </c>
    </row>
    <row r="79" spans="1:20" x14ac:dyDescent="0.35">
      <c r="A79" s="78">
        <v>19</v>
      </c>
      <c r="B79" s="36">
        <v>2300</v>
      </c>
      <c r="C79" s="36">
        <v>1390</v>
      </c>
      <c r="D79" s="36">
        <v>910</v>
      </c>
      <c r="E79" s="48">
        <v>1</v>
      </c>
      <c r="F79" s="58">
        <f t="shared" si="6"/>
        <v>0.39565217391304347</v>
      </c>
      <c r="H79" s="79">
        <v>19</v>
      </c>
      <c r="I79" s="36">
        <v>2300</v>
      </c>
      <c r="J79" s="7">
        <v>1390</v>
      </c>
      <c r="K79" s="7">
        <v>910</v>
      </c>
      <c r="L79" s="48">
        <v>1</v>
      </c>
      <c r="M79" s="58">
        <f t="shared" si="7"/>
        <v>0.39565217391304347</v>
      </c>
      <c r="N79" s="77"/>
      <c r="O79" s="78">
        <v>19</v>
      </c>
      <c r="P79" s="67">
        <v>2381</v>
      </c>
      <c r="Q79" s="67">
        <v>1390</v>
      </c>
      <c r="R79" s="67">
        <v>991</v>
      </c>
      <c r="S79" s="68">
        <v>1.04</v>
      </c>
      <c r="T79" s="58">
        <f t="shared" si="8"/>
        <v>0.41621167576648466</v>
      </c>
    </row>
    <row r="80" spans="1:20" x14ac:dyDescent="0.35">
      <c r="A80" s="78">
        <v>20</v>
      </c>
      <c r="B80" s="36">
        <v>2300</v>
      </c>
      <c r="C80" s="36">
        <v>1390</v>
      </c>
      <c r="D80" s="36">
        <v>910</v>
      </c>
      <c r="E80" s="48">
        <v>1</v>
      </c>
      <c r="F80" s="58">
        <f t="shared" si="6"/>
        <v>0.39565217391304347</v>
      </c>
      <c r="H80" s="79">
        <v>20</v>
      </c>
      <c r="I80" s="36">
        <v>2300</v>
      </c>
      <c r="J80" s="7">
        <v>1390</v>
      </c>
      <c r="K80" s="7">
        <v>910</v>
      </c>
      <c r="L80" s="48">
        <v>1</v>
      </c>
      <c r="M80" s="58">
        <f t="shared" si="7"/>
        <v>0.39565217391304347</v>
      </c>
      <c r="N80" s="77"/>
      <c r="O80" s="78">
        <v>20</v>
      </c>
      <c r="P80" s="67">
        <v>2381</v>
      </c>
      <c r="Q80" s="67">
        <v>1390</v>
      </c>
      <c r="R80" s="67">
        <v>991</v>
      </c>
      <c r="S80" s="68">
        <v>1.04</v>
      </c>
      <c r="T80" s="58">
        <f t="shared" si="8"/>
        <v>0.41621167576648466</v>
      </c>
    </row>
    <row r="81" spans="1:20" x14ac:dyDescent="0.35">
      <c r="A81" s="78">
        <v>21</v>
      </c>
      <c r="B81" s="36">
        <v>2300</v>
      </c>
      <c r="C81" s="36">
        <v>1390</v>
      </c>
      <c r="D81" s="36">
        <v>910</v>
      </c>
      <c r="E81" s="48">
        <v>1</v>
      </c>
      <c r="F81" s="58">
        <f t="shared" si="6"/>
        <v>0.39565217391304347</v>
      </c>
      <c r="H81" s="79">
        <v>21</v>
      </c>
      <c r="I81" s="36">
        <v>2300</v>
      </c>
      <c r="J81" s="7">
        <v>1390</v>
      </c>
      <c r="K81" s="7">
        <v>910</v>
      </c>
      <c r="L81" s="48">
        <v>1</v>
      </c>
      <c r="M81" s="58">
        <f t="shared" si="7"/>
        <v>0.39565217391304347</v>
      </c>
      <c r="N81" s="77"/>
      <c r="O81" s="78">
        <v>21</v>
      </c>
      <c r="P81" s="67">
        <v>2381</v>
      </c>
      <c r="Q81" s="67">
        <v>1390</v>
      </c>
      <c r="R81" s="67">
        <v>991</v>
      </c>
      <c r="S81" s="68">
        <v>1.04</v>
      </c>
      <c r="T81" s="58">
        <f t="shared" si="8"/>
        <v>0.41621167576648466</v>
      </c>
    </row>
    <row r="82" spans="1:20" x14ac:dyDescent="0.35">
      <c r="A82" s="78">
        <v>22</v>
      </c>
      <c r="B82" s="36">
        <v>2300</v>
      </c>
      <c r="C82" s="36">
        <v>1390</v>
      </c>
      <c r="D82" s="36">
        <v>910</v>
      </c>
      <c r="E82" s="48">
        <v>1</v>
      </c>
      <c r="F82" s="58">
        <f t="shared" si="6"/>
        <v>0.39565217391304347</v>
      </c>
      <c r="H82" s="79">
        <v>22</v>
      </c>
      <c r="I82" s="36">
        <v>2300</v>
      </c>
      <c r="J82" s="7">
        <v>1390</v>
      </c>
      <c r="K82" s="7">
        <v>910</v>
      </c>
      <c r="L82" s="48">
        <v>1</v>
      </c>
      <c r="M82" s="58">
        <f t="shared" si="7"/>
        <v>0.39565217391304347</v>
      </c>
      <c r="N82" s="77"/>
      <c r="O82" s="78">
        <v>22</v>
      </c>
      <c r="P82" s="67">
        <v>2381</v>
      </c>
      <c r="Q82" s="67">
        <v>1390</v>
      </c>
      <c r="R82" s="67">
        <v>991</v>
      </c>
      <c r="S82" s="68">
        <v>1.04</v>
      </c>
      <c r="T82" s="58">
        <f t="shared" si="8"/>
        <v>0.41621167576648466</v>
      </c>
    </row>
    <row r="83" spans="1:20" x14ac:dyDescent="0.35">
      <c r="A83" s="78">
        <v>23</v>
      </c>
      <c r="B83" s="31">
        <v>2517</v>
      </c>
      <c r="C83" s="31">
        <v>1390</v>
      </c>
      <c r="D83" s="31">
        <v>1127</v>
      </c>
      <c r="E83" s="43">
        <v>1.1499999999999999</v>
      </c>
      <c r="F83" s="53">
        <f t="shared" si="6"/>
        <v>0.44775526420341677</v>
      </c>
      <c r="H83" s="79">
        <v>23</v>
      </c>
      <c r="I83" s="31">
        <v>2466</v>
      </c>
      <c r="J83" s="2">
        <v>1390</v>
      </c>
      <c r="K83" s="2">
        <v>1076</v>
      </c>
      <c r="L83" s="43">
        <v>1.1200000000000001</v>
      </c>
      <c r="M83" s="53">
        <f t="shared" si="7"/>
        <v>0.43633414436334145</v>
      </c>
      <c r="N83" s="77"/>
      <c r="O83" s="78">
        <v>23</v>
      </c>
      <c r="P83" s="59">
        <v>2705</v>
      </c>
      <c r="Q83" s="59">
        <v>1390</v>
      </c>
      <c r="R83" s="59">
        <v>1315</v>
      </c>
      <c r="S83" s="60">
        <v>1.33</v>
      </c>
      <c r="T83" s="53">
        <f t="shared" si="8"/>
        <v>0.48613678373382624</v>
      </c>
    </row>
    <row r="84" spans="1:20" x14ac:dyDescent="0.35">
      <c r="A84" s="78">
        <v>24</v>
      </c>
      <c r="B84" s="31">
        <v>2517</v>
      </c>
      <c r="C84" s="31">
        <v>1390</v>
      </c>
      <c r="D84" s="31">
        <v>1127</v>
      </c>
      <c r="E84" s="43">
        <v>1.1499999999999999</v>
      </c>
      <c r="F84" s="53">
        <f t="shared" si="6"/>
        <v>0.44775526420341677</v>
      </c>
      <c r="H84" s="79">
        <v>24</v>
      </c>
      <c r="I84" s="31">
        <v>2466</v>
      </c>
      <c r="J84" s="2">
        <v>1390</v>
      </c>
      <c r="K84" s="2">
        <v>1076</v>
      </c>
      <c r="L84" s="43">
        <v>1.1200000000000001</v>
      </c>
      <c r="M84" s="53">
        <f t="shared" si="7"/>
        <v>0.43633414436334145</v>
      </c>
      <c r="N84" s="77"/>
      <c r="O84" s="78">
        <v>24</v>
      </c>
      <c r="P84" s="59">
        <v>2705</v>
      </c>
      <c r="Q84" s="59">
        <v>1390</v>
      </c>
      <c r="R84" s="59">
        <v>1315</v>
      </c>
      <c r="S84" s="60">
        <v>1.33</v>
      </c>
      <c r="T84" s="53">
        <f t="shared" si="8"/>
        <v>0.48613678373382624</v>
      </c>
    </row>
    <row r="85" spans="1:20" x14ac:dyDescent="0.35">
      <c r="B85" s="1"/>
      <c r="I85" s="1"/>
      <c r="P85" s="1"/>
    </row>
    <row r="87" spans="1:20" ht="18.5" x14ac:dyDescent="0.45">
      <c r="A87" s="115">
        <v>117883</v>
      </c>
      <c r="B87" s="115"/>
      <c r="C87" s="115"/>
      <c r="D87" s="115"/>
      <c r="E87" s="115"/>
      <c r="F87" s="115"/>
      <c r="H87" s="115">
        <v>117914</v>
      </c>
      <c r="I87" s="115"/>
      <c r="J87" s="115"/>
      <c r="K87" s="115"/>
      <c r="L87" s="115"/>
      <c r="M87" s="115"/>
      <c r="O87" s="115">
        <v>117944</v>
      </c>
      <c r="P87" s="115"/>
      <c r="Q87" s="115"/>
      <c r="R87" s="115"/>
      <c r="S87" s="115"/>
      <c r="T87" s="115"/>
    </row>
    <row r="88" spans="1:20" ht="29" x14ac:dyDescent="0.35">
      <c r="A88" s="9" t="s">
        <v>12</v>
      </c>
      <c r="B88" s="9" t="s">
        <v>19</v>
      </c>
      <c r="C88" s="9" t="s">
        <v>14</v>
      </c>
      <c r="D88" s="9" t="s">
        <v>15</v>
      </c>
      <c r="E88" s="9" t="s">
        <v>16</v>
      </c>
      <c r="F88" s="12" t="s">
        <v>17</v>
      </c>
      <c r="H88" s="28" t="s">
        <v>12</v>
      </c>
      <c r="I88" s="9" t="s">
        <v>19</v>
      </c>
      <c r="J88" s="9" t="s">
        <v>14</v>
      </c>
      <c r="K88" s="9" t="s">
        <v>15</v>
      </c>
      <c r="L88" s="9" t="s">
        <v>16</v>
      </c>
      <c r="M88" s="12" t="s">
        <v>17</v>
      </c>
      <c r="O88" s="9" t="s">
        <v>12</v>
      </c>
      <c r="P88" s="9" t="s">
        <v>19</v>
      </c>
      <c r="Q88" s="9" t="s">
        <v>14</v>
      </c>
      <c r="R88" s="9" t="s">
        <v>15</v>
      </c>
      <c r="S88" s="9" t="s">
        <v>16</v>
      </c>
      <c r="T88" s="12" t="s">
        <v>17</v>
      </c>
    </row>
    <row r="89" spans="1:20" x14ac:dyDescent="0.35">
      <c r="A89" s="78">
        <v>1</v>
      </c>
      <c r="B89" s="31"/>
      <c r="C89" s="31"/>
      <c r="D89" s="31"/>
      <c r="E89" s="43"/>
      <c r="F89" s="53"/>
      <c r="G89" s="77"/>
      <c r="H89" s="79">
        <v>1</v>
      </c>
      <c r="I89" s="2"/>
      <c r="J89" s="2"/>
      <c r="K89" s="2"/>
      <c r="L89" s="18"/>
      <c r="M89" s="53"/>
      <c r="N89" s="77"/>
      <c r="O89" s="78">
        <v>1</v>
      </c>
      <c r="P89" s="2"/>
      <c r="Q89" s="2"/>
      <c r="R89" s="2"/>
      <c r="S89" s="18"/>
      <c r="T89" s="53"/>
    </row>
    <row r="90" spans="1:20" x14ac:dyDescent="0.35">
      <c r="A90" s="78">
        <v>2</v>
      </c>
      <c r="B90" s="31"/>
      <c r="C90" s="31"/>
      <c r="D90" s="31"/>
      <c r="E90" s="43"/>
      <c r="F90" s="53"/>
      <c r="G90" s="77"/>
      <c r="H90" s="79">
        <v>2</v>
      </c>
      <c r="I90" s="2"/>
      <c r="J90" s="2"/>
      <c r="K90" s="2"/>
      <c r="L90" s="18"/>
      <c r="M90" s="53"/>
      <c r="N90" s="77"/>
      <c r="O90" s="78">
        <v>2</v>
      </c>
      <c r="P90" s="2"/>
      <c r="Q90" s="2"/>
      <c r="R90" s="2"/>
      <c r="S90" s="18"/>
      <c r="T90" s="53"/>
    </row>
    <row r="91" spans="1:20" x14ac:dyDescent="0.35">
      <c r="A91" s="78">
        <v>3</v>
      </c>
      <c r="B91" s="32"/>
      <c r="C91" s="32"/>
      <c r="D91" s="32"/>
      <c r="E91" s="44"/>
      <c r="F91" s="54"/>
      <c r="G91" s="77"/>
      <c r="H91" s="79">
        <v>3</v>
      </c>
      <c r="I91" s="3"/>
      <c r="J91" s="3"/>
      <c r="K91" s="3"/>
      <c r="L91" s="19"/>
      <c r="M91" s="54"/>
      <c r="N91" s="77"/>
      <c r="O91" s="78">
        <v>3</v>
      </c>
      <c r="P91" s="3"/>
      <c r="Q91" s="3"/>
      <c r="R91" s="3"/>
      <c r="S91" s="19"/>
      <c r="T91" s="54"/>
    </row>
    <row r="92" spans="1:20" x14ac:dyDescent="0.35">
      <c r="A92" s="78">
        <v>4</v>
      </c>
      <c r="B92" s="32"/>
      <c r="C92" s="32"/>
      <c r="D92" s="32"/>
      <c r="E92" s="44"/>
      <c r="F92" s="54"/>
      <c r="G92" s="77"/>
      <c r="H92" s="79">
        <v>4</v>
      </c>
      <c r="I92" s="3"/>
      <c r="J92" s="3"/>
      <c r="K92" s="3"/>
      <c r="L92" s="19"/>
      <c r="M92" s="54"/>
      <c r="N92" s="77"/>
      <c r="O92" s="78">
        <v>4</v>
      </c>
      <c r="P92" s="3"/>
      <c r="Q92" s="3"/>
      <c r="R92" s="3"/>
      <c r="S92" s="19"/>
      <c r="T92" s="54"/>
    </row>
    <row r="93" spans="1:20" x14ac:dyDescent="0.35">
      <c r="A93" s="78">
        <v>5</v>
      </c>
      <c r="B93" s="32"/>
      <c r="C93" s="32"/>
      <c r="D93" s="32"/>
      <c r="E93" s="44"/>
      <c r="F93" s="54"/>
      <c r="G93" s="77"/>
      <c r="H93" s="79">
        <v>5</v>
      </c>
      <c r="I93" s="3"/>
      <c r="J93" s="3"/>
      <c r="K93" s="3"/>
      <c r="L93" s="19"/>
      <c r="M93" s="54"/>
      <c r="N93" s="77"/>
      <c r="O93" s="78">
        <v>5</v>
      </c>
      <c r="P93" s="3"/>
      <c r="Q93" s="3"/>
      <c r="R93" s="3"/>
      <c r="S93" s="19"/>
      <c r="T93" s="54"/>
    </row>
    <row r="94" spans="1:20" x14ac:dyDescent="0.35">
      <c r="A94" s="78">
        <v>6</v>
      </c>
      <c r="B94" s="32"/>
      <c r="C94" s="32"/>
      <c r="D94" s="32"/>
      <c r="E94" s="44"/>
      <c r="F94" s="54"/>
      <c r="G94" s="77"/>
      <c r="H94" s="79">
        <v>6</v>
      </c>
      <c r="I94" s="3"/>
      <c r="J94" s="3"/>
      <c r="K94" s="3"/>
      <c r="L94" s="19"/>
      <c r="M94" s="54"/>
      <c r="N94" s="77"/>
      <c r="O94" s="78">
        <v>6</v>
      </c>
      <c r="P94" s="3"/>
      <c r="Q94" s="3"/>
      <c r="R94" s="3"/>
      <c r="S94" s="19"/>
      <c r="T94" s="54"/>
    </row>
    <row r="95" spans="1:20" x14ac:dyDescent="0.35">
      <c r="A95" s="78">
        <v>7</v>
      </c>
      <c r="B95" s="33"/>
      <c r="C95" s="33"/>
      <c r="D95" s="33"/>
      <c r="E95" s="45"/>
      <c r="F95" s="55"/>
      <c r="G95" s="77"/>
      <c r="H95" s="79">
        <v>7</v>
      </c>
      <c r="I95" s="4"/>
      <c r="J95" s="4"/>
      <c r="K95" s="4"/>
      <c r="L95" s="20"/>
      <c r="M95" s="55"/>
      <c r="N95" s="77"/>
      <c r="O95" s="78">
        <v>7</v>
      </c>
      <c r="P95" s="4"/>
      <c r="Q95" s="4"/>
      <c r="R95" s="4"/>
      <c r="S95" s="20"/>
      <c r="T95" s="55"/>
    </row>
    <row r="96" spans="1:20" x14ac:dyDescent="0.35">
      <c r="A96" s="78">
        <v>8</v>
      </c>
      <c r="B96" s="33"/>
      <c r="C96" s="33"/>
      <c r="D96" s="33"/>
      <c r="E96" s="45"/>
      <c r="F96" s="55"/>
      <c r="G96" s="77"/>
      <c r="H96" s="79">
        <v>8</v>
      </c>
      <c r="I96" s="4"/>
      <c r="J96" s="4"/>
      <c r="K96" s="4"/>
      <c r="L96" s="20"/>
      <c r="M96" s="55"/>
      <c r="N96" s="77"/>
      <c r="O96" s="78">
        <v>8</v>
      </c>
      <c r="P96" s="4"/>
      <c r="Q96" s="4"/>
      <c r="R96" s="4"/>
      <c r="S96" s="20"/>
      <c r="T96" s="55"/>
    </row>
    <row r="97" spans="1:20" x14ac:dyDescent="0.35">
      <c r="A97" s="78">
        <v>9</v>
      </c>
      <c r="B97" s="33"/>
      <c r="C97" s="33"/>
      <c r="D97" s="33"/>
      <c r="E97" s="45"/>
      <c r="F97" s="55"/>
      <c r="G97" s="77"/>
      <c r="H97" s="79">
        <v>9</v>
      </c>
      <c r="I97" s="4"/>
      <c r="J97" s="4"/>
      <c r="K97" s="4"/>
      <c r="L97" s="20"/>
      <c r="M97" s="55"/>
      <c r="N97" s="77"/>
      <c r="O97" s="78">
        <v>9</v>
      </c>
      <c r="P97" s="4"/>
      <c r="Q97" s="4"/>
      <c r="R97" s="4"/>
      <c r="S97" s="20"/>
      <c r="T97" s="55"/>
    </row>
    <row r="98" spans="1:20" x14ac:dyDescent="0.35">
      <c r="A98" s="78">
        <v>10</v>
      </c>
      <c r="B98" s="33"/>
      <c r="C98" s="33"/>
      <c r="D98" s="33"/>
      <c r="E98" s="45"/>
      <c r="F98" s="55"/>
      <c r="G98" s="77"/>
      <c r="H98" s="79">
        <v>10</v>
      </c>
      <c r="I98" s="4"/>
      <c r="J98" s="4"/>
      <c r="K98" s="4"/>
      <c r="L98" s="20"/>
      <c r="M98" s="55"/>
      <c r="N98" s="77"/>
      <c r="O98" s="78">
        <v>10</v>
      </c>
      <c r="P98" s="4"/>
      <c r="Q98" s="4"/>
      <c r="R98" s="4"/>
      <c r="S98" s="20"/>
      <c r="T98" s="55"/>
    </row>
    <row r="99" spans="1:20" x14ac:dyDescent="0.35">
      <c r="A99" s="78">
        <v>11</v>
      </c>
      <c r="B99" s="34"/>
      <c r="C99" s="34"/>
      <c r="D99" s="34"/>
      <c r="E99" s="46"/>
      <c r="F99" s="56"/>
      <c r="G99" s="77"/>
      <c r="H99" s="79">
        <v>11</v>
      </c>
      <c r="I99" s="5"/>
      <c r="J99" s="5"/>
      <c r="K99" s="5"/>
      <c r="L99" s="21"/>
      <c r="M99" s="56"/>
      <c r="N99" s="77"/>
      <c r="O99" s="78">
        <v>11</v>
      </c>
      <c r="P99" s="5"/>
      <c r="Q99" s="5"/>
      <c r="R99" s="5"/>
      <c r="S99" s="21"/>
      <c r="T99" s="56"/>
    </row>
    <row r="100" spans="1:20" x14ac:dyDescent="0.35">
      <c r="A100" s="78">
        <v>12</v>
      </c>
      <c r="B100" s="34"/>
      <c r="C100" s="34"/>
      <c r="D100" s="34"/>
      <c r="E100" s="46"/>
      <c r="F100" s="56"/>
      <c r="G100" s="77"/>
      <c r="H100" s="79">
        <v>12</v>
      </c>
      <c r="I100" s="5"/>
      <c r="J100" s="5"/>
      <c r="K100" s="5"/>
      <c r="L100" s="21"/>
      <c r="M100" s="56"/>
      <c r="N100" s="77"/>
      <c r="O100" s="78">
        <v>12</v>
      </c>
      <c r="P100" s="5"/>
      <c r="Q100" s="5"/>
      <c r="R100" s="5"/>
      <c r="S100" s="21"/>
      <c r="T100" s="56"/>
    </row>
    <row r="101" spans="1:20" x14ac:dyDescent="0.35">
      <c r="A101" s="78">
        <v>13</v>
      </c>
      <c r="B101" s="34"/>
      <c r="C101" s="34"/>
      <c r="D101" s="34"/>
      <c r="E101" s="46"/>
      <c r="F101" s="56"/>
      <c r="G101" s="77"/>
      <c r="H101" s="79">
        <v>13</v>
      </c>
      <c r="I101" s="5"/>
      <c r="J101" s="5"/>
      <c r="K101" s="5"/>
      <c r="L101" s="21"/>
      <c r="M101" s="56"/>
      <c r="N101" s="77"/>
      <c r="O101" s="78">
        <v>13</v>
      </c>
      <c r="P101" s="5"/>
      <c r="Q101" s="5"/>
      <c r="R101" s="5"/>
      <c r="S101" s="21"/>
      <c r="T101" s="56"/>
    </row>
    <row r="102" spans="1:20" x14ac:dyDescent="0.35">
      <c r="A102" s="78">
        <v>14</v>
      </c>
      <c r="B102" s="34"/>
      <c r="C102" s="34"/>
      <c r="D102" s="34"/>
      <c r="E102" s="46"/>
      <c r="F102" s="56"/>
      <c r="G102" s="77"/>
      <c r="H102" s="79">
        <v>14</v>
      </c>
      <c r="I102" s="5"/>
      <c r="J102" s="5"/>
      <c r="K102" s="5"/>
      <c r="L102" s="21"/>
      <c r="M102" s="56"/>
      <c r="N102" s="77"/>
      <c r="O102" s="78">
        <v>14</v>
      </c>
      <c r="P102" s="5"/>
      <c r="Q102" s="5"/>
      <c r="R102" s="5"/>
      <c r="S102" s="21"/>
      <c r="T102" s="56"/>
    </row>
    <row r="103" spans="1:20" x14ac:dyDescent="0.35">
      <c r="A103" s="78">
        <v>15</v>
      </c>
      <c r="B103" s="35"/>
      <c r="C103" s="35"/>
      <c r="D103" s="35"/>
      <c r="E103" s="47"/>
      <c r="F103" s="57"/>
      <c r="G103" s="77"/>
      <c r="H103" s="79">
        <v>15</v>
      </c>
      <c r="I103" s="6"/>
      <c r="J103" s="6"/>
      <c r="K103" s="6"/>
      <c r="L103" s="22"/>
      <c r="M103" s="57"/>
      <c r="N103" s="77"/>
      <c r="O103" s="78">
        <v>15</v>
      </c>
      <c r="P103" s="6"/>
      <c r="Q103" s="6"/>
      <c r="R103" s="6"/>
      <c r="S103" s="22"/>
      <c r="T103" s="57"/>
    </row>
    <row r="104" spans="1:20" x14ac:dyDescent="0.35">
      <c r="A104" s="78">
        <v>16</v>
      </c>
      <c r="B104" s="35"/>
      <c r="C104" s="35"/>
      <c r="D104" s="35"/>
      <c r="E104" s="47"/>
      <c r="F104" s="57"/>
      <c r="G104" s="77"/>
      <c r="H104" s="79">
        <v>16</v>
      </c>
      <c r="I104" s="6"/>
      <c r="J104" s="6"/>
      <c r="K104" s="6"/>
      <c r="L104" s="22"/>
      <c r="M104" s="57"/>
      <c r="N104" s="77"/>
      <c r="O104" s="78">
        <v>16</v>
      </c>
      <c r="P104" s="6"/>
      <c r="Q104" s="6"/>
      <c r="R104" s="6"/>
      <c r="S104" s="22"/>
      <c r="T104" s="57"/>
    </row>
    <row r="105" spans="1:20" x14ac:dyDescent="0.35">
      <c r="A105" s="78">
        <v>17</v>
      </c>
      <c r="B105" s="35"/>
      <c r="C105" s="35"/>
      <c r="D105" s="35"/>
      <c r="E105" s="47"/>
      <c r="F105" s="57"/>
      <c r="G105" s="77"/>
      <c r="H105" s="79">
        <v>17</v>
      </c>
      <c r="I105" s="6"/>
      <c r="J105" s="6"/>
      <c r="K105" s="6"/>
      <c r="L105" s="22"/>
      <c r="M105" s="57"/>
      <c r="N105" s="77"/>
      <c r="O105" s="78">
        <v>17</v>
      </c>
      <c r="P105" s="6"/>
      <c r="Q105" s="6"/>
      <c r="R105" s="6"/>
      <c r="S105" s="22"/>
      <c r="T105" s="57"/>
    </row>
    <row r="106" spans="1:20" x14ac:dyDescent="0.35">
      <c r="A106" s="78">
        <v>18</v>
      </c>
      <c r="B106" s="35"/>
      <c r="C106" s="35"/>
      <c r="D106" s="35"/>
      <c r="E106" s="47"/>
      <c r="F106" s="57"/>
      <c r="G106" s="77"/>
      <c r="H106" s="79">
        <v>18</v>
      </c>
      <c r="I106" s="6"/>
      <c r="J106" s="6"/>
      <c r="K106" s="6"/>
      <c r="L106" s="22"/>
      <c r="M106" s="57"/>
      <c r="N106" s="77"/>
      <c r="O106" s="78">
        <v>18</v>
      </c>
      <c r="P106" s="6"/>
      <c r="Q106" s="6"/>
      <c r="R106" s="6"/>
      <c r="S106" s="22"/>
      <c r="T106" s="57"/>
    </row>
    <row r="107" spans="1:20" x14ac:dyDescent="0.35">
      <c r="A107" s="78">
        <v>19</v>
      </c>
      <c r="B107" s="36"/>
      <c r="C107" s="36"/>
      <c r="D107" s="36"/>
      <c r="E107" s="48"/>
      <c r="F107" s="58"/>
      <c r="G107" s="77"/>
      <c r="H107" s="79">
        <v>19</v>
      </c>
      <c r="I107" s="7"/>
      <c r="J107" s="7"/>
      <c r="K107" s="7"/>
      <c r="L107" s="23"/>
      <c r="M107" s="58"/>
      <c r="N107" s="77"/>
      <c r="O107" s="78">
        <v>19</v>
      </c>
      <c r="P107" s="7"/>
      <c r="Q107" s="7"/>
      <c r="R107" s="7"/>
      <c r="S107" s="23"/>
      <c r="T107" s="58"/>
    </row>
    <row r="108" spans="1:20" x14ac:dyDescent="0.35">
      <c r="A108" s="78">
        <v>20</v>
      </c>
      <c r="B108" s="36"/>
      <c r="C108" s="36"/>
      <c r="D108" s="36"/>
      <c r="E108" s="48"/>
      <c r="F108" s="58"/>
      <c r="G108" s="77"/>
      <c r="H108" s="79">
        <v>20</v>
      </c>
      <c r="I108" s="7"/>
      <c r="J108" s="7"/>
      <c r="K108" s="7"/>
      <c r="L108" s="23"/>
      <c r="M108" s="58"/>
      <c r="N108" s="77"/>
      <c r="O108" s="78">
        <v>20</v>
      </c>
      <c r="P108" s="7"/>
      <c r="Q108" s="7"/>
      <c r="R108" s="7"/>
      <c r="S108" s="23"/>
      <c r="T108" s="58"/>
    </row>
    <row r="109" spans="1:20" x14ac:dyDescent="0.35">
      <c r="A109" s="78">
        <v>21</v>
      </c>
      <c r="B109" s="36"/>
      <c r="C109" s="36"/>
      <c r="D109" s="36"/>
      <c r="E109" s="48"/>
      <c r="F109" s="58"/>
      <c r="G109" s="77"/>
      <c r="H109" s="79">
        <v>21</v>
      </c>
      <c r="I109" s="7"/>
      <c r="J109" s="7"/>
      <c r="K109" s="7"/>
      <c r="L109" s="23"/>
      <c r="M109" s="58"/>
      <c r="N109" s="77"/>
      <c r="O109" s="78">
        <v>21</v>
      </c>
      <c r="P109" s="7"/>
      <c r="Q109" s="7"/>
      <c r="R109" s="7"/>
      <c r="S109" s="23"/>
      <c r="T109" s="58"/>
    </row>
    <row r="110" spans="1:20" x14ac:dyDescent="0.35">
      <c r="A110" s="78">
        <v>22</v>
      </c>
      <c r="B110" s="36"/>
      <c r="C110" s="36"/>
      <c r="D110" s="36"/>
      <c r="E110" s="48"/>
      <c r="F110" s="58"/>
      <c r="G110" s="77"/>
      <c r="H110" s="79">
        <v>22</v>
      </c>
      <c r="I110" s="7"/>
      <c r="J110" s="7"/>
      <c r="K110" s="7"/>
      <c r="L110" s="23"/>
      <c r="M110" s="58"/>
      <c r="N110" s="77"/>
      <c r="O110" s="78">
        <v>22</v>
      </c>
      <c r="P110" s="7"/>
      <c r="Q110" s="7"/>
      <c r="R110" s="7"/>
      <c r="S110" s="23"/>
      <c r="T110" s="58"/>
    </row>
    <row r="111" spans="1:20" x14ac:dyDescent="0.35">
      <c r="A111" s="78">
        <v>23</v>
      </c>
      <c r="B111" s="31"/>
      <c r="C111" s="31"/>
      <c r="D111" s="31"/>
      <c r="E111" s="43"/>
      <c r="F111" s="53"/>
      <c r="G111" s="77"/>
      <c r="H111" s="79">
        <v>23</v>
      </c>
      <c r="I111" s="2"/>
      <c r="J111" s="2"/>
      <c r="K111" s="2"/>
      <c r="L111" s="18"/>
      <c r="M111" s="53"/>
      <c r="N111" s="77"/>
      <c r="O111" s="78">
        <v>23</v>
      </c>
      <c r="P111" s="2"/>
      <c r="Q111" s="2"/>
      <c r="R111" s="2"/>
      <c r="S111" s="18"/>
      <c r="T111" s="53"/>
    </row>
    <row r="112" spans="1:20" x14ac:dyDescent="0.35">
      <c r="A112" s="78">
        <v>24</v>
      </c>
      <c r="B112" s="31"/>
      <c r="C112" s="31"/>
      <c r="D112" s="31"/>
      <c r="E112" s="43"/>
      <c r="F112" s="53"/>
      <c r="G112" s="77"/>
      <c r="H112" s="79">
        <v>24</v>
      </c>
      <c r="I112" s="2"/>
      <c r="J112" s="2"/>
      <c r="K112" s="2"/>
      <c r="L112" s="18"/>
      <c r="M112" s="53"/>
      <c r="N112" s="77"/>
      <c r="O112" s="78">
        <v>24</v>
      </c>
      <c r="P112" s="2"/>
      <c r="Q112" s="2"/>
      <c r="R112" s="2"/>
      <c r="S112" s="18"/>
      <c r="T112" s="53"/>
    </row>
    <row r="113" spans="1:16" x14ac:dyDescent="0.35">
      <c r="B113" s="1"/>
      <c r="I113" s="1"/>
      <c r="P113" s="1"/>
    </row>
    <row r="115" spans="1:16" ht="18.5" x14ac:dyDescent="0.45">
      <c r="A115" s="29"/>
    </row>
    <row r="116" spans="1:16" x14ac:dyDescent="0.35">
      <c r="A116" s="30"/>
    </row>
    <row r="117" spans="1:16" ht="18.5" x14ac:dyDescent="0.45">
      <c r="A117" s="29"/>
      <c r="B117" s="29"/>
      <c r="C117" s="29"/>
    </row>
    <row r="118" spans="1:16" ht="18.5" x14ac:dyDescent="0.45">
      <c r="A118" s="29"/>
      <c r="B118" s="29"/>
      <c r="C118" s="29"/>
    </row>
    <row r="119" spans="1:16" ht="18.5" x14ac:dyDescent="0.45">
      <c r="A119" s="29"/>
      <c r="B119" s="29"/>
      <c r="C119" s="29"/>
    </row>
    <row r="120" spans="1:16" ht="18.5" x14ac:dyDescent="0.45">
      <c r="A120" s="29"/>
      <c r="B120" s="29"/>
      <c r="C120" s="29"/>
    </row>
  </sheetData>
  <mergeCells count="12">
    <mergeCell ref="A59:F59"/>
    <mergeCell ref="H59:M59"/>
    <mergeCell ref="O59:T59"/>
    <mergeCell ref="A87:F87"/>
    <mergeCell ref="H87:M87"/>
    <mergeCell ref="O87:T87"/>
    <mergeCell ref="A1:F1"/>
    <mergeCell ref="H1:M1"/>
    <mergeCell ref="O1:T1"/>
    <mergeCell ref="A30:F30"/>
    <mergeCell ref="H30:M30"/>
    <mergeCell ref="O30:T3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7"/>
  <dimension ref="A1:BL289"/>
  <sheetViews>
    <sheetView topLeftCell="K1" zoomScale="85" zoomScaleNormal="85" zoomScaleSheetLayoutView="71" workbookViewId="0">
      <pane ySplit="1" topLeftCell="A5" activePane="bottomLeft" state="frozen"/>
      <selection pane="bottomLeft" activeCell="M39" sqref="M39"/>
    </sheetView>
  </sheetViews>
  <sheetFormatPr defaultRowHeight="14.5" x14ac:dyDescent="0.35"/>
  <cols>
    <col min="1" max="1" width="10.81640625" bestFit="1" customWidth="1"/>
    <col min="2" max="2" width="17.81640625" customWidth="1"/>
    <col min="3" max="3" width="10.81640625" customWidth="1"/>
    <col min="4" max="4" width="16.54296875" customWidth="1"/>
    <col min="7" max="7" width="12.453125" customWidth="1"/>
    <col min="9" max="9" width="14.81640625" customWidth="1"/>
    <col min="11" max="11" width="17.26953125" bestFit="1" customWidth="1"/>
    <col min="12" max="13" width="9.1796875" bestFit="1" customWidth="1"/>
    <col min="14" max="14" width="13.453125" bestFit="1" customWidth="1"/>
    <col min="15" max="15" width="49.453125" bestFit="1" customWidth="1"/>
    <col min="16" max="16" width="21.453125" bestFit="1" customWidth="1"/>
    <col min="38" max="38" width="14.81640625" bestFit="1" customWidth="1"/>
    <col min="39" max="39" width="15.26953125" bestFit="1" customWidth="1"/>
    <col min="40" max="62" width="4.81640625" bestFit="1" customWidth="1"/>
    <col min="63" max="63" width="6.7265625" bestFit="1" customWidth="1"/>
    <col min="64" max="64" width="10.7265625" bestFit="1" customWidth="1"/>
  </cols>
  <sheetData>
    <row r="1" spans="1:64" s="30" customFormat="1" x14ac:dyDescent="0.35">
      <c r="A1" s="30" t="s">
        <v>20</v>
      </c>
      <c r="B1" s="30" t="s">
        <v>21</v>
      </c>
      <c r="C1" s="30" t="s">
        <v>25</v>
      </c>
      <c r="D1" s="30" t="s">
        <v>12</v>
      </c>
      <c r="E1" s="30" t="s">
        <v>22</v>
      </c>
      <c r="F1" s="30" t="s">
        <v>37</v>
      </c>
      <c r="G1" s="30" t="s">
        <v>38</v>
      </c>
      <c r="H1" s="30" t="s">
        <v>43</v>
      </c>
      <c r="K1" s="52" t="s">
        <v>20</v>
      </c>
      <c r="L1" t="s">
        <v>8</v>
      </c>
      <c r="O1" s="30" t="str">
        <f>IF($L$2 ="RRS", "Responsive Reserve", "") &amp; " Requirement Comparison for " &amp; TEXT(DATEVALUE($L$1 &amp;" 1"), "Mmmm")</f>
        <v>Responsive Reserve Requirement Comparison for September</v>
      </c>
    </row>
    <row r="2" spans="1:64" x14ac:dyDescent="0.35">
      <c r="A2" t="str">
        <f>TEXT(B2, "mmm")</f>
        <v>Jan</v>
      </c>
      <c r="B2" s="49">
        <f>DATE(2018, MONTH('2022_RRS_Details'!$A$2), 1)</f>
        <v>43101</v>
      </c>
      <c r="C2" s="49" t="str">
        <f>IF(OR(D2=1, D2=2, D2=23, D2=24), "a. HE1-2 &amp; HE23-24", IF(OR(D2=3, D2=4, D2=5, D2=6), "b. HE3-6", IF(OR(D2=7, D2=8, D2=9, D2=10), "c. HE7-10", IF(OR(D2=11, D2=12, D2=13, D2=14), "d. HE11-14", IF(OR(D2=15, D2=16, D2=17, D2=18), "e. HE15-18", IF(OR(D2=19, D2=20, D2=21, D2=22), "f. HE19-22", NA()))))))</f>
        <v>a. HE1-2 &amp; HE23-24</v>
      </c>
      <c r="D2">
        <v>1</v>
      </c>
      <c r="E2" t="s">
        <v>24</v>
      </c>
      <c r="F2" s="1">
        <f>'2022_RRS'!$B3</f>
        <v>2982</v>
      </c>
      <c r="G2" s="1">
        <f>'2023_RRS'!B3</f>
        <v>3041</v>
      </c>
      <c r="H2" s="1">
        <f>IF(G2=0, 0,G2- F2)</f>
        <v>59</v>
      </c>
      <c r="I2" s="1"/>
      <c r="K2" s="52" t="s">
        <v>22</v>
      </c>
      <c r="L2" t="s">
        <v>24</v>
      </c>
      <c r="O2" t="str">
        <f>"Range: "&amp;Q4&amp;" MW - "&amp;Q5&amp;" MW;" &amp; CHAR(9) &amp; CHAR(10) &amp; "Avg: "&amp;Q6&amp;" MW ("&amp;ABS(Q7)&amp;" MW "&amp;IF(Q7&lt;0,"decrease", "increase") &amp; " from prev year)"</f>
        <v>Range: 2427 MW - 2800 MW;	
Avg: 2693 MW (19 MW decrease from prev year)</v>
      </c>
    </row>
    <row r="3" spans="1:64" x14ac:dyDescent="0.35">
      <c r="A3" t="str">
        <f t="shared" ref="A3:A66" si="0">TEXT(B3, "mmm")</f>
        <v>Jan</v>
      </c>
      <c r="B3" s="49">
        <f>DATE(2018, MONTH('2022_RRS_Details'!$A$2), 1)</f>
        <v>43101</v>
      </c>
      <c r="C3" s="49" t="str">
        <f t="shared" ref="C3:C66" si="1">IF(OR(D3=1, D3=2, D3=23, D3=24), "a. HE1-2 &amp; HE23-24", IF(OR(D3=3, D3=4, D3=5, D3=6), "b. HE3-6", IF(OR(D3=7, D3=8, D3=9, D3=10), "c. HE7-10", IF(OR(D3=11, D3=12, D3=13, D3=14), "d. HE11-14", IF(OR(D3=15, D3=16, D3=17, D3=18), "e. HE15-18", IF(OR(D3=19, D3=20, D3=21, D3=22), "f. HE19-22", NA()))))))</f>
        <v>a. HE1-2 &amp; HE23-24</v>
      </c>
      <c r="D3">
        <v>2</v>
      </c>
      <c r="E3" t="s">
        <v>24</v>
      </c>
      <c r="F3" s="1">
        <f>'2022_RRS'!$B4</f>
        <v>2982</v>
      </c>
      <c r="G3" s="1">
        <f>'2023_RRS'!B4</f>
        <v>3041</v>
      </c>
      <c r="H3" s="1">
        <f t="shared" ref="H3:H66" si="2">IF(G3=0, 0,G3- F3)</f>
        <v>59</v>
      </c>
      <c r="I3" s="1"/>
      <c r="AL3" s="52" t="s">
        <v>48</v>
      </c>
      <c r="AM3" s="52" t="s">
        <v>47</v>
      </c>
    </row>
    <row r="4" spans="1:64" x14ac:dyDescent="0.35">
      <c r="A4" t="str">
        <f t="shared" si="0"/>
        <v>Jan</v>
      </c>
      <c r="B4" s="49">
        <f>DATE(2018, MONTH('2022_RRS_Details'!$A$2), 1)</f>
        <v>43101</v>
      </c>
      <c r="C4" s="49" t="str">
        <f t="shared" si="1"/>
        <v>b. HE3-6</v>
      </c>
      <c r="D4">
        <v>3</v>
      </c>
      <c r="E4" t="s">
        <v>24</v>
      </c>
      <c r="F4" s="1">
        <f>'2022_RRS'!$B5</f>
        <v>2982</v>
      </c>
      <c r="G4" s="1">
        <f>'2023_RRS'!B5</f>
        <v>2991</v>
      </c>
      <c r="H4" s="1">
        <f t="shared" si="2"/>
        <v>9</v>
      </c>
      <c r="I4" s="1"/>
      <c r="K4" s="52" t="s">
        <v>23</v>
      </c>
      <c r="L4" t="s">
        <v>39</v>
      </c>
      <c r="M4" t="s">
        <v>105</v>
      </c>
      <c r="P4" t="s">
        <v>107</v>
      </c>
      <c r="Q4">
        <f>ROUND(MIN($M$5:$M$10), 0)</f>
        <v>2427</v>
      </c>
      <c r="AL4" s="52" t="s">
        <v>23</v>
      </c>
      <c r="AM4">
        <v>1</v>
      </c>
      <c r="AN4">
        <v>2</v>
      </c>
      <c r="AO4">
        <v>3</v>
      </c>
      <c r="AP4">
        <v>4</v>
      </c>
      <c r="AQ4">
        <v>5</v>
      </c>
      <c r="AR4">
        <v>6</v>
      </c>
      <c r="AS4">
        <v>7</v>
      </c>
      <c r="AT4">
        <v>8</v>
      </c>
      <c r="AU4">
        <v>9</v>
      </c>
      <c r="AV4">
        <v>10</v>
      </c>
      <c r="AW4">
        <v>11</v>
      </c>
      <c r="AX4">
        <v>12</v>
      </c>
      <c r="AY4">
        <v>13</v>
      </c>
      <c r="AZ4">
        <v>14</v>
      </c>
      <c r="BA4">
        <v>15</v>
      </c>
      <c r="BB4">
        <v>16</v>
      </c>
      <c r="BC4">
        <v>17</v>
      </c>
      <c r="BD4">
        <v>18</v>
      </c>
      <c r="BE4">
        <v>19</v>
      </c>
      <c r="BF4">
        <v>20</v>
      </c>
      <c r="BG4">
        <v>21</v>
      </c>
      <c r="BH4">
        <v>22</v>
      </c>
      <c r="BI4">
        <v>23</v>
      </c>
      <c r="BJ4">
        <v>24</v>
      </c>
      <c r="BK4" t="s">
        <v>46</v>
      </c>
      <c r="BL4" t="s">
        <v>32</v>
      </c>
    </row>
    <row r="5" spans="1:64" x14ac:dyDescent="0.35">
      <c r="A5" t="str">
        <f t="shared" si="0"/>
        <v>Jan</v>
      </c>
      <c r="B5" s="49">
        <f>DATE(2018, MONTH('2022_RRS_Details'!$A$2), 1)</f>
        <v>43101</v>
      </c>
      <c r="C5" s="49" t="str">
        <f t="shared" si="1"/>
        <v>b. HE3-6</v>
      </c>
      <c r="D5">
        <v>4</v>
      </c>
      <c r="E5" t="s">
        <v>24</v>
      </c>
      <c r="F5" s="1">
        <f>'2022_RRS'!$B6</f>
        <v>2982</v>
      </c>
      <c r="G5" s="1">
        <f>'2023_RRS'!B6</f>
        <v>2991</v>
      </c>
      <c r="H5" s="1">
        <f t="shared" si="2"/>
        <v>9</v>
      </c>
      <c r="I5" s="1"/>
      <c r="K5" s="50" t="s">
        <v>26</v>
      </c>
      <c r="L5" s="51">
        <v>2732</v>
      </c>
      <c r="M5" s="51">
        <v>2705</v>
      </c>
      <c r="P5" t="s">
        <v>108</v>
      </c>
      <c r="Q5">
        <f>ROUND(MAX($M$5:$M$10), 0)</f>
        <v>2800</v>
      </c>
      <c r="AL5" s="50" t="s">
        <v>0</v>
      </c>
      <c r="AM5" s="51">
        <v>2982</v>
      </c>
      <c r="AN5" s="51">
        <v>2982</v>
      </c>
      <c r="AO5" s="51">
        <v>2982</v>
      </c>
      <c r="AP5" s="51">
        <v>2982</v>
      </c>
      <c r="AQ5" s="51">
        <v>2982</v>
      </c>
      <c r="AR5" s="51">
        <v>2982</v>
      </c>
      <c r="AS5" s="51">
        <v>2898</v>
      </c>
      <c r="AT5" s="51">
        <v>2898</v>
      </c>
      <c r="AU5" s="51">
        <v>2898</v>
      </c>
      <c r="AV5" s="51">
        <v>2898</v>
      </c>
      <c r="AW5" s="51">
        <v>2898</v>
      </c>
      <c r="AX5" s="51">
        <v>2898</v>
      </c>
      <c r="AY5" s="51">
        <v>2898</v>
      </c>
      <c r="AZ5" s="51">
        <v>2898</v>
      </c>
      <c r="BA5" s="51">
        <v>2898</v>
      </c>
      <c r="BB5" s="51">
        <v>2898</v>
      </c>
      <c r="BC5" s="51">
        <v>2898</v>
      </c>
      <c r="BD5" s="51">
        <v>2898</v>
      </c>
      <c r="BE5" s="51">
        <v>2898</v>
      </c>
      <c r="BF5" s="51">
        <v>2898</v>
      </c>
      <c r="BG5" s="51">
        <v>2898</v>
      </c>
      <c r="BH5" s="51">
        <v>2898</v>
      </c>
      <c r="BI5" s="51">
        <v>2982</v>
      </c>
      <c r="BJ5" s="51">
        <v>2982</v>
      </c>
      <c r="BK5" s="51"/>
      <c r="BL5" s="51">
        <v>2982</v>
      </c>
    </row>
    <row r="6" spans="1:64" x14ac:dyDescent="0.35">
      <c r="A6" t="str">
        <f t="shared" si="0"/>
        <v>Jan</v>
      </c>
      <c r="B6" s="49">
        <f>DATE(2018, MONTH('2022_RRS_Details'!$A$2), 1)</f>
        <v>43101</v>
      </c>
      <c r="C6" s="49" t="str">
        <f t="shared" si="1"/>
        <v>b. HE3-6</v>
      </c>
      <c r="D6">
        <v>5</v>
      </c>
      <c r="E6" t="s">
        <v>24</v>
      </c>
      <c r="F6" s="1">
        <f>'2022_RRS'!$B7</f>
        <v>2982</v>
      </c>
      <c r="G6" s="1">
        <f>'2023_RRS'!B7</f>
        <v>2991</v>
      </c>
      <c r="H6" s="1">
        <f t="shared" si="2"/>
        <v>9</v>
      </c>
      <c r="I6" s="1"/>
      <c r="K6" s="50" t="s">
        <v>27</v>
      </c>
      <c r="L6" s="51">
        <v>2825</v>
      </c>
      <c r="M6" s="51">
        <v>2774</v>
      </c>
      <c r="P6" t="s">
        <v>109</v>
      </c>
      <c r="Q6">
        <f>ROUND(AVERAGE($M$5:$M$10), 0)</f>
        <v>2693</v>
      </c>
      <c r="AL6" s="50" t="s">
        <v>1</v>
      </c>
      <c r="AM6" s="51">
        <v>3015</v>
      </c>
      <c r="AN6" s="51">
        <v>3015</v>
      </c>
      <c r="AO6" s="51">
        <v>3015</v>
      </c>
      <c r="AP6" s="51">
        <v>3015</v>
      </c>
      <c r="AQ6" s="51">
        <v>3015</v>
      </c>
      <c r="AR6" s="51">
        <v>3015</v>
      </c>
      <c r="AS6" s="51">
        <v>2898</v>
      </c>
      <c r="AT6" s="51">
        <v>2898</v>
      </c>
      <c r="AU6" s="51">
        <v>2898</v>
      </c>
      <c r="AV6" s="51">
        <v>2898</v>
      </c>
      <c r="AW6" s="51">
        <v>2898</v>
      </c>
      <c r="AX6" s="51">
        <v>2898</v>
      </c>
      <c r="AY6" s="51">
        <v>2898</v>
      </c>
      <c r="AZ6" s="51">
        <v>2898</v>
      </c>
      <c r="BA6" s="51">
        <v>2936</v>
      </c>
      <c r="BB6" s="51">
        <v>2936</v>
      </c>
      <c r="BC6" s="51">
        <v>2936</v>
      </c>
      <c r="BD6" s="51">
        <v>2936</v>
      </c>
      <c r="BE6" s="51">
        <v>2936</v>
      </c>
      <c r="BF6" s="51">
        <v>2936</v>
      </c>
      <c r="BG6" s="51">
        <v>2936</v>
      </c>
      <c r="BH6" s="51">
        <v>2936</v>
      </c>
      <c r="BI6" s="51">
        <v>3015</v>
      </c>
      <c r="BJ6" s="51">
        <v>3015</v>
      </c>
      <c r="BK6" s="51"/>
      <c r="BL6" s="51">
        <v>3015</v>
      </c>
    </row>
    <row r="7" spans="1:64" x14ac:dyDescent="0.35">
      <c r="A7" t="str">
        <f t="shared" si="0"/>
        <v>Jan</v>
      </c>
      <c r="B7" s="49">
        <f>DATE(2018, MONTH('2022_RRS_Details'!$A$2), 1)</f>
        <v>43101</v>
      </c>
      <c r="C7" s="49" t="str">
        <f t="shared" si="1"/>
        <v>b. HE3-6</v>
      </c>
      <c r="D7">
        <v>6</v>
      </c>
      <c r="E7" t="s">
        <v>24</v>
      </c>
      <c r="F7" s="1">
        <f>'2022_RRS'!$B8</f>
        <v>2982</v>
      </c>
      <c r="G7" s="1">
        <f>'2023_RRS'!B8</f>
        <v>2991</v>
      </c>
      <c r="H7" s="1">
        <f t="shared" si="2"/>
        <v>9</v>
      </c>
      <c r="I7" s="1"/>
      <c r="K7" s="50" t="s">
        <v>28</v>
      </c>
      <c r="L7" s="51">
        <v>2618</v>
      </c>
      <c r="M7" s="51">
        <v>2651</v>
      </c>
      <c r="P7" t="s">
        <v>110</v>
      </c>
      <c r="Q7">
        <f>ROUND(Q6-AVERAGE(L5:L10), 0)</f>
        <v>-19</v>
      </c>
      <c r="AL7" s="50" t="s">
        <v>2</v>
      </c>
      <c r="AM7" s="51">
        <v>3178</v>
      </c>
      <c r="AN7" s="51">
        <v>3178</v>
      </c>
      <c r="AO7" s="51">
        <v>3178</v>
      </c>
      <c r="AP7" s="51">
        <v>3178</v>
      </c>
      <c r="AQ7" s="51">
        <v>3178</v>
      </c>
      <c r="AR7" s="51">
        <v>3178</v>
      </c>
      <c r="AS7" s="51">
        <v>3088</v>
      </c>
      <c r="AT7" s="51">
        <v>3088</v>
      </c>
      <c r="AU7" s="51">
        <v>3088</v>
      </c>
      <c r="AV7" s="51">
        <v>3088</v>
      </c>
      <c r="AW7" s="51">
        <v>3015</v>
      </c>
      <c r="AX7" s="51">
        <v>3015</v>
      </c>
      <c r="AY7" s="51">
        <v>3015</v>
      </c>
      <c r="AZ7" s="51">
        <v>3015</v>
      </c>
      <c r="BA7" s="51">
        <v>2982</v>
      </c>
      <c r="BB7" s="51">
        <v>2982</v>
      </c>
      <c r="BC7" s="51">
        <v>2982</v>
      </c>
      <c r="BD7" s="51">
        <v>2982</v>
      </c>
      <c r="BE7" s="51">
        <v>2982</v>
      </c>
      <c r="BF7" s="51">
        <v>2982</v>
      </c>
      <c r="BG7" s="51">
        <v>2982</v>
      </c>
      <c r="BH7" s="51">
        <v>2982</v>
      </c>
      <c r="BI7" s="51">
        <v>3178</v>
      </c>
      <c r="BJ7" s="51">
        <v>3178</v>
      </c>
      <c r="BK7" s="51"/>
      <c r="BL7" s="51">
        <v>3178</v>
      </c>
    </row>
    <row r="8" spans="1:64" x14ac:dyDescent="0.35">
      <c r="A8" t="str">
        <f t="shared" si="0"/>
        <v>Jan</v>
      </c>
      <c r="B8" s="49">
        <f>DATE(2018, MONTH('2022_RRS_Details'!$A$2), 1)</f>
        <v>43101</v>
      </c>
      <c r="C8" s="49" t="str">
        <f t="shared" si="1"/>
        <v>c. HE7-10</v>
      </c>
      <c r="D8">
        <v>7</v>
      </c>
      <c r="E8" t="s">
        <v>24</v>
      </c>
      <c r="F8" s="1">
        <f>'2022_RRS'!$B9</f>
        <v>2898</v>
      </c>
      <c r="G8" s="1">
        <f>'2023_RRS'!B9</f>
        <v>2871</v>
      </c>
      <c r="H8" s="1">
        <f t="shared" si="2"/>
        <v>-27</v>
      </c>
      <c r="I8" s="1"/>
      <c r="K8" s="50" t="s">
        <v>29</v>
      </c>
      <c r="L8" s="51">
        <v>2498</v>
      </c>
      <c r="M8" s="51">
        <v>2427</v>
      </c>
      <c r="AL8" s="50" t="s">
        <v>3</v>
      </c>
      <c r="AM8" s="51">
        <v>3088</v>
      </c>
      <c r="AN8" s="51">
        <v>3088</v>
      </c>
      <c r="AO8" s="51">
        <v>3128</v>
      </c>
      <c r="AP8" s="51">
        <v>3128</v>
      </c>
      <c r="AQ8" s="51">
        <v>3128</v>
      </c>
      <c r="AR8" s="51">
        <v>3128</v>
      </c>
      <c r="AS8" s="51">
        <v>3015</v>
      </c>
      <c r="AT8" s="51">
        <v>3015</v>
      </c>
      <c r="AU8" s="51">
        <v>3015</v>
      </c>
      <c r="AV8" s="51">
        <v>3015</v>
      </c>
      <c r="AW8" s="51">
        <v>2982</v>
      </c>
      <c r="AX8" s="51">
        <v>2982</v>
      </c>
      <c r="AY8" s="51">
        <v>2982</v>
      </c>
      <c r="AZ8" s="51">
        <v>2982</v>
      </c>
      <c r="BA8" s="51">
        <v>2936</v>
      </c>
      <c r="BB8" s="51">
        <v>2936</v>
      </c>
      <c r="BC8" s="51">
        <v>2936</v>
      </c>
      <c r="BD8" s="51">
        <v>2936</v>
      </c>
      <c r="BE8" s="51">
        <v>2936</v>
      </c>
      <c r="BF8" s="51">
        <v>2936</v>
      </c>
      <c r="BG8" s="51">
        <v>2936</v>
      </c>
      <c r="BH8" s="51">
        <v>2936</v>
      </c>
      <c r="BI8" s="51"/>
      <c r="BJ8" s="51"/>
      <c r="BK8" s="51"/>
      <c r="BL8" s="51">
        <v>3128</v>
      </c>
    </row>
    <row r="9" spans="1:64" x14ac:dyDescent="0.35">
      <c r="A9" t="str">
        <f t="shared" si="0"/>
        <v>Jan</v>
      </c>
      <c r="B9" s="49">
        <f>DATE(2018, MONTH('2022_RRS_Details'!$A$2), 1)</f>
        <v>43101</v>
      </c>
      <c r="C9" s="49" t="str">
        <f t="shared" si="1"/>
        <v>c. HE7-10</v>
      </c>
      <c r="D9">
        <v>8</v>
      </c>
      <c r="E9" t="s">
        <v>24</v>
      </c>
      <c r="F9" s="1">
        <f>'2022_RRS'!$B10</f>
        <v>2898</v>
      </c>
      <c r="G9" s="1">
        <f>'2023_RRS'!B10</f>
        <v>2871</v>
      </c>
      <c r="H9" s="1">
        <f t="shared" si="2"/>
        <v>-27</v>
      </c>
      <c r="I9" s="1"/>
      <c r="K9" s="50" t="s">
        <v>30</v>
      </c>
      <c r="L9" s="51">
        <v>2800</v>
      </c>
      <c r="M9" s="51">
        <v>2800</v>
      </c>
      <c r="AL9" s="50" t="s">
        <v>4</v>
      </c>
      <c r="AM9" s="51">
        <v>2982</v>
      </c>
      <c r="AN9" s="51">
        <v>2982</v>
      </c>
      <c r="AO9" s="51">
        <v>3015</v>
      </c>
      <c r="AP9" s="51">
        <v>3015</v>
      </c>
      <c r="AQ9" s="51">
        <v>3015</v>
      </c>
      <c r="AR9" s="51">
        <v>3015</v>
      </c>
      <c r="AS9" s="51">
        <v>2936</v>
      </c>
      <c r="AT9" s="51">
        <v>2936</v>
      </c>
      <c r="AU9" s="51">
        <v>2936</v>
      </c>
      <c r="AV9" s="51">
        <v>2936</v>
      </c>
      <c r="AW9" s="51">
        <v>2825</v>
      </c>
      <c r="AX9" s="51">
        <v>2825</v>
      </c>
      <c r="AY9" s="51">
        <v>2825</v>
      </c>
      <c r="AZ9" s="51">
        <v>2825</v>
      </c>
      <c r="BA9" s="51">
        <v>2800</v>
      </c>
      <c r="BB9" s="51">
        <v>2800</v>
      </c>
      <c r="BC9" s="51">
        <v>2800</v>
      </c>
      <c r="BD9" s="51">
        <v>2800</v>
      </c>
      <c r="BE9" s="51">
        <v>2800</v>
      </c>
      <c r="BF9" s="51">
        <v>2800</v>
      </c>
      <c r="BG9" s="51">
        <v>2800</v>
      </c>
      <c r="BH9" s="51">
        <v>2800</v>
      </c>
      <c r="BI9" s="51">
        <v>3088</v>
      </c>
      <c r="BJ9" s="51">
        <v>3088</v>
      </c>
      <c r="BK9" s="51"/>
      <c r="BL9" s="51">
        <v>3088</v>
      </c>
    </row>
    <row r="10" spans="1:64" x14ac:dyDescent="0.35">
      <c r="A10" t="str">
        <f t="shared" si="0"/>
        <v>Jan</v>
      </c>
      <c r="B10" s="49">
        <f>DATE(2018, MONTH('2022_RRS_Details'!$A$2), 1)</f>
        <v>43101</v>
      </c>
      <c r="C10" s="49" t="str">
        <f t="shared" si="1"/>
        <v>c. HE7-10</v>
      </c>
      <c r="D10">
        <v>9</v>
      </c>
      <c r="E10" t="s">
        <v>24</v>
      </c>
      <c r="F10" s="1">
        <f>'2022_RRS'!$B11</f>
        <v>2898</v>
      </c>
      <c r="G10" s="1">
        <f>'2023_RRS'!B11</f>
        <v>2871</v>
      </c>
      <c r="H10" s="1">
        <f t="shared" si="2"/>
        <v>-27</v>
      </c>
      <c r="I10" s="1"/>
      <c r="K10" s="50" t="s">
        <v>31</v>
      </c>
      <c r="L10" s="51">
        <v>2800</v>
      </c>
      <c r="M10" s="51">
        <v>2800</v>
      </c>
      <c r="AL10" s="50" t="s">
        <v>5</v>
      </c>
      <c r="AM10" s="51">
        <v>2668</v>
      </c>
      <c r="AN10" s="51">
        <v>2668</v>
      </c>
      <c r="AO10" s="51">
        <v>2825</v>
      </c>
      <c r="AP10" s="51">
        <v>2825</v>
      </c>
      <c r="AQ10" s="51">
        <v>2825</v>
      </c>
      <c r="AR10" s="51">
        <v>2825</v>
      </c>
      <c r="AS10" s="51">
        <v>2618</v>
      </c>
      <c r="AT10" s="51">
        <v>2618</v>
      </c>
      <c r="AU10" s="51">
        <v>2618</v>
      </c>
      <c r="AV10" s="51">
        <v>2618</v>
      </c>
      <c r="AW10" s="51">
        <v>2450</v>
      </c>
      <c r="AX10" s="51">
        <v>2450</v>
      </c>
      <c r="AY10" s="51">
        <v>2450</v>
      </c>
      <c r="AZ10" s="51">
        <v>2450</v>
      </c>
      <c r="BA10" s="51">
        <v>2800</v>
      </c>
      <c r="BB10" s="51">
        <v>2800</v>
      </c>
      <c r="BC10" s="51">
        <v>2800</v>
      </c>
      <c r="BD10" s="51">
        <v>2800</v>
      </c>
      <c r="BE10" s="51">
        <v>2800</v>
      </c>
      <c r="BF10" s="51">
        <v>2800</v>
      </c>
      <c r="BG10" s="51">
        <v>2800</v>
      </c>
      <c r="BH10" s="51">
        <v>2800</v>
      </c>
      <c r="BI10" s="51">
        <v>2668</v>
      </c>
      <c r="BJ10" s="51">
        <v>2668</v>
      </c>
      <c r="BK10" s="51"/>
      <c r="BL10" s="51">
        <v>2825</v>
      </c>
    </row>
    <row r="11" spans="1:64" x14ac:dyDescent="0.35">
      <c r="A11" t="str">
        <f t="shared" si="0"/>
        <v>Jan</v>
      </c>
      <c r="B11" s="49">
        <f>DATE(2018, MONTH('2022_RRS_Details'!$A$2), 1)</f>
        <v>43101</v>
      </c>
      <c r="C11" s="49" t="str">
        <f t="shared" si="1"/>
        <v>c. HE7-10</v>
      </c>
      <c r="D11">
        <v>10</v>
      </c>
      <c r="E11" t="s">
        <v>24</v>
      </c>
      <c r="F11" s="1">
        <f>'2022_RRS'!$B12</f>
        <v>2898</v>
      </c>
      <c r="G11" s="1">
        <f>'2023_RRS'!B12</f>
        <v>2871</v>
      </c>
      <c r="H11" s="1">
        <f t="shared" si="2"/>
        <v>-27</v>
      </c>
      <c r="I11" s="1"/>
      <c r="AL11" s="50" t="s">
        <v>6</v>
      </c>
      <c r="AM11" s="51">
        <v>2498</v>
      </c>
      <c r="AN11" s="51">
        <v>2498</v>
      </c>
      <c r="AO11" s="51">
        <v>2538</v>
      </c>
      <c r="AP11" s="51">
        <v>2538</v>
      </c>
      <c r="AQ11" s="51">
        <v>2538</v>
      </c>
      <c r="AR11" s="51">
        <v>2538</v>
      </c>
      <c r="AS11" s="51">
        <v>2450</v>
      </c>
      <c r="AT11" s="51">
        <v>2450</v>
      </c>
      <c r="AU11" s="51">
        <v>2450</v>
      </c>
      <c r="AV11" s="51">
        <v>2450</v>
      </c>
      <c r="AW11" s="51">
        <v>2300</v>
      </c>
      <c r="AX11" s="51">
        <v>2300</v>
      </c>
      <c r="AY11" s="51">
        <v>2300</v>
      </c>
      <c r="AZ11" s="51">
        <v>2300</v>
      </c>
      <c r="BA11" s="51">
        <v>2800</v>
      </c>
      <c r="BB11" s="51">
        <v>2800</v>
      </c>
      <c r="BC11" s="51">
        <v>2800</v>
      </c>
      <c r="BD11" s="51">
        <v>2800</v>
      </c>
      <c r="BE11" s="51">
        <v>2800</v>
      </c>
      <c r="BF11" s="51">
        <v>2800</v>
      </c>
      <c r="BG11" s="51">
        <v>2800</v>
      </c>
      <c r="BH11" s="51">
        <v>2800</v>
      </c>
      <c r="BI11" s="51">
        <v>2498</v>
      </c>
      <c r="BJ11" s="51">
        <v>2498</v>
      </c>
      <c r="BK11" s="51"/>
      <c r="BL11" s="51">
        <v>2800</v>
      </c>
    </row>
    <row r="12" spans="1:64" x14ac:dyDescent="0.35">
      <c r="A12" t="str">
        <f t="shared" si="0"/>
        <v>Jan</v>
      </c>
      <c r="B12" s="49">
        <f>DATE(2018, MONTH('2022_RRS_Details'!$A$2), 1)</f>
        <v>43101</v>
      </c>
      <c r="C12" s="49" t="str">
        <f t="shared" si="1"/>
        <v>d. HE11-14</v>
      </c>
      <c r="D12">
        <v>11</v>
      </c>
      <c r="E12" t="s">
        <v>24</v>
      </c>
      <c r="F12" s="1">
        <f>'2022_RRS'!$B13</f>
        <v>2898</v>
      </c>
      <c r="G12" s="1">
        <f>'2023_RRS'!B13</f>
        <v>2949</v>
      </c>
      <c r="H12" s="1">
        <f t="shared" si="2"/>
        <v>51</v>
      </c>
      <c r="I12" s="1"/>
      <c r="AL12" s="50" t="s">
        <v>7</v>
      </c>
      <c r="AM12" s="51">
        <v>2498</v>
      </c>
      <c r="AN12" s="51">
        <v>2498</v>
      </c>
      <c r="AO12" s="51">
        <v>2538</v>
      </c>
      <c r="AP12" s="51">
        <v>2538</v>
      </c>
      <c r="AQ12" s="51">
        <v>2538</v>
      </c>
      <c r="AR12" s="51">
        <v>2538</v>
      </c>
      <c r="AS12" s="51">
        <v>2498</v>
      </c>
      <c r="AT12" s="51">
        <v>2498</v>
      </c>
      <c r="AU12" s="51">
        <v>2498</v>
      </c>
      <c r="AV12" s="51">
        <v>2498</v>
      </c>
      <c r="AW12" s="51">
        <v>2300</v>
      </c>
      <c r="AX12" s="51">
        <v>2300</v>
      </c>
      <c r="AY12" s="51">
        <v>2300</v>
      </c>
      <c r="AZ12" s="51">
        <v>2300</v>
      </c>
      <c r="BA12" s="51">
        <v>2800</v>
      </c>
      <c r="BB12" s="51">
        <v>2800</v>
      </c>
      <c r="BC12" s="51">
        <v>2800</v>
      </c>
      <c r="BD12" s="51">
        <v>2800</v>
      </c>
      <c r="BE12" s="51">
        <v>2800</v>
      </c>
      <c r="BF12" s="51">
        <v>2800</v>
      </c>
      <c r="BG12" s="51">
        <v>2800</v>
      </c>
      <c r="BH12" s="51">
        <v>2800</v>
      </c>
      <c r="BI12" s="51">
        <v>2498</v>
      </c>
      <c r="BJ12" s="51">
        <v>2498</v>
      </c>
      <c r="BK12" s="51"/>
      <c r="BL12" s="51">
        <v>2800</v>
      </c>
    </row>
    <row r="13" spans="1:64" x14ac:dyDescent="0.35">
      <c r="A13" t="str">
        <f t="shared" si="0"/>
        <v>Jan</v>
      </c>
      <c r="B13" s="49">
        <f>DATE(2018, MONTH('2022_RRS_Details'!$A$2), 1)</f>
        <v>43101</v>
      </c>
      <c r="C13" s="49" t="str">
        <f t="shared" si="1"/>
        <v>d. HE11-14</v>
      </c>
      <c r="D13">
        <v>12</v>
      </c>
      <c r="E13" t="s">
        <v>24</v>
      </c>
      <c r="F13" s="1">
        <f>'2022_RRS'!$B14</f>
        <v>2898</v>
      </c>
      <c r="G13" s="1">
        <f>'2023_RRS'!B14</f>
        <v>2949</v>
      </c>
      <c r="H13" s="1">
        <f t="shared" si="2"/>
        <v>51</v>
      </c>
      <c r="I13" s="1"/>
      <c r="AL13" s="50" t="s">
        <v>8</v>
      </c>
      <c r="AM13" s="51">
        <v>2732</v>
      </c>
      <c r="AN13" s="51">
        <v>2732</v>
      </c>
      <c r="AO13" s="51">
        <v>2825</v>
      </c>
      <c r="AP13" s="51">
        <v>2825</v>
      </c>
      <c r="AQ13" s="51">
        <v>2825</v>
      </c>
      <c r="AR13" s="51">
        <v>2825</v>
      </c>
      <c r="AS13" s="51">
        <v>2618</v>
      </c>
      <c r="AT13" s="51">
        <v>2618</v>
      </c>
      <c r="AU13" s="51">
        <v>2618</v>
      </c>
      <c r="AV13" s="51">
        <v>2618</v>
      </c>
      <c r="AW13" s="51">
        <v>2498</v>
      </c>
      <c r="AX13" s="51">
        <v>2498</v>
      </c>
      <c r="AY13" s="51">
        <v>2498</v>
      </c>
      <c r="AZ13" s="51">
        <v>2498</v>
      </c>
      <c r="BA13" s="51">
        <v>2800</v>
      </c>
      <c r="BB13" s="51">
        <v>2800</v>
      </c>
      <c r="BC13" s="51">
        <v>2800</v>
      </c>
      <c r="BD13" s="51">
        <v>2800</v>
      </c>
      <c r="BE13" s="51">
        <v>2800</v>
      </c>
      <c r="BF13" s="51">
        <v>2800</v>
      </c>
      <c r="BG13" s="51">
        <v>2800</v>
      </c>
      <c r="BH13" s="51">
        <v>2800</v>
      </c>
      <c r="BI13" s="51">
        <v>2732</v>
      </c>
      <c r="BJ13" s="51">
        <v>2732</v>
      </c>
      <c r="BK13" s="51"/>
      <c r="BL13" s="51">
        <v>2825</v>
      </c>
    </row>
    <row r="14" spans="1:64" x14ac:dyDescent="0.35">
      <c r="A14" t="str">
        <f t="shared" si="0"/>
        <v>Jan</v>
      </c>
      <c r="B14" s="49">
        <f>DATE(2018, MONTH('2022_RRS_Details'!$A$2), 1)</f>
        <v>43101</v>
      </c>
      <c r="C14" s="49" t="str">
        <f t="shared" si="1"/>
        <v>d. HE11-14</v>
      </c>
      <c r="D14">
        <v>13</v>
      </c>
      <c r="E14" t="s">
        <v>24</v>
      </c>
      <c r="F14" s="1">
        <f>'2022_RRS'!$B15</f>
        <v>2898</v>
      </c>
      <c r="G14" s="1">
        <f>'2023_RRS'!B15</f>
        <v>2949</v>
      </c>
      <c r="H14" s="1">
        <f t="shared" si="2"/>
        <v>51</v>
      </c>
      <c r="I14" s="1"/>
      <c r="AL14" s="50" t="s">
        <v>9</v>
      </c>
      <c r="AM14" s="51">
        <v>2982</v>
      </c>
      <c r="AN14" s="51">
        <v>2982</v>
      </c>
      <c r="AO14" s="51">
        <v>3015</v>
      </c>
      <c r="AP14" s="51">
        <v>3015</v>
      </c>
      <c r="AQ14" s="51">
        <v>3015</v>
      </c>
      <c r="AR14" s="51">
        <v>3015</v>
      </c>
      <c r="AS14" s="51">
        <v>2936</v>
      </c>
      <c r="AT14" s="51">
        <v>2936</v>
      </c>
      <c r="AU14" s="51">
        <v>2936</v>
      </c>
      <c r="AV14" s="51">
        <v>2936</v>
      </c>
      <c r="AW14" s="51">
        <v>2825</v>
      </c>
      <c r="AX14" s="51">
        <v>2825</v>
      </c>
      <c r="AY14" s="51">
        <v>2825</v>
      </c>
      <c r="AZ14" s="51">
        <v>2825</v>
      </c>
      <c r="BA14" s="51">
        <v>2800</v>
      </c>
      <c r="BB14" s="51">
        <v>2800</v>
      </c>
      <c r="BC14" s="51">
        <v>2800</v>
      </c>
      <c r="BD14" s="51">
        <v>2800</v>
      </c>
      <c r="BE14" s="51">
        <v>2800</v>
      </c>
      <c r="BF14" s="51">
        <v>2800</v>
      </c>
      <c r="BG14" s="51">
        <v>2800</v>
      </c>
      <c r="BH14" s="51">
        <v>2800</v>
      </c>
      <c r="BI14" s="51">
        <v>2982</v>
      </c>
      <c r="BJ14" s="51">
        <v>2982</v>
      </c>
      <c r="BK14" s="51"/>
      <c r="BL14" s="51">
        <v>3015</v>
      </c>
    </row>
    <row r="15" spans="1:64" x14ac:dyDescent="0.35">
      <c r="A15" t="str">
        <f t="shared" si="0"/>
        <v>Jan</v>
      </c>
      <c r="B15" s="49">
        <f>DATE(2018, MONTH('2022_RRS_Details'!$A$2), 1)</f>
        <v>43101</v>
      </c>
      <c r="C15" s="49" t="str">
        <f t="shared" si="1"/>
        <v>d. HE11-14</v>
      </c>
      <c r="D15">
        <v>14</v>
      </c>
      <c r="E15" t="s">
        <v>24</v>
      </c>
      <c r="F15" s="1">
        <f>'2022_RRS'!$B16</f>
        <v>2898</v>
      </c>
      <c r="G15" s="1">
        <f>'2023_RRS'!B16</f>
        <v>2949</v>
      </c>
      <c r="H15" s="1">
        <f t="shared" si="2"/>
        <v>51</v>
      </c>
      <c r="I15" s="1"/>
      <c r="AL15" s="50" t="s">
        <v>10</v>
      </c>
      <c r="AM15" s="51">
        <v>3178</v>
      </c>
      <c r="AN15" s="51">
        <v>3178</v>
      </c>
      <c r="AO15" s="51">
        <v>3178</v>
      </c>
      <c r="AP15" s="51">
        <v>3178</v>
      </c>
      <c r="AQ15" s="51">
        <v>3178</v>
      </c>
      <c r="AR15" s="51">
        <v>3178</v>
      </c>
      <c r="AS15" s="51">
        <v>3015</v>
      </c>
      <c r="AT15" s="51">
        <v>3015</v>
      </c>
      <c r="AU15" s="51">
        <v>3015</v>
      </c>
      <c r="AV15" s="51">
        <v>3015</v>
      </c>
      <c r="AW15" s="51">
        <v>2982</v>
      </c>
      <c r="AX15" s="51">
        <v>2982</v>
      </c>
      <c r="AY15" s="51">
        <v>2982</v>
      </c>
      <c r="AZ15" s="51">
        <v>2982</v>
      </c>
      <c r="BA15" s="51">
        <v>2936</v>
      </c>
      <c r="BB15" s="51">
        <v>2936</v>
      </c>
      <c r="BC15" s="51">
        <v>2936</v>
      </c>
      <c r="BD15" s="51">
        <v>2936</v>
      </c>
      <c r="BE15" s="51">
        <v>2982</v>
      </c>
      <c r="BF15" s="51">
        <v>2982</v>
      </c>
      <c r="BG15" s="51">
        <v>2982</v>
      </c>
      <c r="BH15" s="51">
        <v>2982</v>
      </c>
      <c r="BI15" s="51">
        <v>3178</v>
      </c>
      <c r="BJ15" s="51">
        <v>3178</v>
      </c>
      <c r="BK15" s="51"/>
      <c r="BL15" s="51">
        <v>3178</v>
      </c>
    </row>
    <row r="16" spans="1:64" x14ac:dyDescent="0.35">
      <c r="A16" t="str">
        <f t="shared" si="0"/>
        <v>Jan</v>
      </c>
      <c r="B16" s="49">
        <f>DATE(2018, MONTH('2022_RRS_Details'!$A$2), 1)</f>
        <v>43101</v>
      </c>
      <c r="C16" s="49" t="str">
        <f t="shared" si="1"/>
        <v>e. HE15-18</v>
      </c>
      <c r="D16">
        <v>15</v>
      </c>
      <c r="E16" t="s">
        <v>24</v>
      </c>
      <c r="F16" s="1">
        <f>'2022_RRS'!$B17</f>
        <v>2898</v>
      </c>
      <c r="G16" s="1">
        <f>'2023_RRS'!B17</f>
        <v>2991</v>
      </c>
      <c r="H16" s="1">
        <f t="shared" si="2"/>
        <v>93</v>
      </c>
      <c r="I16" s="1"/>
      <c r="AL16" s="50" t="s">
        <v>11</v>
      </c>
      <c r="AM16" s="51">
        <v>3128</v>
      </c>
      <c r="AN16" s="51">
        <v>3128</v>
      </c>
      <c r="AO16" s="51">
        <v>3088</v>
      </c>
      <c r="AP16" s="51">
        <v>3088</v>
      </c>
      <c r="AQ16" s="51">
        <v>3088</v>
      </c>
      <c r="AR16" s="51">
        <v>3088</v>
      </c>
      <c r="AS16" s="51">
        <v>3015</v>
      </c>
      <c r="AT16" s="51">
        <v>3015</v>
      </c>
      <c r="AU16" s="51">
        <v>3015</v>
      </c>
      <c r="AV16" s="51">
        <v>3015</v>
      </c>
      <c r="AW16" s="51">
        <v>2982</v>
      </c>
      <c r="AX16" s="51">
        <v>2982</v>
      </c>
      <c r="AY16" s="51">
        <v>2982</v>
      </c>
      <c r="AZ16" s="51">
        <v>2982</v>
      </c>
      <c r="BA16" s="51">
        <v>2982</v>
      </c>
      <c r="BB16" s="51">
        <v>2982</v>
      </c>
      <c r="BC16" s="51">
        <v>2982</v>
      </c>
      <c r="BD16" s="51">
        <v>2982</v>
      </c>
      <c r="BE16" s="51">
        <v>2982</v>
      </c>
      <c r="BF16" s="51">
        <v>2982</v>
      </c>
      <c r="BG16" s="51">
        <v>2982</v>
      </c>
      <c r="BH16" s="51">
        <v>2982</v>
      </c>
      <c r="BI16" s="51">
        <v>3128</v>
      </c>
      <c r="BJ16" s="51">
        <v>3128</v>
      </c>
      <c r="BK16" s="51"/>
      <c r="BL16" s="51">
        <v>3128</v>
      </c>
    </row>
    <row r="17" spans="1:64" x14ac:dyDescent="0.35">
      <c r="A17" t="str">
        <f t="shared" si="0"/>
        <v>Jan</v>
      </c>
      <c r="B17" s="49">
        <f>DATE(2018, MONTH('2022_RRS_Details'!$A$2), 1)</f>
        <v>43101</v>
      </c>
      <c r="C17" s="49" t="str">
        <f t="shared" si="1"/>
        <v>e. HE15-18</v>
      </c>
      <c r="D17">
        <v>16</v>
      </c>
      <c r="E17" t="s">
        <v>24</v>
      </c>
      <c r="F17" s="1">
        <f>'2022_RRS'!$B18</f>
        <v>2898</v>
      </c>
      <c r="G17" s="1">
        <f>'2023_RRS'!B18</f>
        <v>2991</v>
      </c>
      <c r="H17" s="1">
        <f t="shared" si="2"/>
        <v>93</v>
      </c>
      <c r="I17" s="1"/>
      <c r="AL17" s="50" t="s">
        <v>46</v>
      </c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  <c r="BF17" s="51"/>
      <c r="BG17" s="51"/>
      <c r="BH17" s="51"/>
      <c r="BI17" s="51"/>
      <c r="BJ17" s="51"/>
      <c r="BK17" s="51"/>
      <c r="BL17" s="51"/>
    </row>
    <row r="18" spans="1:64" x14ac:dyDescent="0.35">
      <c r="A18" t="str">
        <f t="shared" si="0"/>
        <v>Jan</v>
      </c>
      <c r="B18" s="49">
        <f>DATE(2018, MONTH('2022_RRS_Details'!$A$2), 1)</f>
        <v>43101</v>
      </c>
      <c r="C18" s="49" t="str">
        <f t="shared" si="1"/>
        <v>e. HE15-18</v>
      </c>
      <c r="D18">
        <v>17</v>
      </c>
      <c r="E18" t="s">
        <v>24</v>
      </c>
      <c r="F18" s="1">
        <f>'2022_RRS'!$B19</f>
        <v>2898</v>
      </c>
      <c r="G18" s="1">
        <f>'2023_RRS'!B19</f>
        <v>2991</v>
      </c>
      <c r="H18" s="1">
        <f t="shared" si="2"/>
        <v>93</v>
      </c>
      <c r="I18" s="1"/>
      <c r="AL18" s="50" t="s">
        <v>32</v>
      </c>
      <c r="AM18" s="51">
        <v>3178</v>
      </c>
      <c r="AN18" s="51">
        <v>3178</v>
      </c>
      <c r="AO18" s="51">
        <v>3178</v>
      </c>
      <c r="AP18" s="51">
        <v>3178</v>
      </c>
      <c r="AQ18" s="51">
        <v>3178</v>
      </c>
      <c r="AR18" s="51">
        <v>3178</v>
      </c>
      <c r="AS18" s="51">
        <v>3088</v>
      </c>
      <c r="AT18" s="51">
        <v>3088</v>
      </c>
      <c r="AU18" s="51">
        <v>3088</v>
      </c>
      <c r="AV18" s="51">
        <v>3088</v>
      </c>
      <c r="AW18" s="51">
        <v>3015</v>
      </c>
      <c r="AX18" s="51">
        <v>3015</v>
      </c>
      <c r="AY18" s="51">
        <v>3015</v>
      </c>
      <c r="AZ18" s="51">
        <v>3015</v>
      </c>
      <c r="BA18" s="51">
        <v>2982</v>
      </c>
      <c r="BB18" s="51">
        <v>2982</v>
      </c>
      <c r="BC18" s="51">
        <v>2982</v>
      </c>
      <c r="BD18" s="51">
        <v>2982</v>
      </c>
      <c r="BE18" s="51">
        <v>2982</v>
      </c>
      <c r="BF18" s="51">
        <v>2982</v>
      </c>
      <c r="BG18" s="51">
        <v>2982</v>
      </c>
      <c r="BH18" s="51">
        <v>2982</v>
      </c>
      <c r="BI18" s="51">
        <v>3178</v>
      </c>
      <c r="BJ18" s="51">
        <v>3178</v>
      </c>
      <c r="BK18" s="51"/>
      <c r="BL18" s="51">
        <v>3178</v>
      </c>
    </row>
    <row r="19" spans="1:64" x14ac:dyDescent="0.35">
      <c r="A19" t="str">
        <f t="shared" si="0"/>
        <v>Jan</v>
      </c>
      <c r="B19" s="49">
        <f>DATE(2018, MONTH('2022_RRS_Details'!$A$2), 1)</f>
        <v>43101</v>
      </c>
      <c r="C19" s="49" t="str">
        <f t="shared" si="1"/>
        <v>e. HE15-18</v>
      </c>
      <c r="D19">
        <v>18</v>
      </c>
      <c r="E19" t="s">
        <v>24</v>
      </c>
      <c r="F19" s="1">
        <f>'2022_RRS'!$B20</f>
        <v>2898</v>
      </c>
      <c r="G19" s="1">
        <f>'2023_RRS'!B20</f>
        <v>2991</v>
      </c>
      <c r="H19" s="1">
        <f t="shared" si="2"/>
        <v>93</v>
      </c>
      <c r="I19" s="1"/>
    </row>
    <row r="20" spans="1:64" x14ac:dyDescent="0.35">
      <c r="A20" t="str">
        <f t="shared" si="0"/>
        <v>Jan</v>
      </c>
      <c r="B20" s="49">
        <f>DATE(2018, MONTH('2022_RRS_Details'!$A$2), 1)</f>
        <v>43101</v>
      </c>
      <c r="C20" s="49" t="str">
        <f t="shared" si="1"/>
        <v>f. HE19-22</v>
      </c>
      <c r="D20">
        <v>19</v>
      </c>
      <c r="E20" t="s">
        <v>24</v>
      </c>
      <c r="F20" s="1">
        <f>'2022_RRS'!$B21</f>
        <v>2898</v>
      </c>
      <c r="G20" s="1">
        <f>'2023_RRS'!B21</f>
        <v>2949</v>
      </c>
      <c r="H20" s="1">
        <f t="shared" si="2"/>
        <v>51</v>
      </c>
      <c r="I20" s="1"/>
    </row>
    <row r="21" spans="1:64" x14ac:dyDescent="0.35">
      <c r="A21" t="str">
        <f t="shared" si="0"/>
        <v>Jan</v>
      </c>
      <c r="B21" s="49">
        <f>DATE(2018, MONTH('2022_RRS_Details'!$A$2), 1)</f>
        <v>43101</v>
      </c>
      <c r="C21" s="49" t="str">
        <f t="shared" si="1"/>
        <v>f. HE19-22</v>
      </c>
      <c r="D21">
        <v>20</v>
      </c>
      <c r="E21" t="s">
        <v>24</v>
      </c>
      <c r="F21" s="1">
        <f>'2022_RRS'!$B22</f>
        <v>2898</v>
      </c>
      <c r="G21" s="1">
        <f>'2023_RRS'!B22</f>
        <v>2949</v>
      </c>
      <c r="H21" s="1">
        <f t="shared" si="2"/>
        <v>51</v>
      </c>
      <c r="I21" s="1"/>
    </row>
    <row r="22" spans="1:64" x14ac:dyDescent="0.35">
      <c r="A22" t="str">
        <f t="shared" si="0"/>
        <v>Jan</v>
      </c>
      <c r="B22" s="49">
        <f>DATE(2018, MONTH('2022_RRS_Details'!$A$2), 1)</f>
        <v>43101</v>
      </c>
      <c r="C22" s="49" t="str">
        <f t="shared" si="1"/>
        <v>f. HE19-22</v>
      </c>
      <c r="D22">
        <v>21</v>
      </c>
      <c r="E22" t="s">
        <v>24</v>
      </c>
      <c r="F22" s="1">
        <f>'2022_RRS'!$B23</f>
        <v>2898</v>
      </c>
      <c r="G22" s="1">
        <f>'2023_RRS'!B23</f>
        <v>2949</v>
      </c>
      <c r="H22" s="1">
        <f t="shared" si="2"/>
        <v>51</v>
      </c>
      <c r="I22" s="1"/>
    </row>
    <row r="23" spans="1:64" x14ac:dyDescent="0.35">
      <c r="A23" t="str">
        <f t="shared" si="0"/>
        <v>Jan</v>
      </c>
      <c r="B23" s="49">
        <f>DATE(2018, MONTH('2022_RRS_Details'!$A$2), 1)</f>
        <v>43101</v>
      </c>
      <c r="C23" s="49" t="str">
        <f t="shared" si="1"/>
        <v>f. HE19-22</v>
      </c>
      <c r="D23">
        <v>22</v>
      </c>
      <c r="E23" t="s">
        <v>24</v>
      </c>
      <c r="F23" s="1">
        <f>'2022_RRS'!$B24</f>
        <v>2898</v>
      </c>
      <c r="G23" s="1">
        <f>'2023_RRS'!B24</f>
        <v>2949</v>
      </c>
      <c r="H23" s="1">
        <f t="shared" si="2"/>
        <v>51</v>
      </c>
      <c r="I23" s="1"/>
    </row>
    <row r="24" spans="1:64" x14ac:dyDescent="0.35">
      <c r="A24" t="str">
        <f t="shared" si="0"/>
        <v>Jan</v>
      </c>
      <c r="B24" s="49">
        <f>DATE(2018, MONTH('2022_RRS_Details'!$A$2), 1)</f>
        <v>43101</v>
      </c>
      <c r="C24" s="49" t="str">
        <f t="shared" si="1"/>
        <v>a. HE1-2 &amp; HE23-24</v>
      </c>
      <c r="D24">
        <v>23</v>
      </c>
      <c r="E24" t="s">
        <v>24</v>
      </c>
      <c r="F24" s="1">
        <f>'2022_RRS'!$B25</f>
        <v>2982</v>
      </c>
      <c r="G24" s="1">
        <f>'2023_RRS'!B25</f>
        <v>3041</v>
      </c>
      <c r="H24" s="1">
        <f t="shared" si="2"/>
        <v>59</v>
      </c>
      <c r="I24" s="1"/>
    </row>
    <row r="25" spans="1:64" x14ac:dyDescent="0.35">
      <c r="A25" t="str">
        <f t="shared" si="0"/>
        <v>Jan</v>
      </c>
      <c r="B25" s="49">
        <f>DATE(2018, MONTH('2022_RRS_Details'!$A$2), 1)</f>
        <v>43101</v>
      </c>
      <c r="C25" s="49" t="str">
        <f t="shared" si="1"/>
        <v>a. HE1-2 &amp; HE23-24</v>
      </c>
      <c r="D25">
        <v>24</v>
      </c>
      <c r="E25" t="s">
        <v>24</v>
      </c>
      <c r="F25" s="1">
        <f>'2022_RRS'!$B26</f>
        <v>2982</v>
      </c>
      <c r="G25" s="1">
        <f>'2023_RRS'!B26</f>
        <v>3041</v>
      </c>
      <c r="H25" s="1">
        <f t="shared" si="2"/>
        <v>59</v>
      </c>
      <c r="I25" s="1"/>
    </row>
    <row r="26" spans="1:64" x14ac:dyDescent="0.35">
      <c r="A26" t="str">
        <f t="shared" si="0"/>
        <v>Feb</v>
      </c>
      <c r="B26" s="49">
        <f>DATE(2018, MONTH('2022_RRS_Details'!$H$2), 1)</f>
        <v>43132</v>
      </c>
      <c r="C26" s="49" t="str">
        <f t="shared" si="1"/>
        <v>a. HE1-2 &amp; HE23-24</v>
      </c>
      <c r="D26">
        <v>1</v>
      </c>
      <c r="E26" t="s">
        <v>24</v>
      </c>
      <c r="F26" s="1">
        <f>'2022_RRS'!C3</f>
        <v>3015</v>
      </c>
      <c r="G26" s="1">
        <f>'2023_RRS'!C3</f>
        <v>3079</v>
      </c>
      <c r="H26" s="1">
        <f t="shared" si="2"/>
        <v>64</v>
      </c>
      <c r="I26" s="1"/>
    </row>
    <row r="27" spans="1:64" x14ac:dyDescent="0.35">
      <c r="A27" t="str">
        <f t="shared" si="0"/>
        <v>Feb</v>
      </c>
      <c r="B27" s="49">
        <f>DATE(2018, MONTH('2022_RRS_Details'!$H$2), 1)</f>
        <v>43132</v>
      </c>
      <c r="C27" s="49" t="str">
        <f t="shared" si="1"/>
        <v>a. HE1-2 &amp; HE23-24</v>
      </c>
      <c r="D27">
        <v>2</v>
      </c>
      <c r="E27" t="s">
        <v>24</v>
      </c>
      <c r="F27" s="1">
        <f>'2022_RRS'!C4</f>
        <v>3015</v>
      </c>
      <c r="G27" s="1">
        <f>'2023_RRS'!C4</f>
        <v>3079</v>
      </c>
      <c r="H27" s="1">
        <f t="shared" si="2"/>
        <v>64</v>
      </c>
      <c r="I27" s="1"/>
    </row>
    <row r="28" spans="1:64" x14ac:dyDescent="0.35">
      <c r="A28" t="str">
        <f t="shared" si="0"/>
        <v>Feb</v>
      </c>
      <c r="B28" s="49">
        <f>DATE(2018, MONTH('2022_RRS_Details'!$H$2), 1)</f>
        <v>43132</v>
      </c>
      <c r="C28" s="49" t="str">
        <f t="shared" si="1"/>
        <v>b. HE3-6</v>
      </c>
      <c r="D28">
        <v>3</v>
      </c>
      <c r="E28" t="s">
        <v>24</v>
      </c>
      <c r="F28" s="1">
        <f>'2022_RRS'!C5</f>
        <v>3015</v>
      </c>
      <c r="G28" s="1">
        <f>'2023_RRS'!C5</f>
        <v>3041</v>
      </c>
      <c r="H28" s="1">
        <f t="shared" si="2"/>
        <v>26</v>
      </c>
      <c r="I28" s="1"/>
    </row>
    <row r="29" spans="1:64" x14ac:dyDescent="0.35">
      <c r="A29" t="str">
        <f t="shared" si="0"/>
        <v>Feb</v>
      </c>
      <c r="B29" s="49">
        <f>DATE(2018, MONTH('2022_RRS_Details'!$H$2), 1)</f>
        <v>43132</v>
      </c>
      <c r="C29" s="49" t="str">
        <f t="shared" si="1"/>
        <v>b. HE3-6</v>
      </c>
      <c r="D29">
        <v>4</v>
      </c>
      <c r="E29" t="s">
        <v>24</v>
      </c>
      <c r="F29" s="1">
        <f>'2022_RRS'!C6</f>
        <v>3015</v>
      </c>
      <c r="G29" s="1">
        <f>'2023_RRS'!C6</f>
        <v>3041</v>
      </c>
      <c r="H29" s="1">
        <f t="shared" si="2"/>
        <v>26</v>
      </c>
      <c r="I29" s="1"/>
    </row>
    <row r="30" spans="1:64" x14ac:dyDescent="0.35">
      <c r="A30" t="str">
        <f t="shared" si="0"/>
        <v>Feb</v>
      </c>
      <c r="B30" s="49">
        <f>DATE(2018, MONTH('2022_RRS_Details'!$H$2), 1)</f>
        <v>43132</v>
      </c>
      <c r="C30" s="49" t="str">
        <f t="shared" si="1"/>
        <v>b. HE3-6</v>
      </c>
      <c r="D30">
        <v>5</v>
      </c>
      <c r="E30" t="s">
        <v>24</v>
      </c>
      <c r="F30" s="1">
        <f>'2022_RRS'!C7</f>
        <v>3015</v>
      </c>
      <c r="G30" s="1">
        <f>'2023_RRS'!C7</f>
        <v>3041</v>
      </c>
      <c r="H30" s="1">
        <f t="shared" si="2"/>
        <v>26</v>
      </c>
      <c r="I30" s="1"/>
      <c r="K30" s="52" t="s">
        <v>22</v>
      </c>
      <c r="L30" t="s">
        <v>24</v>
      </c>
      <c r="O30" t="str">
        <f>"Hourly Average " &amp; IF($L$30 = "RRS", "Responsive Reserve",  "") &amp; " Requirement Comparison"</f>
        <v>Hourly Average Responsive Reserve Requirement Comparison</v>
      </c>
    </row>
    <row r="31" spans="1:64" x14ac:dyDescent="0.35">
      <c r="A31" t="str">
        <f t="shared" si="0"/>
        <v>Feb</v>
      </c>
      <c r="B31" s="49">
        <f>DATE(2018, MONTH('2022_RRS_Details'!$H$2), 1)</f>
        <v>43132</v>
      </c>
      <c r="C31" s="49" t="str">
        <f t="shared" si="1"/>
        <v>b. HE3-6</v>
      </c>
      <c r="D31">
        <v>6</v>
      </c>
      <c r="E31" t="s">
        <v>24</v>
      </c>
      <c r="F31" s="1">
        <f>'2022_RRS'!C8</f>
        <v>3015</v>
      </c>
      <c r="G31" s="1">
        <f>'2023_RRS'!C8</f>
        <v>3041</v>
      </c>
      <c r="H31" s="1">
        <f t="shared" si="2"/>
        <v>26</v>
      </c>
      <c r="I31" s="1"/>
      <c r="O31" t="str">
        <f ca="1">"On avg. "&amp;ROUND(Q35,0)&amp;" MW "&amp;IF(Q35&lt;0,"decrease","increase")&amp;" from prev year."&amp;CHAR(9)&amp;CHAR(10)&amp;"Largest increase is in "&amp;R34&amp;" by "&amp;ROUND(Q34,0)&amp;" MW." &amp;CHAR(9)&amp;CHAR(10)&amp;"Largest decrease is in "&amp;R33&amp;" by "&amp;ABS(ROUND(Q33,0))&amp;" MW."</f>
        <v>On avg. 44 MW increase from prev year.	
Largest increase is in Mar by 186 MW.	
Largest decrease is in Sep by 19 MW.</v>
      </c>
    </row>
    <row r="32" spans="1:64" x14ac:dyDescent="0.35">
      <c r="A32" t="str">
        <f t="shared" si="0"/>
        <v>Feb</v>
      </c>
      <c r="B32" s="49">
        <f>DATE(2018, MONTH('2022_RRS_Details'!$H$2), 1)</f>
        <v>43132</v>
      </c>
      <c r="C32" s="49" t="str">
        <f t="shared" si="1"/>
        <v>c. HE7-10</v>
      </c>
      <c r="D32">
        <v>7</v>
      </c>
      <c r="E32" t="s">
        <v>24</v>
      </c>
      <c r="F32" s="1">
        <f>'2022_RRS'!C9</f>
        <v>2898</v>
      </c>
      <c r="G32" s="1">
        <f>'2023_RRS'!C9</f>
        <v>2991</v>
      </c>
      <c r="H32" s="1">
        <f t="shared" si="2"/>
        <v>93</v>
      </c>
      <c r="I32" s="1"/>
      <c r="K32" s="52" t="s">
        <v>23</v>
      </c>
      <c r="L32" t="s">
        <v>40</v>
      </c>
      <c r="M32" t="s">
        <v>106</v>
      </c>
    </row>
    <row r="33" spans="1:18" x14ac:dyDescent="0.35">
      <c r="A33" t="str">
        <f t="shared" si="0"/>
        <v>Feb</v>
      </c>
      <c r="B33" s="49">
        <f>DATE(2018, MONTH('2022_RRS_Details'!$H$2), 1)</f>
        <v>43132</v>
      </c>
      <c r="C33" s="49" t="str">
        <f t="shared" si="1"/>
        <v>c. HE7-10</v>
      </c>
      <c r="D33">
        <v>8</v>
      </c>
      <c r="E33" t="s">
        <v>24</v>
      </c>
      <c r="F33" s="1">
        <f>'2022_RRS'!C10</f>
        <v>2898</v>
      </c>
      <c r="G33" s="1">
        <f>'2023_RRS'!C10</f>
        <v>2991</v>
      </c>
      <c r="H33" s="1">
        <f t="shared" si="2"/>
        <v>93</v>
      </c>
      <c r="I33" s="1"/>
      <c r="K33" s="50" t="s">
        <v>0</v>
      </c>
      <c r="L33" s="51">
        <v>2926</v>
      </c>
      <c r="M33" s="51">
        <v>2965.3333333333335</v>
      </c>
      <c r="N33">
        <f>IF(M33=0, NA(), M33-L33)</f>
        <v>39.333333333333485</v>
      </c>
      <c r="P33" t="s">
        <v>111</v>
      </c>
      <c r="Q33">
        <f>_xlfn.MINIFS($N$33:$N$44, $N$33:$N$44, "&lt;&gt;#N/A", $N$33:$N$44, "&lt;0")</f>
        <v>-19.33333333333303</v>
      </c>
      <c r="R33" t="str">
        <f ca="1">OFFSET($N$33,MATCH(Q33,$N$33:$N$44, 0)-1, -3)</f>
        <v>Sep</v>
      </c>
    </row>
    <row r="34" spans="1:18" x14ac:dyDescent="0.35">
      <c r="A34" t="str">
        <f t="shared" si="0"/>
        <v>Feb</v>
      </c>
      <c r="B34" s="49">
        <f>DATE(2018, MONTH('2022_RRS_Details'!$H$2), 1)</f>
        <v>43132</v>
      </c>
      <c r="C34" s="49" t="str">
        <f t="shared" si="1"/>
        <v>c. HE7-10</v>
      </c>
      <c r="D34">
        <v>9</v>
      </c>
      <c r="E34" t="s">
        <v>24</v>
      </c>
      <c r="F34" s="1">
        <f>'2022_RRS'!C11</f>
        <v>2898</v>
      </c>
      <c r="G34" s="1">
        <f>'2023_RRS'!C11</f>
        <v>2991</v>
      </c>
      <c r="H34" s="1">
        <f t="shared" si="2"/>
        <v>93</v>
      </c>
      <c r="I34" s="1"/>
      <c r="K34" s="50" t="s">
        <v>1</v>
      </c>
      <c r="L34" s="51">
        <v>2949.6666666666665</v>
      </c>
      <c r="M34" s="51">
        <v>3022.3333333333335</v>
      </c>
      <c r="N34">
        <f t="shared" ref="N34:N44" si="3">IF(M34=0, NA(), M34-L34)</f>
        <v>72.66666666666697</v>
      </c>
      <c r="P34" t="s">
        <v>112</v>
      </c>
      <c r="Q34">
        <f>_xlfn.MAXIFS($N$33:$N$44, $N$33:$N$44, "&lt;&gt;#N/A", $N$33:$N$44, "&gt;0")</f>
        <v>185.83333333333348</v>
      </c>
      <c r="R34" t="str">
        <f ca="1">OFFSET($N$33,MATCH(Q34,$N$33:$N$44, 0)-1, -3)</f>
        <v>Mar</v>
      </c>
    </row>
    <row r="35" spans="1:18" x14ac:dyDescent="0.35">
      <c r="A35" t="str">
        <f t="shared" si="0"/>
        <v>Feb</v>
      </c>
      <c r="B35" s="49">
        <f>DATE(2018, MONTH('2022_RRS_Details'!$H$2), 1)</f>
        <v>43132</v>
      </c>
      <c r="C35" s="49" t="str">
        <f t="shared" si="1"/>
        <v>c. HE7-10</v>
      </c>
      <c r="D35">
        <v>10</v>
      </c>
      <c r="E35" t="s">
        <v>24</v>
      </c>
      <c r="F35" s="1">
        <f>'2022_RRS'!C12</f>
        <v>2898</v>
      </c>
      <c r="G35" s="1">
        <f>'2023_RRS'!C12</f>
        <v>2991</v>
      </c>
      <c r="H35" s="1">
        <f t="shared" si="2"/>
        <v>93</v>
      </c>
      <c r="I35" s="1"/>
      <c r="K35" s="50" t="s">
        <v>2</v>
      </c>
      <c r="L35" s="51">
        <v>3070.5</v>
      </c>
      <c r="M35" s="51">
        <v>3256.3333333333335</v>
      </c>
      <c r="N35">
        <f t="shared" si="3"/>
        <v>185.83333333333348</v>
      </c>
      <c r="P35" t="s">
        <v>113</v>
      </c>
      <c r="Q35">
        <f>AVERAGEIF($N$33:$N$44, "&lt;&gt;#N/A")</f>
        <v>44.21121471121473</v>
      </c>
    </row>
    <row r="36" spans="1:18" x14ac:dyDescent="0.35">
      <c r="A36" t="str">
        <f t="shared" si="0"/>
        <v>Feb</v>
      </c>
      <c r="B36" s="49">
        <f>DATE(2018, MONTH('2022_RRS_Details'!$H$2), 1)</f>
        <v>43132</v>
      </c>
      <c r="C36" s="49" t="str">
        <f t="shared" si="1"/>
        <v>d. HE11-14</v>
      </c>
      <c r="D36">
        <v>11</v>
      </c>
      <c r="E36" t="s">
        <v>24</v>
      </c>
      <c r="F36" s="1">
        <f>'2022_RRS'!C13</f>
        <v>2898</v>
      </c>
      <c r="G36" s="1">
        <f>'2023_RRS'!C13</f>
        <v>3041</v>
      </c>
      <c r="H36" s="1">
        <f t="shared" si="2"/>
        <v>143</v>
      </c>
      <c r="I36" s="1"/>
      <c r="K36" s="50" t="s">
        <v>3</v>
      </c>
      <c r="L36" s="51">
        <v>3007.4545454545455</v>
      </c>
      <c r="M36" s="51">
        <v>3093.7272727272725</v>
      </c>
      <c r="N36">
        <f t="shared" si="3"/>
        <v>86.272727272727025</v>
      </c>
    </row>
    <row r="37" spans="1:18" x14ac:dyDescent="0.35">
      <c r="A37" t="str">
        <f t="shared" si="0"/>
        <v>Feb</v>
      </c>
      <c r="B37" s="49">
        <f>DATE(2018, MONTH('2022_RRS_Details'!$H$2), 1)</f>
        <v>43132</v>
      </c>
      <c r="C37" s="49" t="str">
        <f t="shared" si="1"/>
        <v>d. HE11-14</v>
      </c>
      <c r="D37">
        <v>12</v>
      </c>
      <c r="E37" t="s">
        <v>24</v>
      </c>
      <c r="F37" s="1">
        <f>'2022_RRS'!C14</f>
        <v>2898</v>
      </c>
      <c r="G37" s="1">
        <f>'2023_RRS'!C14</f>
        <v>3041</v>
      </c>
      <c r="H37" s="1">
        <f t="shared" si="2"/>
        <v>143</v>
      </c>
      <c r="I37" s="1"/>
      <c r="K37" s="50" t="s">
        <v>4</v>
      </c>
      <c r="L37" s="51">
        <v>2908</v>
      </c>
      <c r="M37" s="51">
        <v>2923.4615384615386</v>
      </c>
      <c r="N37">
        <f t="shared" si="3"/>
        <v>15.461538461538566</v>
      </c>
      <c r="Q37" s="1"/>
    </row>
    <row r="38" spans="1:18" x14ac:dyDescent="0.35">
      <c r="A38" t="str">
        <f t="shared" si="0"/>
        <v>Feb</v>
      </c>
      <c r="B38" s="49">
        <f>DATE(2018, MONTH('2022_RRS_Details'!$H$2), 1)</f>
        <v>43132</v>
      </c>
      <c r="C38" s="49" t="str">
        <f t="shared" si="1"/>
        <v>d. HE11-14</v>
      </c>
      <c r="D38">
        <v>13</v>
      </c>
      <c r="E38" t="s">
        <v>24</v>
      </c>
      <c r="F38" s="1">
        <f>'2022_RRS'!C15</f>
        <v>2898</v>
      </c>
      <c r="G38" s="1">
        <f>'2023_RRS'!C15</f>
        <v>3041</v>
      </c>
      <c r="H38" s="1">
        <f t="shared" si="2"/>
        <v>143</v>
      </c>
      <c r="I38" s="1"/>
      <c r="K38" s="50" t="s">
        <v>5</v>
      </c>
      <c r="L38" s="51">
        <v>2693.5</v>
      </c>
      <c r="M38" s="51">
        <v>2676.1666666666665</v>
      </c>
      <c r="N38">
        <f t="shared" si="3"/>
        <v>-17.333333333333485</v>
      </c>
      <c r="Q38" s="1"/>
    </row>
    <row r="39" spans="1:18" x14ac:dyDescent="0.35">
      <c r="A39" t="str">
        <f t="shared" si="0"/>
        <v>Feb</v>
      </c>
      <c r="B39" s="49">
        <f>DATE(2018, MONTH('2022_RRS_Details'!$H$2), 1)</f>
        <v>43132</v>
      </c>
      <c r="C39" s="49" t="str">
        <f t="shared" si="1"/>
        <v>d. HE11-14</v>
      </c>
      <c r="D39">
        <v>14</v>
      </c>
      <c r="E39" t="s">
        <v>24</v>
      </c>
      <c r="F39" s="1">
        <f>'2022_RRS'!C16</f>
        <v>2898</v>
      </c>
      <c r="G39" s="1">
        <f>'2023_RRS'!C16</f>
        <v>3041</v>
      </c>
      <c r="H39" s="1">
        <f t="shared" si="2"/>
        <v>143</v>
      </c>
      <c r="I39" s="1"/>
      <c r="K39" s="50" t="s">
        <v>6</v>
      </c>
      <c r="L39" s="51">
        <v>2564.3333333333335</v>
      </c>
      <c r="M39" s="51">
        <v>2582.6666666666665</v>
      </c>
      <c r="N39">
        <f t="shared" si="3"/>
        <v>18.33333333333303</v>
      </c>
      <c r="Q39" s="1"/>
    </row>
    <row r="40" spans="1:18" x14ac:dyDescent="0.35">
      <c r="A40" t="str">
        <f t="shared" si="0"/>
        <v>Feb</v>
      </c>
      <c r="B40" s="49">
        <f>DATE(2018, MONTH('2022_RRS_Details'!$H$2), 1)</f>
        <v>43132</v>
      </c>
      <c r="C40" s="49" t="str">
        <f t="shared" si="1"/>
        <v>e. HE15-18</v>
      </c>
      <c r="D40">
        <v>15</v>
      </c>
      <c r="E40" t="s">
        <v>24</v>
      </c>
      <c r="F40" s="1">
        <f>'2022_RRS'!C17</f>
        <v>2936</v>
      </c>
      <c r="G40" s="1">
        <f>'2023_RRS'!C17</f>
        <v>2991</v>
      </c>
      <c r="H40" s="1">
        <f t="shared" si="2"/>
        <v>55</v>
      </c>
      <c r="I40" s="1"/>
      <c r="K40" s="50" t="s">
        <v>7</v>
      </c>
      <c r="L40" s="51">
        <v>2572.3333333333335</v>
      </c>
      <c r="M40" s="51">
        <v>2589</v>
      </c>
      <c r="N40">
        <f t="shared" si="3"/>
        <v>16.666666666666515</v>
      </c>
      <c r="Q40" s="1"/>
    </row>
    <row r="41" spans="1:18" x14ac:dyDescent="0.35">
      <c r="A41" t="str">
        <f t="shared" si="0"/>
        <v>Feb</v>
      </c>
      <c r="B41" s="49">
        <f>DATE(2018, MONTH('2022_RRS_Details'!$H$2), 1)</f>
        <v>43132</v>
      </c>
      <c r="C41" s="49" t="str">
        <f t="shared" si="1"/>
        <v>e. HE15-18</v>
      </c>
      <c r="D41">
        <v>16</v>
      </c>
      <c r="E41" t="s">
        <v>24</v>
      </c>
      <c r="F41" s="1">
        <f>'2022_RRS'!C18</f>
        <v>2936</v>
      </c>
      <c r="G41" s="1">
        <f>'2023_RRS'!C18</f>
        <v>2991</v>
      </c>
      <c r="H41" s="1">
        <f t="shared" si="2"/>
        <v>55</v>
      </c>
      <c r="I41" s="1"/>
      <c r="K41" s="50" t="s">
        <v>8</v>
      </c>
      <c r="L41" s="51">
        <v>2712.1666666666665</v>
      </c>
      <c r="M41" s="51">
        <v>2692.8333333333335</v>
      </c>
      <c r="N41">
        <f t="shared" si="3"/>
        <v>-19.33333333333303</v>
      </c>
      <c r="Q41" s="1"/>
    </row>
    <row r="42" spans="1:18" x14ac:dyDescent="0.35">
      <c r="A42" t="str">
        <f t="shared" si="0"/>
        <v>Feb</v>
      </c>
      <c r="B42" s="49">
        <f>DATE(2018, MONTH('2022_RRS_Details'!$H$2), 1)</f>
        <v>43132</v>
      </c>
      <c r="C42" s="49" t="str">
        <f t="shared" si="1"/>
        <v>e. HE15-18</v>
      </c>
      <c r="D42">
        <v>17</v>
      </c>
      <c r="E42" t="s">
        <v>24</v>
      </c>
      <c r="F42" s="1">
        <f>'2022_RRS'!C19</f>
        <v>2936</v>
      </c>
      <c r="G42" s="1">
        <f>'2023_RRS'!C19</f>
        <v>2991</v>
      </c>
      <c r="H42" s="1">
        <f t="shared" si="2"/>
        <v>55</v>
      </c>
      <c r="I42" s="1"/>
      <c r="K42" s="50" t="s">
        <v>9</v>
      </c>
      <c r="L42" s="51">
        <v>2893</v>
      </c>
      <c r="M42" s="51">
        <v>0</v>
      </c>
      <c r="N42" t="e">
        <f t="shared" si="3"/>
        <v>#N/A</v>
      </c>
      <c r="Q42" s="1"/>
    </row>
    <row r="43" spans="1:18" x14ac:dyDescent="0.35">
      <c r="A43" t="str">
        <f t="shared" si="0"/>
        <v>Feb</v>
      </c>
      <c r="B43" s="49">
        <f>DATE(2018, MONTH('2022_RRS_Details'!$H$2), 1)</f>
        <v>43132</v>
      </c>
      <c r="C43" s="49" t="str">
        <f t="shared" si="1"/>
        <v>e. HE15-18</v>
      </c>
      <c r="D43">
        <v>18</v>
      </c>
      <c r="E43" t="s">
        <v>24</v>
      </c>
      <c r="F43" s="1">
        <f>'2022_RRS'!C20</f>
        <v>2936</v>
      </c>
      <c r="G43" s="1">
        <f>'2023_RRS'!C20</f>
        <v>2991</v>
      </c>
      <c r="H43" s="1">
        <f t="shared" si="2"/>
        <v>55</v>
      </c>
      <c r="I43" s="1"/>
      <c r="K43" s="50" t="s">
        <v>10</v>
      </c>
      <c r="L43" s="51">
        <v>3045.1666666666665</v>
      </c>
      <c r="M43" s="51">
        <v>0</v>
      </c>
      <c r="N43" t="e">
        <f t="shared" si="3"/>
        <v>#N/A</v>
      </c>
      <c r="Q43" s="1"/>
    </row>
    <row r="44" spans="1:18" x14ac:dyDescent="0.35">
      <c r="A44" t="str">
        <f t="shared" si="0"/>
        <v>Feb</v>
      </c>
      <c r="B44" s="49">
        <f>DATE(2018, MONTH('2022_RRS_Details'!$H$2), 1)</f>
        <v>43132</v>
      </c>
      <c r="C44" s="49" t="str">
        <f t="shared" si="1"/>
        <v>f. HE19-22</v>
      </c>
      <c r="D44">
        <v>19</v>
      </c>
      <c r="E44" t="s">
        <v>24</v>
      </c>
      <c r="F44" s="1">
        <f>'2022_RRS'!C21</f>
        <v>2936</v>
      </c>
      <c r="G44" s="1">
        <f>'2023_RRS'!C21</f>
        <v>2991</v>
      </c>
      <c r="H44" s="1">
        <f t="shared" si="2"/>
        <v>55</v>
      </c>
      <c r="I44" s="1"/>
      <c r="K44" s="50" t="s">
        <v>11</v>
      </c>
      <c r="L44" s="51">
        <v>3029.5</v>
      </c>
      <c r="M44" s="51">
        <v>0</v>
      </c>
      <c r="N44" t="e">
        <f t="shared" si="3"/>
        <v>#N/A</v>
      </c>
      <c r="Q44" s="1"/>
    </row>
    <row r="45" spans="1:18" x14ac:dyDescent="0.35">
      <c r="A45" t="str">
        <f t="shared" si="0"/>
        <v>Feb</v>
      </c>
      <c r="B45" s="49">
        <f>DATE(2018, MONTH('2022_RRS_Details'!$H$2), 1)</f>
        <v>43132</v>
      </c>
      <c r="C45" s="49" t="str">
        <f t="shared" si="1"/>
        <v>f. HE19-22</v>
      </c>
      <c r="D45">
        <v>20</v>
      </c>
      <c r="E45" t="s">
        <v>24</v>
      </c>
      <c r="F45" s="1">
        <f>'2022_RRS'!C22</f>
        <v>2936</v>
      </c>
      <c r="G45" s="1">
        <f>'2023_RRS'!C22</f>
        <v>2991</v>
      </c>
      <c r="H45" s="1">
        <f t="shared" si="2"/>
        <v>55</v>
      </c>
      <c r="I45" s="1"/>
    </row>
    <row r="46" spans="1:18" x14ac:dyDescent="0.35">
      <c r="A46" t="str">
        <f t="shared" si="0"/>
        <v>Feb</v>
      </c>
      <c r="B46" s="49">
        <f>DATE(2018, MONTH('2022_RRS_Details'!$H$2), 1)</f>
        <v>43132</v>
      </c>
      <c r="C46" s="49" t="str">
        <f t="shared" si="1"/>
        <v>f. HE19-22</v>
      </c>
      <c r="D46">
        <v>21</v>
      </c>
      <c r="E46" t="s">
        <v>24</v>
      </c>
      <c r="F46" s="1">
        <f>'2022_RRS'!C23</f>
        <v>2936</v>
      </c>
      <c r="G46" s="1">
        <f>'2023_RRS'!C23</f>
        <v>2991</v>
      </c>
      <c r="H46" s="1">
        <f t="shared" si="2"/>
        <v>55</v>
      </c>
      <c r="I46" s="1"/>
    </row>
    <row r="47" spans="1:18" x14ac:dyDescent="0.35">
      <c r="A47" t="str">
        <f t="shared" si="0"/>
        <v>Feb</v>
      </c>
      <c r="B47" s="49">
        <f>DATE(2018, MONTH('2022_RRS_Details'!$H$2), 1)</f>
        <v>43132</v>
      </c>
      <c r="C47" s="49" t="str">
        <f t="shared" si="1"/>
        <v>f. HE19-22</v>
      </c>
      <c r="D47">
        <v>22</v>
      </c>
      <c r="E47" t="s">
        <v>24</v>
      </c>
      <c r="F47" s="1">
        <f>'2022_RRS'!C24</f>
        <v>2936</v>
      </c>
      <c r="G47" s="1">
        <f>'2023_RRS'!C24</f>
        <v>2991</v>
      </c>
      <c r="H47" s="1">
        <f t="shared" si="2"/>
        <v>55</v>
      </c>
      <c r="I47" s="1"/>
    </row>
    <row r="48" spans="1:18" x14ac:dyDescent="0.35">
      <c r="A48" t="str">
        <f t="shared" si="0"/>
        <v>Feb</v>
      </c>
      <c r="B48" s="49">
        <f>DATE(2018, MONTH('2022_RRS_Details'!$H$2), 1)</f>
        <v>43132</v>
      </c>
      <c r="C48" s="49" t="str">
        <f t="shared" si="1"/>
        <v>a. HE1-2 &amp; HE23-24</v>
      </c>
      <c r="D48">
        <v>23</v>
      </c>
      <c r="E48" t="s">
        <v>24</v>
      </c>
      <c r="F48" s="1">
        <f>'2022_RRS'!C25</f>
        <v>3015</v>
      </c>
      <c r="G48" s="1">
        <f>'2023_RRS'!C25</f>
        <v>3079</v>
      </c>
      <c r="H48" s="1">
        <f t="shared" si="2"/>
        <v>64</v>
      </c>
      <c r="I48" s="1"/>
      <c r="K48" s="52" t="s">
        <v>22</v>
      </c>
      <c r="L48" t="s">
        <v>24</v>
      </c>
    </row>
    <row r="49" spans="1:14" x14ac:dyDescent="0.35">
      <c r="A49" t="str">
        <f t="shared" si="0"/>
        <v>Feb</v>
      </c>
      <c r="B49" s="49">
        <f>DATE(2018, MONTH('2022_RRS_Details'!$H$2), 1)</f>
        <v>43132</v>
      </c>
      <c r="C49" s="49" t="str">
        <f t="shared" si="1"/>
        <v>a. HE1-2 &amp; HE23-24</v>
      </c>
      <c r="D49">
        <v>24</v>
      </c>
      <c r="E49" t="s">
        <v>24</v>
      </c>
      <c r="F49" s="1">
        <f>'2022_RRS'!C26</f>
        <v>3015</v>
      </c>
      <c r="G49" s="1">
        <f>'2023_RRS'!C26</f>
        <v>3079</v>
      </c>
      <c r="H49" s="1">
        <f t="shared" si="2"/>
        <v>64</v>
      </c>
      <c r="I49" s="1"/>
    </row>
    <row r="50" spans="1:14" x14ac:dyDescent="0.35">
      <c r="A50" t="str">
        <f t="shared" si="0"/>
        <v>Mar</v>
      </c>
      <c r="B50" s="49">
        <f>DATE(2018, MONTH('2022_RRS_Details'!$O$2), 1)</f>
        <v>43160</v>
      </c>
      <c r="C50" s="49" t="str">
        <f t="shared" si="1"/>
        <v>a. HE1-2 &amp; HE23-24</v>
      </c>
      <c r="D50">
        <v>1</v>
      </c>
      <c r="E50" t="s">
        <v>24</v>
      </c>
      <c r="F50" s="1">
        <f>'2022_RRS'!D3</f>
        <v>3178</v>
      </c>
      <c r="G50" s="1">
        <f>'2023_RRS'!D3</f>
        <v>3335</v>
      </c>
      <c r="H50" s="1">
        <f t="shared" si="2"/>
        <v>157</v>
      </c>
      <c r="I50" s="1"/>
      <c r="K50" s="52" t="s">
        <v>20</v>
      </c>
      <c r="L50" t="s">
        <v>44</v>
      </c>
    </row>
    <row r="51" spans="1:14" x14ac:dyDescent="0.35">
      <c r="A51" t="str">
        <f t="shared" si="0"/>
        <v>Mar</v>
      </c>
      <c r="B51" s="49">
        <f>DATE(2018, MONTH('2022_RRS_Details'!$O$2), 1)</f>
        <v>43160</v>
      </c>
      <c r="C51" s="49" t="str">
        <f t="shared" si="1"/>
        <v>a. HE1-2 &amp; HE23-24</v>
      </c>
      <c r="D51">
        <v>2</v>
      </c>
      <c r="E51" t="s">
        <v>24</v>
      </c>
      <c r="F51" s="1">
        <f>'2022_RRS'!D4</f>
        <v>3178</v>
      </c>
      <c r="G51" s="1">
        <f>'2023_RRS'!D4</f>
        <v>3335</v>
      </c>
      <c r="H51" s="1">
        <f t="shared" si="2"/>
        <v>157</v>
      </c>
      <c r="I51" s="1"/>
      <c r="K51" t="s">
        <v>0</v>
      </c>
      <c r="L51" s="51">
        <v>39.333333333333336</v>
      </c>
      <c r="M51">
        <f>_xlfn.RANK.EQ(L51, $L$51:$L$62)</f>
        <v>4</v>
      </c>
    </row>
    <row r="52" spans="1:14" x14ac:dyDescent="0.35">
      <c r="A52" t="str">
        <f t="shared" si="0"/>
        <v>Mar</v>
      </c>
      <c r="B52" s="49">
        <f>DATE(2018, MONTH('2022_RRS_Details'!$O$2), 1)</f>
        <v>43160</v>
      </c>
      <c r="C52" s="49" t="str">
        <f t="shared" si="1"/>
        <v>b. HE3-6</v>
      </c>
      <c r="D52">
        <v>3</v>
      </c>
      <c r="E52" t="s">
        <v>24</v>
      </c>
      <c r="F52" s="1">
        <f>'2022_RRS'!D5</f>
        <v>3178</v>
      </c>
      <c r="G52" s="1">
        <f>'2023_RRS'!D5</f>
        <v>3335</v>
      </c>
      <c r="H52" s="1">
        <f t="shared" si="2"/>
        <v>157</v>
      </c>
      <c r="I52" s="1"/>
      <c r="K52" t="s">
        <v>3</v>
      </c>
      <c r="L52" s="51">
        <v>86.272727272727266</v>
      </c>
      <c r="M52">
        <f t="shared" ref="M52:M62" si="4">_xlfn.RANK.EQ(L52, $L$51:$L$62)</f>
        <v>2</v>
      </c>
      <c r="N52" t="s">
        <v>45</v>
      </c>
    </row>
    <row r="53" spans="1:14" x14ac:dyDescent="0.35">
      <c r="A53" t="str">
        <f t="shared" si="0"/>
        <v>Mar</v>
      </c>
      <c r="B53" s="49">
        <f>DATE(2018, MONTH('2022_RRS_Details'!$O$2), 1)</f>
        <v>43160</v>
      </c>
      <c r="C53" s="49" t="str">
        <f t="shared" si="1"/>
        <v>b. HE3-6</v>
      </c>
      <c r="D53">
        <v>4</v>
      </c>
      <c r="E53" t="s">
        <v>24</v>
      </c>
      <c r="F53" s="1">
        <f>'2022_RRS'!D6</f>
        <v>3178</v>
      </c>
      <c r="G53" s="1">
        <f>'2023_RRS'!D6</f>
        <v>3335</v>
      </c>
      <c r="H53" s="1">
        <f t="shared" si="2"/>
        <v>157</v>
      </c>
      <c r="I53" s="1"/>
      <c r="K53" t="s">
        <v>6</v>
      </c>
      <c r="L53" s="51">
        <v>18.333333333333332</v>
      </c>
      <c r="M53">
        <f t="shared" si="4"/>
        <v>5</v>
      </c>
      <c r="N53" t="s">
        <v>45</v>
      </c>
    </row>
    <row r="54" spans="1:14" x14ac:dyDescent="0.35">
      <c r="A54" t="str">
        <f t="shared" si="0"/>
        <v>Mar</v>
      </c>
      <c r="B54" s="49">
        <f>DATE(2018, MONTH('2022_RRS_Details'!$O$2), 1)</f>
        <v>43160</v>
      </c>
      <c r="C54" s="49" t="str">
        <f t="shared" si="1"/>
        <v>b. HE3-6</v>
      </c>
      <c r="D54">
        <v>5</v>
      </c>
      <c r="E54" t="s">
        <v>24</v>
      </c>
      <c r="F54" s="1">
        <f>'2022_RRS'!D7</f>
        <v>3178</v>
      </c>
      <c r="G54" s="1">
        <f>'2023_RRS'!D7</f>
        <v>3335</v>
      </c>
      <c r="H54" s="1">
        <f t="shared" si="2"/>
        <v>157</v>
      </c>
      <c r="I54" s="1"/>
      <c r="K54" t="s">
        <v>9</v>
      </c>
      <c r="L54" s="51">
        <v>0</v>
      </c>
      <c r="M54">
        <f t="shared" si="4"/>
        <v>8</v>
      </c>
    </row>
    <row r="55" spans="1:14" x14ac:dyDescent="0.35">
      <c r="A55" t="str">
        <f t="shared" si="0"/>
        <v>Mar</v>
      </c>
      <c r="B55" s="49">
        <f>DATE(2018, MONTH('2022_RRS_Details'!$O$2), 1)</f>
        <v>43160</v>
      </c>
      <c r="C55" s="49" t="str">
        <f t="shared" si="1"/>
        <v>b. HE3-6</v>
      </c>
      <c r="D55">
        <v>6</v>
      </c>
      <c r="E55" t="s">
        <v>24</v>
      </c>
      <c r="F55" s="1">
        <f>'2022_RRS'!D8</f>
        <v>3178</v>
      </c>
      <c r="G55" s="1">
        <f>'2023_RRS'!D8</f>
        <v>3335</v>
      </c>
      <c r="H55" s="1">
        <f t="shared" si="2"/>
        <v>157</v>
      </c>
      <c r="I55" s="1"/>
      <c r="K55" t="s">
        <v>1</v>
      </c>
      <c r="L55" s="51">
        <v>72.666666666666671</v>
      </c>
      <c r="M55">
        <f t="shared" si="4"/>
        <v>3</v>
      </c>
      <c r="N55" t="s">
        <v>45</v>
      </c>
    </row>
    <row r="56" spans="1:14" x14ac:dyDescent="0.35">
      <c r="A56" t="str">
        <f t="shared" si="0"/>
        <v>Mar</v>
      </c>
      <c r="B56" s="49">
        <f>DATE(2018, MONTH('2022_RRS_Details'!$O$2), 1)</f>
        <v>43160</v>
      </c>
      <c r="C56" s="49" t="str">
        <f t="shared" si="1"/>
        <v>c. HE7-10</v>
      </c>
      <c r="D56">
        <v>7</v>
      </c>
      <c r="E56" t="s">
        <v>24</v>
      </c>
      <c r="F56" s="1">
        <f>'2022_RRS'!D9</f>
        <v>3088</v>
      </c>
      <c r="G56" s="1">
        <f>'2023_RRS'!D9</f>
        <v>3239</v>
      </c>
      <c r="H56" s="1">
        <f t="shared" si="2"/>
        <v>151</v>
      </c>
      <c r="I56" s="1"/>
      <c r="K56" t="s">
        <v>2</v>
      </c>
      <c r="L56" s="51">
        <v>185.83333333333334</v>
      </c>
      <c r="M56">
        <f t="shared" si="4"/>
        <v>1</v>
      </c>
      <c r="N56" t="s">
        <v>45</v>
      </c>
    </row>
    <row r="57" spans="1:14" x14ac:dyDescent="0.35">
      <c r="A57" t="str">
        <f t="shared" si="0"/>
        <v>Mar</v>
      </c>
      <c r="B57" s="49">
        <f>DATE(2018, MONTH('2022_RRS_Details'!$O$2), 1)</f>
        <v>43160</v>
      </c>
      <c r="C57" s="49" t="str">
        <f t="shared" si="1"/>
        <v>c. HE7-10</v>
      </c>
      <c r="D57">
        <v>8</v>
      </c>
      <c r="E57" t="s">
        <v>24</v>
      </c>
      <c r="F57" s="1">
        <f>'2022_RRS'!D10</f>
        <v>3088</v>
      </c>
      <c r="G57" s="1">
        <f>'2023_RRS'!D10</f>
        <v>3239</v>
      </c>
      <c r="H57" s="1">
        <f t="shared" si="2"/>
        <v>151</v>
      </c>
      <c r="I57" s="1"/>
      <c r="K57" t="s">
        <v>4</v>
      </c>
      <c r="L57" s="51">
        <v>15.461538461538462</v>
      </c>
      <c r="M57">
        <f t="shared" si="4"/>
        <v>7</v>
      </c>
    </row>
    <row r="58" spans="1:14" x14ac:dyDescent="0.35">
      <c r="A58" t="str">
        <f t="shared" si="0"/>
        <v>Mar</v>
      </c>
      <c r="B58" s="49">
        <f>DATE(2018, MONTH('2022_RRS_Details'!$O$2), 1)</f>
        <v>43160</v>
      </c>
      <c r="C58" s="49" t="str">
        <f t="shared" si="1"/>
        <v>c. HE7-10</v>
      </c>
      <c r="D58">
        <v>9</v>
      </c>
      <c r="E58" t="s">
        <v>24</v>
      </c>
      <c r="F58" s="1">
        <f>'2022_RRS'!D11</f>
        <v>3088</v>
      </c>
      <c r="G58" s="1">
        <f>'2023_RRS'!D11</f>
        <v>3239</v>
      </c>
      <c r="H58" s="1">
        <f t="shared" si="2"/>
        <v>151</v>
      </c>
      <c r="I58" s="1"/>
      <c r="K58" t="s">
        <v>5</v>
      </c>
      <c r="L58" s="51">
        <v>-17.333333333333332</v>
      </c>
      <c r="M58">
        <f t="shared" si="4"/>
        <v>12</v>
      </c>
    </row>
    <row r="59" spans="1:14" x14ac:dyDescent="0.35">
      <c r="A59" t="str">
        <f t="shared" si="0"/>
        <v>Mar</v>
      </c>
      <c r="B59" s="49">
        <f>DATE(2018, MONTH('2022_RRS_Details'!$O$2), 1)</f>
        <v>43160</v>
      </c>
      <c r="C59" s="49" t="str">
        <f t="shared" si="1"/>
        <v>c. HE7-10</v>
      </c>
      <c r="D59">
        <v>10</v>
      </c>
      <c r="E59" t="s">
        <v>24</v>
      </c>
      <c r="F59" s="1">
        <f>'2022_RRS'!D12</f>
        <v>3088</v>
      </c>
      <c r="G59" s="1">
        <f>'2023_RRS'!D12</f>
        <v>3239</v>
      </c>
      <c r="H59" s="1">
        <f t="shared" si="2"/>
        <v>151</v>
      </c>
      <c r="I59" s="1"/>
      <c r="K59" t="s">
        <v>7</v>
      </c>
      <c r="L59" s="51">
        <v>16.666666666666668</v>
      </c>
      <c r="M59">
        <f t="shared" si="4"/>
        <v>6</v>
      </c>
    </row>
    <row r="60" spans="1:14" x14ac:dyDescent="0.35">
      <c r="A60" t="str">
        <f t="shared" si="0"/>
        <v>Mar</v>
      </c>
      <c r="B60" s="49">
        <f>DATE(2018, MONTH('2022_RRS_Details'!$O$2), 1)</f>
        <v>43160</v>
      </c>
      <c r="C60" s="49" t="str">
        <f t="shared" si="1"/>
        <v>d. HE11-14</v>
      </c>
      <c r="D60">
        <v>11</v>
      </c>
      <c r="E60" t="s">
        <v>24</v>
      </c>
      <c r="F60" s="1">
        <f>'2022_RRS'!D13</f>
        <v>3015</v>
      </c>
      <c r="G60" s="1">
        <f>'2023_RRS'!D13</f>
        <v>3239</v>
      </c>
      <c r="H60" s="1">
        <f t="shared" si="2"/>
        <v>224</v>
      </c>
      <c r="I60" s="1"/>
      <c r="K60" t="s">
        <v>8</v>
      </c>
      <c r="L60" s="51">
        <v>0</v>
      </c>
      <c r="M60">
        <f t="shared" si="4"/>
        <v>8</v>
      </c>
    </row>
    <row r="61" spans="1:14" x14ac:dyDescent="0.35">
      <c r="A61" t="str">
        <f t="shared" si="0"/>
        <v>Mar</v>
      </c>
      <c r="B61" s="49">
        <f>DATE(2018, MONTH('2022_RRS_Details'!$O$2), 1)</f>
        <v>43160</v>
      </c>
      <c r="C61" s="49" t="str">
        <f t="shared" si="1"/>
        <v>d. HE11-14</v>
      </c>
      <c r="D61">
        <v>12</v>
      </c>
      <c r="E61" t="s">
        <v>24</v>
      </c>
      <c r="F61" s="1">
        <f>'2022_RRS'!D14</f>
        <v>3015</v>
      </c>
      <c r="G61" s="1">
        <f>'2023_RRS'!D14</f>
        <v>3239</v>
      </c>
      <c r="H61" s="1">
        <f t="shared" si="2"/>
        <v>224</v>
      </c>
      <c r="I61" s="1"/>
      <c r="K61" t="s">
        <v>10</v>
      </c>
      <c r="L61" s="51">
        <v>0</v>
      </c>
      <c r="M61">
        <f t="shared" si="4"/>
        <v>8</v>
      </c>
    </row>
    <row r="62" spans="1:14" x14ac:dyDescent="0.35">
      <c r="A62" t="str">
        <f t="shared" si="0"/>
        <v>Mar</v>
      </c>
      <c r="B62" s="49">
        <f>DATE(2018, MONTH('2022_RRS_Details'!$O$2), 1)</f>
        <v>43160</v>
      </c>
      <c r="C62" s="49" t="str">
        <f t="shared" si="1"/>
        <v>d. HE11-14</v>
      </c>
      <c r="D62">
        <v>13</v>
      </c>
      <c r="E62" t="s">
        <v>24</v>
      </c>
      <c r="F62" s="1">
        <f>'2022_RRS'!D15</f>
        <v>3015</v>
      </c>
      <c r="G62" s="1">
        <f>'2023_RRS'!D15</f>
        <v>3239</v>
      </c>
      <c r="H62" s="1">
        <f t="shared" si="2"/>
        <v>224</v>
      </c>
      <c r="I62" s="1"/>
      <c r="K62" t="s">
        <v>11</v>
      </c>
      <c r="L62" s="51">
        <v>0</v>
      </c>
      <c r="M62">
        <f t="shared" si="4"/>
        <v>8</v>
      </c>
    </row>
    <row r="63" spans="1:14" x14ac:dyDescent="0.35">
      <c r="A63" t="str">
        <f t="shared" si="0"/>
        <v>Mar</v>
      </c>
      <c r="B63" s="49">
        <f>DATE(2018, MONTH('2022_RRS_Details'!$O$2), 1)</f>
        <v>43160</v>
      </c>
      <c r="C63" s="49" t="str">
        <f t="shared" si="1"/>
        <v>d. HE11-14</v>
      </c>
      <c r="D63">
        <v>14</v>
      </c>
      <c r="E63" t="s">
        <v>24</v>
      </c>
      <c r="F63" s="1">
        <f>'2022_RRS'!D16</f>
        <v>3015</v>
      </c>
      <c r="G63" s="1">
        <f>'2023_RRS'!D16</f>
        <v>3239</v>
      </c>
      <c r="H63" s="1">
        <f t="shared" si="2"/>
        <v>224</v>
      </c>
      <c r="I63" s="1"/>
      <c r="K63" t="s">
        <v>32</v>
      </c>
      <c r="L63" s="51">
        <v>34.277777777777779</v>
      </c>
    </row>
    <row r="64" spans="1:14" x14ac:dyDescent="0.35">
      <c r="A64" t="str">
        <f t="shared" si="0"/>
        <v>Mar</v>
      </c>
      <c r="B64" s="49">
        <f>DATE(2018, MONTH('2022_RRS_Details'!$O$2), 1)</f>
        <v>43160</v>
      </c>
      <c r="C64" s="49" t="str">
        <f t="shared" si="1"/>
        <v>e. HE15-18</v>
      </c>
      <c r="D64">
        <v>15</v>
      </c>
      <c r="E64" t="s">
        <v>24</v>
      </c>
      <c r="F64" s="1">
        <f>'2022_RRS'!D17</f>
        <v>2982</v>
      </c>
      <c r="G64" s="1">
        <f>'2023_RRS'!D17</f>
        <v>3195</v>
      </c>
      <c r="H64" s="1">
        <f t="shared" si="2"/>
        <v>213</v>
      </c>
      <c r="I64" s="1"/>
    </row>
    <row r="65" spans="1:9" x14ac:dyDescent="0.35">
      <c r="A65" t="str">
        <f t="shared" si="0"/>
        <v>Mar</v>
      </c>
      <c r="B65" s="49">
        <f>DATE(2018, MONTH('2022_RRS_Details'!$O$2), 1)</f>
        <v>43160</v>
      </c>
      <c r="C65" s="49" t="str">
        <f t="shared" si="1"/>
        <v>e. HE15-18</v>
      </c>
      <c r="D65">
        <v>16</v>
      </c>
      <c r="E65" t="s">
        <v>24</v>
      </c>
      <c r="F65" s="1">
        <f>'2022_RRS'!D18</f>
        <v>2982</v>
      </c>
      <c r="G65" s="1">
        <f>'2023_RRS'!D18</f>
        <v>3195</v>
      </c>
      <c r="H65" s="1">
        <f t="shared" si="2"/>
        <v>213</v>
      </c>
      <c r="I65" s="1"/>
    </row>
    <row r="66" spans="1:9" x14ac:dyDescent="0.35">
      <c r="A66" t="str">
        <f t="shared" si="0"/>
        <v>Mar</v>
      </c>
      <c r="B66" s="49">
        <f>DATE(2018, MONTH('2022_RRS_Details'!$O$2), 1)</f>
        <v>43160</v>
      </c>
      <c r="C66" s="49" t="str">
        <f t="shared" si="1"/>
        <v>e. HE15-18</v>
      </c>
      <c r="D66">
        <v>17</v>
      </c>
      <c r="E66" t="s">
        <v>24</v>
      </c>
      <c r="F66" s="1">
        <f>'2022_RRS'!D19</f>
        <v>2982</v>
      </c>
      <c r="G66" s="1">
        <f>'2023_RRS'!D19</f>
        <v>3195</v>
      </c>
      <c r="H66" s="1">
        <f t="shared" si="2"/>
        <v>213</v>
      </c>
      <c r="I66" s="1"/>
    </row>
    <row r="67" spans="1:9" x14ac:dyDescent="0.35">
      <c r="A67" t="str">
        <f t="shared" ref="A67:A130" si="5">TEXT(B67, "mmm")</f>
        <v>Mar</v>
      </c>
      <c r="B67" s="49">
        <f>DATE(2018, MONTH('2022_RRS_Details'!$O$2), 1)</f>
        <v>43160</v>
      </c>
      <c r="C67" s="49" t="str">
        <f t="shared" ref="C67:C130" si="6">IF(OR(D67=1, D67=2, D67=23, D67=24), "a. HE1-2 &amp; HE23-24", IF(OR(D67=3, D67=4, D67=5, D67=6), "b. HE3-6", IF(OR(D67=7, D67=8, D67=9, D67=10), "c. HE7-10", IF(OR(D67=11, D67=12, D67=13, D67=14), "d. HE11-14", IF(OR(D67=15, D67=16, D67=17, D67=18), "e. HE15-18", IF(OR(D67=19, D67=20, D67=21, D67=22), "f. HE19-22", NA()))))))</f>
        <v>e. HE15-18</v>
      </c>
      <c r="D67">
        <v>18</v>
      </c>
      <c r="E67" t="s">
        <v>24</v>
      </c>
      <c r="F67" s="1">
        <f>'2022_RRS'!D20</f>
        <v>2982</v>
      </c>
      <c r="G67" s="1">
        <f>'2023_RRS'!D20</f>
        <v>3195</v>
      </c>
      <c r="H67" s="1">
        <f t="shared" ref="H67:H130" si="7">IF(G67=0, 0,G67- F67)</f>
        <v>213</v>
      </c>
      <c r="I67" s="1"/>
    </row>
    <row r="68" spans="1:9" x14ac:dyDescent="0.35">
      <c r="A68" t="str">
        <f t="shared" si="5"/>
        <v>Mar</v>
      </c>
      <c r="B68" s="49">
        <f>DATE(2018, MONTH('2022_RRS_Details'!$O$2), 1)</f>
        <v>43160</v>
      </c>
      <c r="C68" s="49" t="str">
        <f t="shared" si="6"/>
        <v>f. HE19-22</v>
      </c>
      <c r="D68">
        <v>19</v>
      </c>
      <c r="E68" t="s">
        <v>24</v>
      </c>
      <c r="F68" s="1">
        <f>'2022_RRS'!D21</f>
        <v>2982</v>
      </c>
      <c r="G68" s="1">
        <f>'2023_RRS'!D21</f>
        <v>3195</v>
      </c>
      <c r="H68" s="1">
        <f t="shared" si="7"/>
        <v>213</v>
      </c>
      <c r="I68" s="1"/>
    </row>
    <row r="69" spans="1:9" x14ac:dyDescent="0.35">
      <c r="A69" t="str">
        <f t="shared" si="5"/>
        <v>Mar</v>
      </c>
      <c r="B69" s="49">
        <f>DATE(2018, MONTH('2022_RRS_Details'!$O$2), 1)</f>
        <v>43160</v>
      </c>
      <c r="C69" s="49" t="str">
        <f t="shared" si="6"/>
        <v>f. HE19-22</v>
      </c>
      <c r="D69">
        <v>20</v>
      </c>
      <c r="E69" t="s">
        <v>24</v>
      </c>
      <c r="F69" s="1">
        <f>'2022_RRS'!D22</f>
        <v>2982</v>
      </c>
      <c r="G69" s="1">
        <f>'2023_RRS'!D22</f>
        <v>3195</v>
      </c>
      <c r="H69" s="1">
        <f t="shared" si="7"/>
        <v>213</v>
      </c>
      <c r="I69" s="1"/>
    </row>
    <row r="70" spans="1:9" x14ac:dyDescent="0.35">
      <c r="A70" t="str">
        <f t="shared" si="5"/>
        <v>Mar</v>
      </c>
      <c r="B70" s="49">
        <f>DATE(2018, MONTH('2022_RRS_Details'!$O$2), 1)</f>
        <v>43160</v>
      </c>
      <c r="C70" s="49" t="str">
        <f t="shared" si="6"/>
        <v>f. HE19-22</v>
      </c>
      <c r="D70">
        <v>21</v>
      </c>
      <c r="E70" t="s">
        <v>24</v>
      </c>
      <c r="F70" s="1">
        <f>'2022_RRS'!D23</f>
        <v>2982</v>
      </c>
      <c r="G70" s="1">
        <f>'2023_RRS'!D23</f>
        <v>3195</v>
      </c>
      <c r="H70" s="1">
        <f t="shared" si="7"/>
        <v>213</v>
      </c>
      <c r="I70" s="1"/>
    </row>
    <row r="71" spans="1:9" x14ac:dyDescent="0.35">
      <c r="A71" t="str">
        <f t="shared" si="5"/>
        <v>Mar</v>
      </c>
      <c r="B71" s="49">
        <f>DATE(2018, MONTH('2022_RRS_Details'!$O$2), 1)</f>
        <v>43160</v>
      </c>
      <c r="C71" s="49" t="str">
        <f t="shared" si="6"/>
        <v>f. HE19-22</v>
      </c>
      <c r="D71">
        <v>22</v>
      </c>
      <c r="E71" t="s">
        <v>24</v>
      </c>
      <c r="F71" s="1">
        <f>'2022_RRS'!D24</f>
        <v>2982</v>
      </c>
      <c r="G71" s="1">
        <f>'2023_RRS'!D24</f>
        <v>3195</v>
      </c>
      <c r="H71" s="1">
        <f t="shared" si="7"/>
        <v>213</v>
      </c>
      <c r="I71" s="1"/>
    </row>
    <row r="72" spans="1:9" x14ac:dyDescent="0.35">
      <c r="A72" t="str">
        <f t="shared" si="5"/>
        <v>Mar</v>
      </c>
      <c r="B72" s="49">
        <f>DATE(2018, MONTH('2022_RRS_Details'!$O$2), 1)</f>
        <v>43160</v>
      </c>
      <c r="C72" s="49" t="str">
        <f t="shared" si="6"/>
        <v>a. HE1-2 &amp; HE23-24</v>
      </c>
      <c r="D72">
        <v>23</v>
      </c>
      <c r="E72" t="s">
        <v>24</v>
      </c>
      <c r="F72" s="1">
        <f>'2022_RRS'!D25</f>
        <v>3178</v>
      </c>
      <c r="G72" s="1">
        <f>'2023_RRS'!D25</f>
        <v>3335</v>
      </c>
      <c r="H72" s="1">
        <f t="shared" si="7"/>
        <v>157</v>
      </c>
      <c r="I72" s="1"/>
    </row>
    <row r="73" spans="1:9" x14ac:dyDescent="0.35">
      <c r="A73" t="str">
        <f t="shared" si="5"/>
        <v>Mar</v>
      </c>
      <c r="B73" s="49">
        <f>DATE(2018, MONTH('2022_RRS_Details'!$O$2), 1)</f>
        <v>43160</v>
      </c>
      <c r="C73" s="49" t="str">
        <f t="shared" si="6"/>
        <v>a. HE1-2 &amp; HE23-24</v>
      </c>
      <c r="D73">
        <v>24</v>
      </c>
      <c r="E73" t="s">
        <v>24</v>
      </c>
      <c r="F73" s="1">
        <f>'2022_RRS'!D26</f>
        <v>3178</v>
      </c>
      <c r="G73" s="1">
        <f>'2023_RRS'!D26</f>
        <v>3335</v>
      </c>
      <c r="H73" s="1">
        <f t="shared" si="7"/>
        <v>157</v>
      </c>
      <c r="I73" s="1"/>
    </row>
    <row r="74" spans="1:9" x14ac:dyDescent="0.35">
      <c r="A74" t="str">
        <f t="shared" si="5"/>
        <v>Apr</v>
      </c>
      <c r="B74" s="49">
        <f>DATE(2018, MONTH('2022_RRS_Details'!$A$31), 1)</f>
        <v>43191</v>
      </c>
      <c r="C74" s="49" t="str">
        <f t="shared" si="6"/>
        <v>a. HE1-2 &amp; HE23-24</v>
      </c>
      <c r="D74">
        <v>1</v>
      </c>
      <c r="E74" t="s">
        <v>24</v>
      </c>
      <c r="F74" s="1">
        <f>'2022_RRS'!E3</f>
        <v>3088</v>
      </c>
      <c r="G74" s="1">
        <f>'2023_RRS'!E3</f>
        <v>3195</v>
      </c>
      <c r="H74" s="1">
        <f t="shared" si="7"/>
        <v>107</v>
      </c>
      <c r="I74" s="1"/>
    </row>
    <row r="75" spans="1:9" x14ac:dyDescent="0.35">
      <c r="A75" t="str">
        <f t="shared" si="5"/>
        <v>Apr</v>
      </c>
      <c r="B75" s="49">
        <f>DATE(2018, MONTH('2022_RRS_Details'!$A$31), 1)</f>
        <v>43191</v>
      </c>
      <c r="C75" s="49" t="str">
        <f t="shared" si="6"/>
        <v>a. HE1-2 &amp; HE23-24</v>
      </c>
      <c r="D75">
        <v>2</v>
      </c>
      <c r="E75" t="s">
        <v>24</v>
      </c>
      <c r="F75" s="1">
        <f>'2022_RRS'!E4</f>
        <v>3088</v>
      </c>
      <c r="G75" s="1">
        <f>'2023_RRS'!E4</f>
        <v>3195</v>
      </c>
      <c r="H75" s="1">
        <f t="shared" si="7"/>
        <v>107</v>
      </c>
      <c r="I75" s="1"/>
    </row>
    <row r="76" spans="1:9" x14ac:dyDescent="0.35">
      <c r="A76" t="str">
        <f t="shared" si="5"/>
        <v>Apr</v>
      </c>
      <c r="B76" s="49">
        <f>DATE(2018, MONTH('2022_RRS_Details'!$A$31), 1)</f>
        <v>43191</v>
      </c>
      <c r="C76" s="49" t="str">
        <f t="shared" si="6"/>
        <v>b. HE3-6</v>
      </c>
      <c r="D76">
        <v>3</v>
      </c>
      <c r="E76" t="s">
        <v>24</v>
      </c>
      <c r="F76" s="1">
        <f>'2022_RRS'!E5</f>
        <v>3128</v>
      </c>
      <c r="G76" s="1">
        <f>'2023_RRS'!E5</f>
        <v>3239</v>
      </c>
      <c r="H76" s="1">
        <f t="shared" si="7"/>
        <v>111</v>
      </c>
      <c r="I76" s="1"/>
    </row>
    <row r="77" spans="1:9" x14ac:dyDescent="0.35">
      <c r="A77" t="str">
        <f t="shared" si="5"/>
        <v>Apr</v>
      </c>
      <c r="B77" s="49">
        <f>DATE(2018, MONTH('2022_RRS_Details'!$A$31), 1)</f>
        <v>43191</v>
      </c>
      <c r="C77" s="49" t="str">
        <f t="shared" si="6"/>
        <v>b. HE3-6</v>
      </c>
      <c r="D77">
        <v>4</v>
      </c>
      <c r="E77" t="s">
        <v>24</v>
      </c>
      <c r="F77" s="1">
        <f>'2022_RRS'!E6</f>
        <v>3128</v>
      </c>
      <c r="G77" s="1">
        <f>'2023_RRS'!E6</f>
        <v>3239</v>
      </c>
      <c r="H77" s="1">
        <f t="shared" si="7"/>
        <v>111</v>
      </c>
      <c r="I77" s="1"/>
    </row>
    <row r="78" spans="1:9" x14ac:dyDescent="0.35">
      <c r="A78" t="str">
        <f t="shared" si="5"/>
        <v>Apr</v>
      </c>
      <c r="B78" s="49">
        <f>DATE(2018, MONTH('2022_RRS_Details'!$A$31), 1)</f>
        <v>43191</v>
      </c>
      <c r="C78" s="49" t="str">
        <f t="shared" si="6"/>
        <v>b. HE3-6</v>
      </c>
      <c r="D78">
        <v>5</v>
      </c>
      <c r="E78" t="s">
        <v>24</v>
      </c>
      <c r="F78" s="1">
        <f>'2022_RRS'!E7</f>
        <v>3128</v>
      </c>
      <c r="G78" s="1">
        <f>'2023_RRS'!E7</f>
        <v>3239</v>
      </c>
      <c r="H78" s="1">
        <f t="shared" si="7"/>
        <v>111</v>
      </c>
      <c r="I78" s="1"/>
    </row>
    <row r="79" spans="1:9" x14ac:dyDescent="0.35">
      <c r="A79" t="str">
        <f t="shared" si="5"/>
        <v>Apr</v>
      </c>
      <c r="B79" s="49">
        <f>DATE(2018, MONTH('2022_RRS_Details'!$A$31), 1)</f>
        <v>43191</v>
      </c>
      <c r="C79" s="49" t="str">
        <f t="shared" si="6"/>
        <v>b. HE3-6</v>
      </c>
      <c r="D79">
        <v>6</v>
      </c>
      <c r="E79" t="s">
        <v>24</v>
      </c>
      <c r="F79" s="1">
        <f>'2022_RRS'!E8</f>
        <v>3128</v>
      </c>
      <c r="G79" s="1">
        <f>'2023_RRS'!E8</f>
        <v>3239</v>
      </c>
      <c r="H79" s="1">
        <f t="shared" si="7"/>
        <v>111</v>
      </c>
      <c r="I79" s="1"/>
    </row>
    <row r="80" spans="1:9" x14ac:dyDescent="0.35">
      <c r="A80" t="str">
        <f t="shared" si="5"/>
        <v>Apr</v>
      </c>
      <c r="B80" s="49">
        <f>DATE(2018, MONTH('2022_RRS_Details'!$A$31), 1)</f>
        <v>43191</v>
      </c>
      <c r="C80" s="49" t="str">
        <f t="shared" si="6"/>
        <v>c. HE7-10</v>
      </c>
      <c r="D80">
        <v>7</v>
      </c>
      <c r="E80" t="s">
        <v>24</v>
      </c>
      <c r="F80" s="1">
        <f>'2022_RRS'!E9</f>
        <v>3015</v>
      </c>
      <c r="G80" s="1">
        <f>'2023_RRS'!E9</f>
        <v>3156</v>
      </c>
      <c r="H80" s="1">
        <f t="shared" si="7"/>
        <v>141</v>
      </c>
      <c r="I80" s="1"/>
    </row>
    <row r="81" spans="1:9" x14ac:dyDescent="0.35">
      <c r="A81" t="str">
        <f t="shared" si="5"/>
        <v>Apr</v>
      </c>
      <c r="B81" s="49">
        <f>DATE(2018, MONTH('2022_RRS_Details'!$A$31), 1)</f>
        <v>43191</v>
      </c>
      <c r="C81" s="49" t="str">
        <f t="shared" si="6"/>
        <v>c. HE7-10</v>
      </c>
      <c r="D81">
        <v>8</v>
      </c>
      <c r="E81" t="s">
        <v>24</v>
      </c>
      <c r="F81" s="1">
        <f>'2022_RRS'!E10</f>
        <v>3015</v>
      </c>
      <c r="G81" s="1">
        <f>'2023_RRS'!E10</f>
        <v>3156</v>
      </c>
      <c r="H81" s="1">
        <f t="shared" si="7"/>
        <v>141</v>
      </c>
      <c r="I81" s="1"/>
    </row>
    <row r="82" spans="1:9" x14ac:dyDescent="0.35">
      <c r="A82" t="str">
        <f t="shared" si="5"/>
        <v>Apr</v>
      </c>
      <c r="B82" s="49">
        <f>DATE(2018, MONTH('2022_RRS_Details'!$A$31), 1)</f>
        <v>43191</v>
      </c>
      <c r="C82" s="49" t="str">
        <f t="shared" si="6"/>
        <v>c. HE7-10</v>
      </c>
      <c r="D82">
        <v>9</v>
      </c>
      <c r="E82" t="s">
        <v>24</v>
      </c>
      <c r="F82" s="1">
        <f>'2022_RRS'!E11</f>
        <v>3015</v>
      </c>
      <c r="G82" s="1">
        <f>'2023_RRS'!E11</f>
        <v>3156</v>
      </c>
      <c r="H82" s="1">
        <f t="shared" si="7"/>
        <v>141</v>
      </c>
      <c r="I82" s="1"/>
    </row>
    <row r="83" spans="1:9" x14ac:dyDescent="0.35">
      <c r="A83" t="str">
        <f t="shared" si="5"/>
        <v>Apr</v>
      </c>
      <c r="B83" s="49">
        <f>DATE(2018, MONTH('2022_RRS_Details'!$A$31), 1)</f>
        <v>43191</v>
      </c>
      <c r="C83" s="49" t="str">
        <f t="shared" si="6"/>
        <v>c. HE7-10</v>
      </c>
      <c r="D83">
        <v>10</v>
      </c>
      <c r="E83" t="s">
        <v>24</v>
      </c>
      <c r="F83" s="1">
        <f>'2022_RRS'!E12</f>
        <v>3015</v>
      </c>
      <c r="G83" s="1">
        <f>'2023_RRS'!E12</f>
        <v>3156</v>
      </c>
      <c r="H83" s="1">
        <f t="shared" si="7"/>
        <v>141</v>
      </c>
      <c r="I83" s="1"/>
    </row>
    <row r="84" spans="1:9" x14ac:dyDescent="0.35">
      <c r="A84" t="str">
        <f t="shared" si="5"/>
        <v>Apr</v>
      </c>
      <c r="B84" s="49">
        <f>DATE(2018, MONTH('2022_RRS_Details'!$A$31), 1)</f>
        <v>43191</v>
      </c>
      <c r="C84" s="49" t="str">
        <f t="shared" si="6"/>
        <v>d. HE11-14</v>
      </c>
      <c r="D84">
        <v>11</v>
      </c>
      <c r="E84" t="s">
        <v>24</v>
      </c>
      <c r="F84" s="1">
        <f>'2022_RRS'!E13</f>
        <v>2982</v>
      </c>
      <c r="G84" s="1">
        <f>'2023_RRS'!E13</f>
        <v>3041</v>
      </c>
      <c r="H84" s="1">
        <f t="shared" si="7"/>
        <v>59</v>
      </c>
      <c r="I84" s="1"/>
    </row>
    <row r="85" spans="1:9" x14ac:dyDescent="0.35">
      <c r="A85" t="str">
        <f t="shared" si="5"/>
        <v>Apr</v>
      </c>
      <c r="B85" s="49">
        <f>DATE(2018, MONTH('2022_RRS_Details'!$A$31), 1)</f>
        <v>43191</v>
      </c>
      <c r="C85" s="49" t="str">
        <f t="shared" si="6"/>
        <v>d. HE11-14</v>
      </c>
      <c r="D85">
        <v>12</v>
      </c>
      <c r="E85" t="s">
        <v>24</v>
      </c>
      <c r="F85" s="1">
        <f>'2022_RRS'!E14</f>
        <v>2982</v>
      </c>
      <c r="G85" s="1">
        <f>'2023_RRS'!E14</f>
        <v>3041</v>
      </c>
      <c r="H85" s="1">
        <f t="shared" si="7"/>
        <v>59</v>
      </c>
      <c r="I85" s="1"/>
    </row>
    <row r="86" spans="1:9" x14ac:dyDescent="0.35">
      <c r="A86" t="str">
        <f t="shared" si="5"/>
        <v>Apr</v>
      </c>
      <c r="B86" s="49">
        <f>DATE(2018, MONTH('2022_RRS_Details'!$A$31), 1)</f>
        <v>43191</v>
      </c>
      <c r="C86" s="49" t="str">
        <f t="shared" si="6"/>
        <v>d. HE11-14</v>
      </c>
      <c r="D86">
        <v>13</v>
      </c>
      <c r="E86" t="s">
        <v>24</v>
      </c>
      <c r="F86" s="1">
        <f>'2022_RRS'!E15</f>
        <v>2982</v>
      </c>
      <c r="G86" s="1">
        <f>'2023_RRS'!E15</f>
        <v>3041</v>
      </c>
      <c r="H86" s="1">
        <f t="shared" si="7"/>
        <v>59</v>
      </c>
      <c r="I86" s="1"/>
    </row>
    <row r="87" spans="1:9" x14ac:dyDescent="0.35">
      <c r="A87" t="str">
        <f t="shared" si="5"/>
        <v>Apr</v>
      </c>
      <c r="B87" s="49">
        <f>DATE(2018, MONTH('2022_RRS_Details'!$A$31), 1)</f>
        <v>43191</v>
      </c>
      <c r="C87" s="49" t="str">
        <f t="shared" si="6"/>
        <v>d. HE11-14</v>
      </c>
      <c r="D87">
        <v>14</v>
      </c>
      <c r="E87" t="s">
        <v>24</v>
      </c>
      <c r="F87" s="1">
        <f>'2022_RRS'!E16</f>
        <v>2982</v>
      </c>
      <c r="G87" s="1">
        <f>'2023_RRS'!E16</f>
        <v>3041</v>
      </c>
      <c r="H87" s="1">
        <f t="shared" si="7"/>
        <v>59</v>
      </c>
      <c r="I87" s="1"/>
    </row>
    <row r="88" spans="1:9" x14ac:dyDescent="0.35">
      <c r="A88" t="str">
        <f t="shared" si="5"/>
        <v>Apr</v>
      </c>
      <c r="B88" s="49">
        <f>DATE(2018, MONTH('2022_RRS_Details'!$A$31), 1)</f>
        <v>43191</v>
      </c>
      <c r="C88" s="49" t="str">
        <f t="shared" si="6"/>
        <v>e. HE15-18</v>
      </c>
      <c r="D88">
        <v>15</v>
      </c>
      <c r="E88" t="s">
        <v>24</v>
      </c>
      <c r="F88" s="1">
        <f>'2022_RRS'!E17</f>
        <v>2936</v>
      </c>
      <c r="G88" s="1">
        <f>'2023_RRS'!E17</f>
        <v>2991</v>
      </c>
      <c r="H88" s="1">
        <f t="shared" si="7"/>
        <v>55</v>
      </c>
      <c r="I88" s="1"/>
    </row>
    <row r="89" spans="1:9" x14ac:dyDescent="0.35">
      <c r="A89" t="str">
        <f t="shared" si="5"/>
        <v>Apr</v>
      </c>
      <c r="B89" s="49">
        <f>DATE(2018, MONTH('2022_RRS_Details'!$A$31), 1)</f>
        <v>43191</v>
      </c>
      <c r="C89" s="49" t="str">
        <f t="shared" si="6"/>
        <v>e. HE15-18</v>
      </c>
      <c r="D89">
        <v>16</v>
      </c>
      <c r="E89" t="s">
        <v>24</v>
      </c>
      <c r="F89" s="1">
        <f>'2022_RRS'!E18</f>
        <v>2936</v>
      </c>
      <c r="G89" s="1">
        <f>'2023_RRS'!E18</f>
        <v>2991</v>
      </c>
      <c r="H89" s="1">
        <f t="shared" si="7"/>
        <v>55</v>
      </c>
      <c r="I89" s="1"/>
    </row>
    <row r="90" spans="1:9" x14ac:dyDescent="0.35">
      <c r="A90" t="str">
        <f t="shared" si="5"/>
        <v>Apr</v>
      </c>
      <c r="B90" s="49">
        <f>DATE(2018, MONTH('2022_RRS_Details'!$A$31), 1)</f>
        <v>43191</v>
      </c>
      <c r="C90" s="49" t="str">
        <f t="shared" si="6"/>
        <v>e. HE15-18</v>
      </c>
      <c r="D90">
        <v>17</v>
      </c>
      <c r="E90" t="s">
        <v>24</v>
      </c>
      <c r="F90" s="1">
        <f>'2022_RRS'!E19</f>
        <v>2936</v>
      </c>
      <c r="G90" s="1">
        <f>'2023_RRS'!E19</f>
        <v>2991</v>
      </c>
      <c r="H90" s="1">
        <f t="shared" si="7"/>
        <v>55</v>
      </c>
      <c r="I90" s="1"/>
    </row>
    <row r="91" spans="1:9" x14ac:dyDescent="0.35">
      <c r="A91" t="str">
        <f t="shared" si="5"/>
        <v>Apr</v>
      </c>
      <c r="B91" s="49">
        <f>DATE(2018, MONTH('2022_RRS_Details'!$A$31), 1)</f>
        <v>43191</v>
      </c>
      <c r="C91" s="49" t="str">
        <f t="shared" si="6"/>
        <v>e. HE15-18</v>
      </c>
      <c r="D91">
        <v>18</v>
      </c>
      <c r="E91" t="s">
        <v>24</v>
      </c>
      <c r="F91" s="1">
        <f>'2022_RRS'!E20</f>
        <v>2936</v>
      </c>
      <c r="G91" s="1">
        <f>'2023_RRS'!E20</f>
        <v>2991</v>
      </c>
      <c r="H91" s="1">
        <f t="shared" si="7"/>
        <v>55</v>
      </c>
      <c r="I91" s="1"/>
    </row>
    <row r="92" spans="1:9" x14ac:dyDescent="0.35">
      <c r="A92" t="str">
        <f t="shared" si="5"/>
        <v>Apr</v>
      </c>
      <c r="B92" s="49">
        <f>DATE(2018, MONTH('2022_RRS_Details'!$A$31), 1)</f>
        <v>43191</v>
      </c>
      <c r="C92" s="49" t="str">
        <f t="shared" si="6"/>
        <v>f. HE19-22</v>
      </c>
      <c r="D92">
        <v>19</v>
      </c>
      <c r="E92" t="s">
        <v>24</v>
      </c>
      <c r="F92" s="1">
        <f>'2022_RRS'!E21</f>
        <v>2936</v>
      </c>
      <c r="G92" s="1">
        <f>'2023_RRS'!E21</f>
        <v>2991</v>
      </c>
      <c r="H92" s="1">
        <f t="shared" si="7"/>
        <v>55</v>
      </c>
      <c r="I92" s="1"/>
    </row>
    <row r="93" spans="1:9" x14ac:dyDescent="0.35">
      <c r="A93" t="str">
        <f t="shared" si="5"/>
        <v>Apr</v>
      </c>
      <c r="B93" s="49">
        <f>DATE(2018, MONTH('2022_RRS_Details'!$A$31), 1)</f>
        <v>43191</v>
      </c>
      <c r="C93" s="49" t="str">
        <f t="shared" si="6"/>
        <v>f. HE19-22</v>
      </c>
      <c r="D93">
        <v>20</v>
      </c>
      <c r="E93" t="s">
        <v>24</v>
      </c>
      <c r="F93" s="1">
        <f>'2022_RRS'!E22</f>
        <v>2936</v>
      </c>
      <c r="G93" s="1">
        <f>'2023_RRS'!E22</f>
        <v>2991</v>
      </c>
      <c r="H93" s="1">
        <f t="shared" si="7"/>
        <v>55</v>
      </c>
      <c r="I93" s="1"/>
    </row>
    <row r="94" spans="1:9" x14ac:dyDescent="0.35">
      <c r="A94" t="str">
        <f t="shared" si="5"/>
        <v>Apr</v>
      </c>
      <c r="B94" s="49">
        <f>DATE(2018, MONTH('2022_RRS_Details'!$A$31), 1)</f>
        <v>43191</v>
      </c>
      <c r="C94" s="49" t="str">
        <f t="shared" si="6"/>
        <v>f. HE19-22</v>
      </c>
      <c r="D94">
        <v>21</v>
      </c>
      <c r="E94" t="s">
        <v>24</v>
      </c>
      <c r="F94" s="1">
        <f>'2022_RRS'!E23</f>
        <v>2936</v>
      </c>
      <c r="G94" s="1">
        <f>'2023_RRS'!E23</f>
        <v>2991</v>
      </c>
      <c r="H94" s="1">
        <f t="shared" si="7"/>
        <v>55</v>
      </c>
      <c r="I94" s="1"/>
    </row>
    <row r="95" spans="1:9" x14ac:dyDescent="0.35">
      <c r="A95" t="str">
        <f t="shared" si="5"/>
        <v>Apr</v>
      </c>
      <c r="B95" s="49">
        <f>DATE(2018, MONTH('2022_RRS_Details'!$A$31), 1)</f>
        <v>43191</v>
      </c>
      <c r="C95" s="49" t="str">
        <f t="shared" si="6"/>
        <v>f. HE19-22</v>
      </c>
      <c r="D95">
        <v>22</v>
      </c>
      <c r="E95" t="s">
        <v>24</v>
      </c>
      <c r="F95" s="1">
        <f>'2022_RRS'!E24</f>
        <v>2936</v>
      </c>
      <c r="G95" s="1">
        <f>'2023_RRS'!E24</f>
        <v>2991</v>
      </c>
      <c r="H95" s="1">
        <f t="shared" si="7"/>
        <v>55</v>
      </c>
      <c r="I95" s="1"/>
    </row>
    <row r="96" spans="1:9" x14ac:dyDescent="0.35">
      <c r="A96" t="str">
        <f t="shared" si="5"/>
        <v>May</v>
      </c>
      <c r="B96" s="49">
        <f>DATE(2018, MONTH('2022_RRS_Details'!$H$31), 1)</f>
        <v>43221</v>
      </c>
      <c r="C96" s="49" t="str">
        <f t="shared" si="6"/>
        <v>a. HE1-2 &amp; HE23-24</v>
      </c>
      <c r="D96">
        <v>23</v>
      </c>
      <c r="E96" t="s">
        <v>24</v>
      </c>
      <c r="F96" s="1">
        <f>'2022_RRS'!E25</f>
        <v>3088</v>
      </c>
      <c r="G96" s="1">
        <f>'2023_RRS'!E25</f>
        <v>3195</v>
      </c>
      <c r="H96" s="1">
        <f t="shared" si="7"/>
        <v>107</v>
      </c>
      <c r="I96" s="1"/>
    </row>
    <row r="97" spans="1:9" x14ac:dyDescent="0.35">
      <c r="A97" t="str">
        <f t="shared" si="5"/>
        <v>May</v>
      </c>
      <c r="B97" s="49">
        <f>DATE(2018, MONTH('2022_RRS_Details'!$H$31), 1)</f>
        <v>43221</v>
      </c>
      <c r="C97" s="49" t="str">
        <f t="shared" si="6"/>
        <v>a. HE1-2 &amp; HE23-24</v>
      </c>
      <c r="D97">
        <v>24</v>
      </c>
      <c r="E97" t="s">
        <v>24</v>
      </c>
      <c r="F97" s="1">
        <f>'2022_RRS'!E26</f>
        <v>3088</v>
      </c>
      <c r="G97" s="1">
        <f>'2023_RRS'!E26</f>
        <v>3195</v>
      </c>
      <c r="H97" s="1">
        <f t="shared" si="7"/>
        <v>107</v>
      </c>
      <c r="I97" s="1"/>
    </row>
    <row r="98" spans="1:9" x14ac:dyDescent="0.35">
      <c r="A98" t="str">
        <f t="shared" si="5"/>
        <v>May</v>
      </c>
      <c r="B98" s="49">
        <f>DATE(2018, MONTH('2022_RRS_Details'!$H$31), 1)</f>
        <v>43221</v>
      </c>
      <c r="C98" s="49" t="str">
        <f t="shared" si="6"/>
        <v>a. HE1-2 &amp; HE23-24</v>
      </c>
      <c r="D98">
        <v>1</v>
      </c>
      <c r="E98" t="s">
        <v>24</v>
      </c>
      <c r="F98" s="1">
        <f>'2022_RRS'!F3</f>
        <v>2982</v>
      </c>
      <c r="G98" s="1">
        <f>'2023_RRS'!F3</f>
        <v>3041</v>
      </c>
      <c r="H98" s="1">
        <f t="shared" si="7"/>
        <v>59</v>
      </c>
      <c r="I98" s="1"/>
    </row>
    <row r="99" spans="1:9" x14ac:dyDescent="0.35">
      <c r="A99" t="str">
        <f t="shared" si="5"/>
        <v>May</v>
      </c>
      <c r="B99" s="49">
        <f>DATE(2018, MONTH('2022_RRS_Details'!$H$31), 1)</f>
        <v>43221</v>
      </c>
      <c r="C99" s="49" t="str">
        <f t="shared" si="6"/>
        <v>a. HE1-2 &amp; HE23-24</v>
      </c>
      <c r="D99">
        <v>2</v>
      </c>
      <c r="E99" t="s">
        <v>24</v>
      </c>
      <c r="F99" s="1">
        <f>'2022_RRS'!F4</f>
        <v>2982</v>
      </c>
      <c r="G99" s="1">
        <f>'2023_RRS'!F4</f>
        <v>3041</v>
      </c>
      <c r="H99" s="1">
        <f t="shared" si="7"/>
        <v>59</v>
      </c>
      <c r="I99" s="1"/>
    </row>
    <row r="100" spans="1:9" x14ac:dyDescent="0.35">
      <c r="A100" t="str">
        <f t="shared" si="5"/>
        <v>May</v>
      </c>
      <c r="B100" s="49">
        <f>DATE(2018, MONTH('2022_RRS_Details'!$H$31), 1)</f>
        <v>43221</v>
      </c>
      <c r="C100" s="49" t="str">
        <f t="shared" si="6"/>
        <v>b. HE3-6</v>
      </c>
      <c r="D100">
        <v>3</v>
      </c>
      <c r="E100" t="s">
        <v>24</v>
      </c>
      <c r="F100" s="1">
        <f>'2022_RRS'!F5</f>
        <v>3015</v>
      </c>
      <c r="G100" s="1">
        <f>'2023_RRS'!F5</f>
        <v>3041</v>
      </c>
      <c r="H100" s="1">
        <f t="shared" si="7"/>
        <v>26</v>
      </c>
      <c r="I100" s="1"/>
    </row>
    <row r="101" spans="1:9" x14ac:dyDescent="0.35">
      <c r="A101" t="str">
        <f t="shared" si="5"/>
        <v>May</v>
      </c>
      <c r="B101" s="49">
        <f>DATE(2018, MONTH('2022_RRS_Details'!$H$31), 1)</f>
        <v>43221</v>
      </c>
      <c r="C101" s="49" t="str">
        <f t="shared" si="6"/>
        <v>b. HE3-6</v>
      </c>
      <c r="D101">
        <v>4</v>
      </c>
      <c r="E101" t="s">
        <v>24</v>
      </c>
      <c r="F101" s="1">
        <f>'2022_RRS'!F6</f>
        <v>3015</v>
      </c>
      <c r="G101" s="1">
        <f>'2023_RRS'!F6</f>
        <v>3041</v>
      </c>
      <c r="H101" s="1">
        <f t="shared" si="7"/>
        <v>26</v>
      </c>
      <c r="I101" s="1"/>
    </row>
    <row r="102" spans="1:9" x14ac:dyDescent="0.35">
      <c r="A102" t="str">
        <f t="shared" si="5"/>
        <v>May</v>
      </c>
      <c r="B102" s="49">
        <f>DATE(2018, MONTH('2022_RRS_Details'!$H$31), 1)</f>
        <v>43221</v>
      </c>
      <c r="C102" s="49" t="str">
        <f t="shared" si="6"/>
        <v>b. HE3-6</v>
      </c>
      <c r="D102">
        <v>5</v>
      </c>
      <c r="E102" t="s">
        <v>24</v>
      </c>
      <c r="F102" s="1">
        <f>'2022_RRS'!F7</f>
        <v>3015</v>
      </c>
      <c r="G102" s="1">
        <f>'2023_RRS'!F7</f>
        <v>3041</v>
      </c>
      <c r="H102" s="1">
        <f t="shared" si="7"/>
        <v>26</v>
      </c>
      <c r="I102" s="1"/>
    </row>
    <row r="103" spans="1:9" x14ac:dyDescent="0.35">
      <c r="A103" t="str">
        <f t="shared" si="5"/>
        <v>May</v>
      </c>
      <c r="B103" s="49">
        <f>DATE(2018, MONTH('2022_RRS_Details'!$H$31), 1)</f>
        <v>43221</v>
      </c>
      <c r="C103" s="49" t="str">
        <f t="shared" si="6"/>
        <v>b. HE3-6</v>
      </c>
      <c r="D103">
        <v>6</v>
      </c>
      <c r="E103" t="s">
        <v>24</v>
      </c>
      <c r="F103" s="1">
        <f>'2022_RRS'!F8</f>
        <v>3015</v>
      </c>
      <c r="G103" s="1">
        <f>'2023_RRS'!F8</f>
        <v>3041</v>
      </c>
      <c r="H103" s="1">
        <f t="shared" si="7"/>
        <v>26</v>
      </c>
      <c r="I103" s="1"/>
    </row>
    <row r="104" spans="1:9" x14ac:dyDescent="0.35">
      <c r="A104" t="str">
        <f t="shared" si="5"/>
        <v>May</v>
      </c>
      <c r="B104" s="49">
        <f>DATE(2018, MONTH('2022_RRS_Details'!$H$31), 1)</f>
        <v>43221</v>
      </c>
      <c r="C104" s="49" t="str">
        <f t="shared" si="6"/>
        <v>c. HE7-10</v>
      </c>
      <c r="D104">
        <v>7</v>
      </c>
      <c r="E104" t="s">
        <v>24</v>
      </c>
      <c r="F104" s="1">
        <f>'2022_RRS'!F9</f>
        <v>2936</v>
      </c>
      <c r="G104" s="1">
        <f>'2023_RRS'!F9</f>
        <v>2949</v>
      </c>
      <c r="H104" s="1">
        <f t="shared" si="7"/>
        <v>13</v>
      </c>
      <c r="I104" s="1"/>
    </row>
    <row r="105" spans="1:9" x14ac:dyDescent="0.35">
      <c r="A105" t="str">
        <f t="shared" si="5"/>
        <v>May</v>
      </c>
      <c r="B105" s="49">
        <f>DATE(2018, MONTH('2022_RRS_Details'!$H$31), 1)</f>
        <v>43221</v>
      </c>
      <c r="C105" s="49" t="str">
        <f t="shared" si="6"/>
        <v>c. HE7-10</v>
      </c>
      <c r="D105">
        <v>8</v>
      </c>
      <c r="E105" t="s">
        <v>24</v>
      </c>
      <c r="F105" s="1">
        <f>'2022_RRS'!F10</f>
        <v>2936</v>
      </c>
      <c r="G105" s="1">
        <f>'2023_RRS'!F10</f>
        <v>2949</v>
      </c>
      <c r="H105" s="1">
        <f t="shared" si="7"/>
        <v>13</v>
      </c>
      <c r="I105" s="1"/>
    </row>
    <row r="106" spans="1:9" x14ac:dyDescent="0.35">
      <c r="A106" t="str">
        <f t="shared" si="5"/>
        <v>May</v>
      </c>
      <c r="B106" s="49">
        <f>DATE(2018, MONTH('2022_RRS_Details'!$H$31), 1)</f>
        <v>43221</v>
      </c>
      <c r="C106" s="49" t="str">
        <f t="shared" si="6"/>
        <v>c. HE7-10</v>
      </c>
      <c r="D106">
        <v>9</v>
      </c>
      <c r="E106" t="s">
        <v>24</v>
      </c>
      <c r="F106" s="1">
        <f>'2022_RRS'!F11</f>
        <v>2936</v>
      </c>
      <c r="G106" s="1">
        <f>'2023_RRS'!F11</f>
        <v>2949</v>
      </c>
      <c r="H106" s="1">
        <f t="shared" si="7"/>
        <v>13</v>
      </c>
      <c r="I106" s="1"/>
    </row>
    <row r="107" spans="1:9" x14ac:dyDescent="0.35">
      <c r="A107" t="str">
        <f t="shared" si="5"/>
        <v>May</v>
      </c>
      <c r="B107" s="49">
        <f>DATE(2018, MONTH('2022_RRS_Details'!$H$31), 1)</f>
        <v>43221</v>
      </c>
      <c r="C107" s="49" t="str">
        <f t="shared" si="6"/>
        <v>c. HE7-10</v>
      </c>
      <c r="D107">
        <v>10</v>
      </c>
      <c r="E107" t="s">
        <v>24</v>
      </c>
      <c r="F107" s="1">
        <f>'2022_RRS'!F12</f>
        <v>2936</v>
      </c>
      <c r="G107" s="1">
        <f>'2023_RRS'!F12</f>
        <v>2949</v>
      </c>
      <c r="H107" s="1">
        <f t="shared" si="7"/>
        <v>13</v>
      </c>
      <c r="I107" s="1"/>
    </row>
    <row r="108" spans="1:9" x14ac:dyDescent="0.35">
      <c r="A108" t="str">
        <f t="shared" si="5"/>
        <v>May</v>
      </c>
      <c r="B108" s="49">
        <f>DATE(2018, MONTH('2022_RRS_Details'!$H$31), 1)</f>
        <v>43221</v>
      </c>
      <c r="C108" s="49" t="str">
        <f t="shared" si="6"/>
        <v>d. HE11-14</v>
      </c>
      <c r="D108">
        <v>11</v>
      </c>
      <c r="E108" t="s">
        <v>24</v>
      </c>
      <c r="F108" s="1">
        <f>'2022_RRS'!F13</f>
        <v>2825</v>
      </c>
      <c r="G108" s="1">
        <f>'2023_RRS'!F13</f>
        <v>2774</v>
      </c>
      <c r="H108" s="1">
        <f t="shared" si="7"/>
        <v>-51</v>
      </c>
      <c r="I108" s="1"/>
    </row>
    <row r="109" spans="1:9" x14ac:dyDescent="0.35">
      <c r="A109" t="str">
        <f t="shared" si="5"/>
        <v>May</v>
      </c>
      <c r="B109" s="49">
        <f>DATE(2018, MONTH('2022_RRS_Details'!$H$31), 1)</f>
        <v>43221</v>
      </c>
      <c r="C109" s="49" t="str">
        <f t="shared" si="6"/>
        <v>d. HE11-14</v>
      </c>
      <c r="D109">
        <v>12</v>
      </c>
      <c r="E109" t="s">
        <v>24</v>
      </c>
      <c r="F109" s="1">
        <f>'2022_RRS'!F14</f>
        <v>2825</v>
      </c>
      <c r="G109" s="1">
        <f>'2023_RRS'!F14</f>
        <v>2774</v>
      </c>
      <c r="H109" s="1">
        <f t="shared" si="7"/>
        <v>-51</v>
      </c>
      <c r="I109" s="1"/>
    </row>
    <row r="110" spans="1:9" x14ac:dyDescent="0.35">
      <c r="A110" t="str">
        <f t="shared" si="5"/>
        <v>May</v>
      </c>
      <c r="B110" s="49">
        <f>DATE(2018, MONTH('2022_RRS_Details'!$H$31), 1)</f>
        <v>43221</v>
      </c>
      <c r="C110" s="49" t="str">
        <f t="shared" si="6"/>
        <v>d. HE11-14</v>
      </c>
      <c r="D110">
        <v>13</v>
      </c>
      <c r="E110" t="s">
        <v>24</v>
      </c>
      <c r="F110" s="1">
        <f>'2022_RRS'!F15</f>
        <v>2825</v>
      </c>
      <c r="G110" s="1">
        <f>'2023_RRS'!F15</f>
        <v>2774</v>
      </c>
      <c r="H110" s="1">
        <f t="shared" si="7"/>
        <v>-51</v>
      </c>
      <c r="I110" s="1"/>
    </row>
    <row r="111" spans="1:9" x14ac:dyDescent="0.35">
      <c r="A111" t="str">
        <f t="shared" si="5"/>
        <v>May</v>
      </c>
      <c r="B111" s="49">
        <f>DATE(2018, MONTH('2022_RRS_Details'!$H$31), 1)</f>
        <v>43221</v>
      </c>
      <c r="C111" s="49" t="str">
        <f t="shared" si="6"/>
        <v>d. HE11-14</v>
      </c>
      <c r="D111">
        <v>14</v>
      </c>
      <c r="E111" t="s">
        <v>24</v>
      </c>
      <c r="F111" s="1">
        <f>'2022_RRS'!F16</f>
        <v>2825</v>
      </c>
      <c r="G111" s="1">
        <f>'2023_RRS'!F16</f>
        <v>2774</v>
      </c>
      <c r="H111" s="1">
        <f t="shared" si="7"/>
        <v>-51</v>
      </c>
      <c r="I111" s="1"/>
    </row>
    <row r="112" spans="1:9" x14ac:dyDescent="0.35">
      <c r="A112" t="str">
        <f t="shared" si="5"/>
        <v>May</v>
      </c>
      <c r="B112" s="49">
        <f>DATE(2018, MONTH('2022_RRS_Details'!$H$31), 1)</f>
        <v>43221</v>
      </c>
      <c r="C112" s="49" t="str">
        <f t="shared" si="6"/>
        <v>e. HE15-18</v>
      </c>
      <c r="D112">
        <v>15</v>
      </c>
      <c r="E112" t="s">
        <v>24</v>
      </c>
      <c r="F112" s="1">
        <f>'2022_RRS'!F17</f>
        <v>2800</v>
      </c>
      <c r="G112" s="1">
        <f>'2023_RRS'!F17</f>
        <v>2800</v>
      </c>
      <c r="H112" s="1">
        <f t="shared" si="7"/>
        <v>0</v>
      </c>
      <c r="I112" s="1"/>
    </row>
    <row r="113" spans="1:9" x14ac:dyDescent="0.35">
      <c r="A113" t="str">
        <f t="shared" si="5"/>
        <v>May</v>
      </c>
      <c r="B113" s="49">
        <f>DATE(2018, MONTH('2022_RRS_Details'!$H$31), 1)</f>
        <v>43221</v>
      </c>
      <c r="C113" s="49" t="str">
        <f t="shared" si="6"/>
        <v>e. HE15-18</v>
      </c>
      <c r="D113">
        <v>16</v>
      </c>
      <c r="E113" t="s">
        <v>24</v>
      </c>
      <c r="F113" s="1">
        <f>'2022_RRS'!F18</f>
        <v>2800</v>
      </c>
      <c r="G113" s="1">
        <f>'2023_RRS'!F18</f>
        <v>2800</v>
      </c>
      <c r="H113" s="1">
        <f t="shared" si="7"/>
        <v>0</v>
      </c>
      <c r="I113" s="1"/>
    </row>
    <row r="114" spans="1:9" x14ac:dyDescent="0.35">
      <c r="A114" t="str">
        <f t="shared" si="5"/>
        <v>May</v>
      </c>
      <c r="B114" s="49">
        <f>DATE(2018, MONTH('2022_RRS_Details'!$H$31), 1)</f>
        <v>43221</v>
      </c>
      <c r="C114" s="49" t="str">
        <f t="shared" si="6"/>
        <v>e. HE15-18</v>
      </c>
      <c r="D114">
        <v>17</v>
      </c>
      <c r="E114" t="s">
        <v>24</v>
      </c>
      <c r="F114" s="1">
        <f>'2022_RRS'!F19</f>
        <v>2800</v>
      </c>
      <c r="G114" s="1">
        <f>'2023_RRS'!F19</f>
        <v>2800</v>
      </c>
      <c r="H114" s="1">
        <f t="shared" si="7"/>
        <v>0</v>
      </c>
      <c r="I114" s="1"/>
    </row>
    <row r="115" spans="1:9" x14ac:dyDescent="0.35">
      <c r="A115" t="str">
        <f t="shared" si="5"/>
        <v>May</v>
      </c>
      <c r="B115" s="49">
        <f>DATE(2018, MONTH('2022_RRS_Details'!$H$31), 1)</f>
        <v>43221</v>
      </c>
      <c r="C115" s="49" t="str">
        <f t="shared" si="6"/>
        <v>e. HE15-18</v>
      </c>
      <c r="D115">
        <v>18</v>
      </c>
      <c r="E115" t="s">
        <v>24</v>
      </c>
      <c r="F115" s="1">
        <f>'2022_RRS'!F20</f>
        <v>2800</v>
      </c>
      <c r="G115" s="1">
        <f>'2023_RRS'!F20</f>
        <v>2800</v>
      </c>
      <c r="H115" s="1">
        <f t="shared" si="7"/>
        <v>0</v>
      </c>
      <c r="I115" s="1"/>
    </row>
    <row r="116" spans="1:9" x14ac:dyDescent="0.35">
      <c r="A116" t="str">
        <f t="shared" si="5"/>
        <v>May</v>
      </c>
      <c r="B116" s="49">
        <f>DATE(2018, MONTH('2022_RRS_Details'!$H$31), 1)</f>
        <v>43221</v>
      </c>
      <c r="C116" s="49" t="str">
        <f t="shared" si="6"/>
        <v>f. HE19-22</v>
      </c>
      <c r="D116">
        <v>19</v>
      </c>
      <c r="E116" t="s">
        <v>24</v>
      </c>
      <c r="F116" s="1">
        <f>'2022_RRS'!F21</f>
        <v>2800</v>
      </c>
      <c r="G116" s="1">
        <f>'2023_RRS'!F21</f>
        <v>2800</v>
      </c>
      <c r="H116" s="1">
        <f t="shared" si="7"/>
        <v>0</v>
      </c>
      <c r="I116" s="1"/>
    </row>
    <row r="117" spans="1:9" x14ac:dyDescent="0.35">
      <c r="A117" t="str">
        <f t="shared" si="5"/>
        <v>May</v>
      </c>
      <c r="B117" s="49">
        <f>DATE(2018, MONTH('2022_RRS_Details'!$H$31), 1)</f>
        <v>43221</v>
      </c>
      <c r="C117" s="49" t="str">
        <f t="shared" si="6"/>
        <v>f. HE19-22</v>
      </c>
      <c r="D117">
        <v>20</v>
      </c>
      <c r="E117" t="s">
        <v>24</v>
      </c>
      <c r="F117" s="1">
        <f>'2022_RRS'!F22</f>
        <v>2800</v>
      </c>
      <c r="G117" s="1">
        <f>'2023_RRS'!F22</f>
        <v>2800</v>
      </c>
      <c r="H117" s="1">
        <f t="shared" si="7"/>
        <v>0</v>
      </c>
      <c r="I117" s="1"/>
    </row>
    <row r="118" spans="1:9" x14ac:dyDescent="0.35">
      <c r="A118" t="str">
        <f t="shared" si="5"/>
        <v>May</v>
      </c>
      <c r="B118" s="49">
        <f>DATE(2018, MONTH('2022_RRS_Details'!$H$31), 1)</f>
        <v>43221</v>
      </c>
      <c r="C118" s="49" t="str">
        <f t="shared" si="6"/>
        <v>f. HE19-22</v>
      </c>
      <c r="D118">
        <v>21</v>
      </c>
      <c r="E118" t="s">
        <v>24</v>
      </c>
      <c r="F118" s="1">
        <f>'2022_RRS'!F23</f>
        <v>2800</v>
      </c>
      <c r="G118" s="1">
        <f>'2023_RRS'!F23</f>
        <v>2800</v>
      </c>
      <c r="H118" s="1">
        <f t="shared" si="7"/>
        <v>0</v>
      </c>
      <c r="I118" s="1"/>
    </row>
    <row r="119" spans="1:9" x14ac:dyDescent="0.35">
      <c r="A119" t="str">
        <f t="shared" si="5"/>
        <v>May</v>
      </c>
      <c r="B119" s="49">
        <f>DATE(2018, MONTH('2022_RRS_Details'!$H$31), 1)</f>
        <v>43221</v>
      </c>
      <c r="C119" s="49" t="str">
        <f t="shared" si="6"/>
        <v>f. HE19-22</v>
      </c>
      <c r="D119">
        <v>22</v>
      </c>
      <c r="E119" t="s">
        <v>24</v>
      </c>
      <c r="F119" s="1">
        <f>'2022_RRS'!F24</f>
        <v>2800</v>
      </c>
      <c r="G119" s="1">
        <f>'2023_RRS'!F24</f>
        <v>2800</v>
      </c>
      <c r="H119" s="1">
        <f t="shared" si="7"/>
        <v>0</v>
      </c>
      <c r="I119" s="1"/>
    </row>
    <row r="120" spans="1:9" x14ac:dyDescent="0.35">
      <c r="A120" t="str">
        <f t="shared" si="5"/>
        <v>May</v>
      </c>
      <c r="B120" s="49">
        <f>DATE(2018, MONTH('2022_RRS_Details'!$H$31), 1)</f>
        <v>43221</v>
      </c>
      <c r="C120" s="49" t="str">
        <f t="shared" si="6"/>
        <v>a. HE1-2 &amp; HE23-24</v>
      </c>
      <c r="D120">
        <v>23</v>
      </c>
      <c r="E120" t="s">
        <v>24</v>
      </c>
      <c r="F120" s="1">
        <f>'2022_RRS'!F25</f>
        <v>2982</v>
      </c>
      <c r="G120" s="1">
        <f>'2023_RRS'!F25</f>
        <v>3041</v>
      </c>
      <c r="H120" s="1">
        <f t="shared" si="7"/>
        <v>59</v>
      </c>
      <c r="I120" s="1"/>
    </row>
    <row r="121" spans="1:9" x14ac:dyDescent="0.35">
      <c r="A121" t="str">
        <f t="shared" si="5"/>
        <v>May</v>
      </c>
      <c r="B121" s="49">
        <f>DATE(2018, MONTH('2022_RRS_Details'!$H$31), 1)</f>
        <v>43221</v>
      </c>
      <c r="C121" s="49" t="str">
        <f t="shared" si="6"/>
        <v>a. HE1-2 &amp; HE23-24</v>
      </c>
      <c r="D121">
        <v>24</v>
      </c>
      <c r="E121" t="s">
        <v>24</v>
      </c>
      <c r="F121" s="1">
        <f>'2022_RRS'!F26</f>
        <v>2982</v>
      </c>
      <c r="G121" s="1">
        <f>'2023_RRS'!F26</f>
        <v>3041</v>
      </c>
      <c r="H121" s="1">
        <f t="shared" si="7"/>
        <v>59</v>
      </c>
      <c r="I121" s="1"/>
    </row>
    <row r="122" spans="1:9" x14ac:dyDescent="0.35">
      <c r="A122" t="str">
        <f t="shared" si="5"/>
        <v>Jun</v>
      </c>
      <c r="B122" s="49">
        <f>DATE(2018, MONTH('2022_RRS_Details'!$O$31), 1)</f>
        <v>43252</v>
      </c>
      <c r="C122" s="49" t="str">
        <f t="shared" si="6"/>
        <v>a. HE1-2 &amp; HE23-24</v>
      </c>
      <c r="D122">
        <v>1</v>
      </c>
      <c r="E122" t="s">
        <v>24</v>
      </c>
      <c r="F122" s="1">
        <f>'2022_RRS'!G3</f>
        <v>2668</v>
      </c>
      <c r="G122" s="1">
        <f>'2023_RRS'!G3</f>
        <v>2651</v>
      </c>
      <c r="H122" s="1">
        <f t="shared" si="7"/>
        <v>-17</v>
      </c>
      <c r="I122" s="1"/>
    </row>
    <row r="123" spans="1:9" x14ac:dyDescent="0.35">
      <c r="A123" t="str">
        <f t="shared" si="5"/>
        <v>Jun</v>
      </c>
      <c r="B123" s="49">
        <f>DATE(2018, MONTH('2022_RRS_Details'!$O$31), 1)</f>
        <v>43252</v>
      </c>
      <c r="C123" s="49" t="str">
        <f t="shared" si="6"/>
        <v>a. HE1-2 &amp; HE23-24</v>
      </c>
      <c r="D123">
        <v>2</v>
      </c>
      <c r="E123" t="s">
        <v>24</v>
      </c>
      <c r="F123" s="1">
        <f>'2022_RRS'!G4</f>
        <v>2668</v>
      </c>
      <c r="G123" s="1">
        <f>'2023_RRS'!G4</f>
        <v>2651</v>
      </c>
      <c r="H123" s="1">
        <f t="shared" si="7"/>
        <v>-17</v>
      </c>
      <c r="I123" s="1"/>
    </row>
    <row r="124" spans="1:9" x14ac:dyDescent="0.35">
      <c r="A124" t="str">
        <f t="shared" si="5"/>
        <v>Jun</v>
      </c>
      <c r="B124" s="49">
        <f>DATE(2018, MONTH('2022_RRS_Details'!$O$31), 1)</f>
        <v>43252</v>
      </c>
      <c r="C124" s="49" t="str">
        <f t="shared" si="6"/>
        <v>b. HE3-6</v>
      </c>
      <c r="D124">
        <v>3</v>
      </c>
      <c r="E124" t="s">
        <v>24</v>
      </c>
      <c r="F124" s="1">
        <f>'2022_RRS'!G5</f>
        <v>2825</v>
      </c>
      <c r="G124" s="1">
        <f>'2023_RRS'!G5</f>
        <v>2774</v>
      </c>
      <c r="H124" s="1">
        <f t="shared" si="7"/>
        <v>-51</v>
      </c>
      <c r="I124" s="1"/>
    </row>
    <row r="125" spans="1:9" x14ac:dyDescent="0.35">
      <c r="A125" t="str">
        <f t="shared" si="5"/>
        <v>Jun</v>
      </c>
      <c r="B125" s="49">
        <f>DATE(2018, MONTH('2022_RRS_Details'!$O$31), 1)</f>
        <v>43252</v>
      </c>
      <c r="C125" s="49" t="str">
        <f t="shared" si="6"/>
        <v>b. HE3-6</v>
      </c>
      <c r="D125">
        <v>4</v>
      </c>
      <c r="E125" t="s">
        <v>24</v>
      </c>
      <c r="F125" s="1">
        <f>'2022_RRS'!G6</f>
        <v>2825</v>
      </c>
      <c r="G125" s="1">
        <f>'2023_RRS'!G6</f>
        <v>2774</v>
      </c>
      <c r="H125" s="1">
        <f t="shared" si="7"/>
        <v>-51</v>
      </c>
      <c r="I125" s="1"/>
    </row>
    <row r="126" spans="1:9" x14ac:dyDescent="0.35">
      <c r="A126" t="str">
        <f t="shared" si="5"/>
        <v>Jun</v>
      </c>
      <c r="B126" s="49">
        <f>DATE(2018, MONTH('2022_RRS_Details'!$O$31), 1)</f>
        <v>43252</v>
      </c>
      <c r="C126" s="49" t="str">
        <f t="shared" si="6"/>
        <v>b. HE3-6</v>
      </c>
      <c r="D126">
        <v>5</v>
      </c>
      <c r="E126" t="s">
        <v>24</v>
      </c>
      <c r="F126" s="1">
        <f>'2022_RRS'!G7</f>
        <v>2825</v>
      </c>
      <c r="G126" s="1">
        <f>'2023_RRS'!G7</f>
        <v>2774</v>
      </c>
      <c r="H126" s="1">
        <f t="shared" si="7"/>
        <v>-51</v>
      </c>
      <c r="I126" s="1"/>
    </row>
    <row r="127" spans="1:9" x14ac:dyDescent="0.35">
      <c r="A127" t="str">
        <f t="shared" si="5"/>
        <v>Jun</v>
      </c>
      <c r="B127" s="49">
        <f>DATE(2018, MONTH('2022_RRS_Details'!$O$31), 1)</f>
        <v>43252</v>
      </c>
      <c r="C127" s="49" t="str">
        <f t="shared" si="6"/>
        <v>b. HE3-6</v>
      </c>
      <c r="D127">
        <v>6</v>
      </c>
      <c r="E127" t="s">
        <v>24</v>
      </c>
      <c r="F127" s="1">
        <f>'2022_RRS'!G8</f>
        <v>2825</v>
      </c>
      <c r="G127" s="1">
        <f>'2023_RRS'!G8</f>
        <v>2774</v>
      </c>
      <c r="H127" s="1">
        <f t="shared" si="7"/>
        <v>-51</v>
      </c>
      <c r="I127" s="1"/>
    </row>
    <row r="128" spans="1:9" x14ac:dyDescent="0.35">
      <c r="A128" t="str">
        <f t="shared" si="5"/>
        <v>Jun</v>
      </c>
      <c r="B128" s="49">
        <f>DATE(2018, MONTH('2022_RRS_Details'!$O$31), 1)</f>
        <v>43252</v>
      </c>
      <c r="C128" s="49" t="str">
        <f t="shared" si="6"/>
        <v>c. HE7-10</v>
      </c>
      <c r="D128">
        <v>7</v>
      </c>
      <c r="E128" t="s">
        <v>24</v>
      </c>
      <c r="F128" s="1">
        <f>'2022_RRS'!G9</f>
        <v>2618</v>
      </c>
      <c r="G128" s="1">
        <f>'2023_RRS'!G9</f>
        <v>2651</v>
      </c>
      <c r="H128" s="1">
        <f t="shared" si="7"/>
        <v>33</v>
      </c>
      <c r="I128" s="1"/>
    </row>
    <row r="129" spans="1:9" x14ac:dyDescent="0.35">
      <c r="A129" t="str">
        <f t="shared" si="5"/>
        <v>Jun</v>
      </c>
      <c r="B129" s="49">
        <f>DATE(2018, MONTH('2022_RRS_Details'!$O$31), 1)</f>
        <v>43252</v>
      </c>
      <c r="C129" s="49" t="str">
        <f t="shared" si="6"/>
        <v>c. HE7-10</v>
      </c>
      <c r="D129">
        <v>8</v>
      </c>
      <c r="E129" t="s">
        <v>24</v>
      </c>
      <c r="F129" s="1">
        <f>'2022_RRS'!G10</f>
        <v>2618</v>
      </c>
      <c r="G129" s="1">
        <f>'2023_RRS'!G10</f>
        <v>2651</v>
      </c>
      <c r="H129" s="1">
        <f t="shared" si="7"/>
        <v>33</v>
      </c>
      <c r="I129" s="1"/>
    </row>
    <row r="130" spans="1:9" x14ac:dyDescent="0.35">
      <c r="A130" t="str">
        <f t="shared" si="5"/>
        <v>Jun</v>
      </c>
      <c r="B130" s="49">
        <f>DATE(2018, MONTH('2022_RRS_Details'!$O$31), 1)</f>
        <v>43252</v>
      </c>
      <c r="C130" s="49" t="str">
        <f t="shared" si="6"/>
        <v>c. HE7-10</v>
      </c>
      <c r="D130">
        <v>9</v>
      </c>
      <c r="E130" t="s">
        <v>24</v>
      </c>
      <c r="F130" s="1">
        <f>'2022_RRS'!G11</f>
        <v>2618</v>
      </c>
      <c r="G130" s="1">
        <f>'2023_RRS'!G11</f>
        <v>2651</v>
      </c>
      <c r="H130" s="1">
        <f t="shared" si="7"/>
        <v>33</v>
      </c>
      <c r="I130" s="1"/>
    </row>
    <row r="131" spans="1:9" x14ac:dyDescent="0.35">
      <c r="A131" t="str">
        <f t="shared" ref="A131:A194" si="8">TEXT(B131, "mmm")</f>
        <v>Jun</v>
      </c>
      <c r="B131" s="49">
        <f>DATE(2018, MONTH('2022_RRS_Details'!$O$31), 1)</f>
        <v>43252</v>
      </c>
      <c r="C131" s="49" t="str">
        <f t="shared" ref="C131:C194" si="9">IF(OR(D131=1, D131=2, D131=23, D131=24), "a. HE1-2 &amp; HE23-24", IF(OR(D131=3, D131=4, D131=5, D131=6), "b. HE3-6", IF(OR(D131=7, D131=8, D131=9, D131=10), "c. HE7-10", IF(OR(D131=11, D131=12, D131=13, D131=14), "d. HE11-14", IF(OR(D131=15, D131=16, D131=17, D131=18), "e. HE15-18", IF(OR(D131=19, D131=20, D131=21, D131=22), "f. HE19-22", NA()))))))</f>
        <v>c. HE7-10</v>
      </c>
      <c r="D131">
        <v>10</v>
      </c>
      <c r="E131" t="s">
        <v>24</v>
      </c>
      <c r="F131" s="1">
        <f>'2022_RRS'!G12</f>
        <v>2618</v>
      </c>
      <c r="G131" s="1">
        <f>'2023_RRS'!G12</f>
        <v>2651</v>
      </c>
      <c r="H131" s="1">
        <f t="shared" ref="H131:H194" si="10">IF(G131=0, 0,G131- F131)</f>
        <v>33</v>
      </c>
      <c r="I131" s="1"/>
    </row>
    <row r="132" spans="1:9" x14ac:dyDescent="0.35">
      <c r="A132" t="str">
        <f t="shared" si="8"/>
        <v>Jun</v>
      </c>
      <c r="B132" s="49">
        <f>DATE(2018, MONTH('2022_RRS_Details'!$O$31), 1)</f>
        <v>43252</v>
      </c>
      <c r="C132" s="49" t="str">
        <f t="shared" si="9"/>
        <v>d. HE11-14</v>
      </c>
      <c r="D132">
        <v>11</v>
      </c>
      <c r="E132" t="s">
        <v>24</v>
      </c>
      <c r="F132" s="1">
        <f>'2022_RRS'!G13</f>
        <v>2450</v>
      </c>
      <c r="G132" s="1">
        <f>'2023_RRS'!G13</f>
        <v>2381</v>
      </c>
      <c r="H132" s="1">
        <f t="shared" si="10"/>
        <v>-69</v>
      </c>
      <c r="I132" s="1"/>
    </row>
    <row r="133" spans="1:9" x14ac:dyDescent="0.35">
      <c r="A133" t="str">
        <f t="shared" si="8"/>
        <v>Jun</v>
      </c>
      <c r="B133" s="49">
        <f>DATE(2018, MONTH('2022_RRS_Details'!$O$31), 1)</f>
        <v>43252</v>
      </c>
      <c r="C133" s="49" t="str">
        <f t="shared" si="9"/>
        <v>d. HE11-14</v>
      </c>
      <c r="D133">
        <v>12</v>
      </c>
      <c r="E133" t="s">
        <v>24</v>
      </c>
      <c r="F133" s="1">
        <f>'2022_RRS'!G14</f>
        <v>2450</v>
      </c>
      <c r="G133" s="1">
        <f>'2023_RRS'!G14</f>
        <v>2381</v>
      </c>
      <c r="H133" s="1">
        <f t="shared" si="10"/>
        <v>-69</v>
      </c>
      <c r="I133" s="1"/>
    </row>
    <row r="134" spans="1:9" x14ac:dyDescent="0.35">
      <c r="A134" t="str">
        <f t="shared" si="8"/>
        <v>Jun</v>
      </c>
      <c r="B134" s="49">
        <f>DATE(2018, MONTH('2022_RRS_Details'!$O$31), 1)</f>
        <v>43252</v>
      </c>
      <c r="C134" s="49" t="str">
        <f t="shared" si="9"/>
        <v>d. HE11-14</v>
      </c>
      <c r="D134">
        <v>13</v>
      </c>
      <c r="E134" t="s">
        <v>24</v>
      </c>
      <c r="F134" s="1">
        <f>'2022_RRS'!G15</f>
        <v>2450</v>
      </c>
      <c r="G134" s="1">
        <f>'2023_RRS'!G15</f>
        <v>2381</v>
      </c>
      <c r="H134" s="1">
        <f t="shared" si="10"/>
        <v>-69</v>
      </c>
      <c r="I134" s="1"/>
    </row>
    <row r="135" spans="1:9" x14ac:dyDescent="0.35">
      <c r="A135" t="str">
        <f t="shared" si="8"/>
        <v>Jun</v>
      </c>
      <c r="B135" s="49">
        <f>DATE(2018, MONTH('2022_RRS_Details'!$O$31), 1)</f>
        <v>43252</v>
      </c>
      <c r="C135" s="49" t="str">
        <f t="shared" si="9"/>
        <v>d. HE11-14</v>
      </c>
      <c r="D135">
        <v>14</v>
      </c>
      <c r="E135" t="s">
        <v>24</v>
      </c>
      <c r="F135" s="1">
        <f>'2022_RRS'!G16</f>
        <v>2450</v>
      </c>
      <c r="G135" s="1">
        <f>'2023_RRS'!G16</f>
        <v>2381</v>
      </c>
      <c r="H135" s="1">
        <f t="shared" si="10"/>
        <v>-69</v>
      </c>
      <c r="I135" s="1"/>
    </row>
    <row r="136" spans="1:9" x14ac:dyDescent="0.35">
      <c r="A136" t="str">
        <f t="shared" si="8"/>
        <v>Jun</v>
      </c>
      <c r="B136" s="49">
        <f>DATE(2018, MONTH('2022_RRS_Details'!$O$31), 1)</f>
        <v>43252</v>
      </c>
      <c r="C136" s="49" t="str">
        <f t="shared" si="9"/>
        <v>e. HE15-18</v>
      </c>
      <c r="D136">
        <v>15</v>
      </c>
      <c r="E136" t="s">
        <v>24</v>
      </c>
      <c r="F136" s="1">
        <f>'2022_RRS'!G17</f>
        <v>2800</v>
      </c>
      <c r="G136" s="1">
        <f>'2023_RRS'!G17</f>
        <v>2800</v>
      </c>
      <c r="H136" s="1">
        <f t="shared" si="10"/>
        <v>0</v>
      </c>
      <c r="I136" s="1"/>
    </row>
    <row r="137" spans="1:9" x14ac:dyDescent="0.35">
      <c r="A137" t="str">
        <f t="shared" si="8"/>
        <v>Jun</v>
      </c>
      <c r="B137" s="49">
        <f>DATE(2018, MONTH('2022_RRS_Details'!$O$31), 1)</f>
        <v>43252</v>
      </c>
      <c r="C137" s="49" t="str">
        <f t="shared" si="9"/>
        <v>e. HE15-18</v>
      </c>
      <c r="D137">
        <v>16</v>
      </c>
      <c r="E137" t="s">
        <v>24</v>
      </c>
      <c r="F137" s="1">
        <f>'2022_RRS'!G18</f>
        <v>2800</v>
      </c>
      <c r="G137" s="1">
        <f>'2023_RRS'!G18</f>
        <v>2800</v>
      </c>
      <c r="H137" s="1">
        <f t="shared" si="10"/>
        <v>0</v>
      </c>
      <c r="I137" s="1"/>
    </row>
    <row r="138" spans="1:9" x14ac:dyDescent="0.35">
      <c r="A138" t="str">
        <f t="shared" si="8"/>
        <v>Jun</v>
      </c>
      <c r="B138" s="49">
        <f>DATE(2018, MONTH('2022_RRS_Details'!$O$31), 1)</f>
        <v>43252</v>
      </c>
      <c r="C138" s="49" t="str">
        <f t="shared" si="9"/>
        <v>e. HE15-18</v>
      </c>
      <c r="D138">
        <v>17</v>
      </c>
      <c r="E138" t="s">
        <v>24</v>
      </c>
      <c r="F138" s="1">
        <f>'2022_RRS'!G19</f>
        <v>2800</v>
      </c>
      <c r="G138" s="1">
        <f>'2023_RRS'!G19</f>
        <v>2800</v>
      </c>
      <c r="H138" s="1">
        <f t="shared" si="10"/>
        <v>0</v>
      </c>
      <c r="I138" s="1"/>
    </row>
    <row r="139" spans="1:9" x14ac:dyDescent="0.35">
      <c r="A139" t="str">
        <f t="shared" si="8"/>
        <v>Jun</v>
      </c>
      <c r="B139" s="49">
        <f>DATE(2018, MONTH('2022_RRS_Details'!$O$31), 1)</f>
        <v>43252</v>
      </c>
      <c r="C139" s="49" t="str">
        <f t="shared" si="9"/>
        <v>e. HE15-18</v>
      </c>
      <c r="D139">
        <v>18</v>
      </c>
      <c r="E139" t="s">
        <v>24</v>
      </c>
      <c r="F139" s="1">
        <f>'2022_RRS'!G20</f>
        <v>2800</v>
      </c>
      <c r="G139" s="1">
        <f>'2023_RRS'!G20</f>
        <v>2800</v>
      </c>
      <c r="H139" s="1">
        <f t="shared" si="10"/>
        <v>0</v>
      </c>
      <c r="I139" s="1"/>
    </row>
    <row r="140" spans="1:9" x14ac:dyDescent="0.35">
      <c r="A140" t="str">
        <f t="shared" si="8"/>
        <v>Jun</v>
      </c>
      <c r="B140" s="49">
        <f>DATE(2018, MONTH('2022_RRS_Details'!$O$31), 1)</f>
        <v>43252</v>
      </c>
      <c r="C140" s="49" t="str">
        <f t="shared" si="9"/>
        <v>f. HE19-22</v>
      </c>
      <c r="D140">
        <v>19</v>
      </c>
      <c r="E140" t="s">
        <v>24</v>
      </c>
      <c r="F140" s="1">
        <f>'2022_RRS'!G21</f>
        <v>2800</v>
      </c>
      <c r="G140" s="1">
        <f>'2023_RRS'!G21</f>
        <v>2800</v>
      </c>
      <c r="H140" s="1">
        <f t="shared" si="10"/>
        <v>0</v>
      </c>
      <c r="I140" s="1"/>
    </row>
    <row r="141" spans="1:9" x14ac:dyDescent="0.35">
      <c r="A141" t="str">
        <f t="shared" si="8"/>
        <v>Jun</v>
      </c>
      <c r="B141" s="49">
        <f>DATE(2018, MONTH('2022_RRS_Details'!$O$31), 1)</f>
        <v>43252</v>
      </c>
      <c r="C141" s="49" t="str">
        <f t="shared" si="9"/>
        <v>f. HE19-22</v>
      </c>
      <c r="D141">
        <v>20</v>
      </c>
      <c r="E141" t="s">
        <v>24</v>
      </c>
      <c r="F141" s="1">
        <f>'2022_RRS'!G22</f>
        <v>2800</v>
      </c>
      <c r="G141" s="1">
        <f>'2023_RRS'!G22</f>
        <v>2800</v>
      </c>
      <c r="H141" s="1">
        <f t="shared" si="10"/>
        <v>0</v>
      </c>
      <c r="I141" s="1"/>
    </row>
    <row r="142" spans="1:9" x14ac:dyDescent="0.35">
      <c r="A142" t="str">
        <f t="shared" si="8"/>
        <v>Jun</v>
      </c>
      <c r="B142" s="49">
        <f>DATE(2018, MONTH('2022_RRS_Details'!$O$31), 1)</f>
        <v>43252</v>
      </c>
      <c r="C142" s="49" t="str">
        <f t="shared" si="9"/>
        <v>f. HE19-22</v>
      </c>
      <c r="D142">
        <v>21</v>
      </c>
      <c r="E142" t="s">
        <v>24</v>
      </c>
      <c r="F142" s="1">
        <f>'2022_RRS'!G23</f>
        <v>2800</v>
      </c>
      <c r="G142" s="1">
        <f>'2023_RRS'!G23</f>
        <v>2800</v>
      </c>
      <c r="H142" s="1">
        <f t="shared" si="10"/>
        <v>0</v>
      </c>
      <c r="I142" s="1"/>
    </row>
    <row r="143" spans="1:9" x14ac:dyDescent="0.35">
      <c r="A143" t="str">
        <f t="shared" si="8"/>
        <v>Jun</v>
      </c>
      <c r="B143" s="49">
        <f>DATE(2018, MONTH('2022_RRS_Details'!$O$31), 1)</f>
        <v>43252</v>
      </c>
      <c r="C143" s="49" t="str">
        <f t="shared" si="9"/>
        <v>f. HE19-22</v>
      </c>
      <c r="D143">
        <v>22</v>
      </c>
      <c r="E143" t="s">
        <v>24</v>
      </c>
      <c r="F143" s="1">
        <f>'2022_RRS'!G24</f>
        <v>2800</v>
      </c>
      <c r="G143" s="1">
        <f>'2023_RRS'!G24</f>
        <v>2800</v>
      </c>
      <c r="H143" s="1">
        <f t="shared" si="10"/>
        <v>0</v>
      </c>
      <c r="I143" s="1"/>
    </row>
    <row r="144" spans="1:9" x14ac:dyDescent="0.35">
      <c r="A144" t="str">
        <f t="shared" si="8"/>
        <v>Jun</v>
      </c>
      <c r="B144" s="49">
        <f>DATE(2018, MONTH('2022_RRS_Details'!$O$31), 1)</f>
        <v>43252</v>
      </c>
      <c r="C144" s="49" t="str">
        <f t="shared" si="9"/>
        <v>a. HE1-2 &amp; HE23-24</v>
      </c>
      <c r="D144">
        <v>23</v>
      </c>
      <c r="E144" t="s">
        <v>24</v>
      </c>
      <c r="F144" s="1">
        <f>'2022_RRS'!G25</f>
        <v>2668</v>
      </c>
      <c r="G144" s="1">
        <f>'2023_RRS'!G25</f>
        <v>2651</v>
      </c>
      <c r="H144" s="1">
        <f t="shared" si="10"/>
        <v>-17</v>
      </c>
      <c r="I144" s="1"/>
    </row>
    <row r="145" spans="1:9" x14ac:dyDescent="0.35">
      <c r="A145" t="str">
        <f t="shared" si="8"/>
        <v>Jun</v>
      </c>
      <c r="B145" s="49">
        <f>DATE(2018, MONTH('2022_RRS_Details'!$O$31), 1)</f>
        <v>43252</v>
      </c>
      <c r="C145" s="49" t="str">
        <f t="shared" si="9"/>
        <v>a. HE1-2 &amp; HE23-24</v>
      </c>
      <c r="D145">
        <v>24</v>
      </c>
      <c r="E145" t="s">
        <v>24</v>
      </c>
      <c r="F145" s="1">
        <f>'2022_RRS'!G26</f>
        <v>2668</v>
      </c>
      <c r="G145" s="1">
        <f>'2023_RRS'!G26</f>
        <v>2651</v>
      </c>
      <c r="H145" s="1">
        <f t="shared" si="10"/>
        <v>-17</v>
      </c>
      <c r="I145" s="1"/>
    </row>
    <row r="146" spans="1:9" x14ac:dyDescent="0.35">
      <c r="A146" t="str">
        <f t="shared" si="8"/>
        <v>Jul</v>
      </c>
      <c r="B146" s="49">
        <f>DATE(2018, MONTH('2022_RRS_Details'!$A$60), 1)</f>
        <v>43282</v>
      </c>
      <c r="C146" s="49" t="str">
        <f t="shared" si="9"/>
        <v>a. HE1-2 &amp; HE23-24</v>
      </c>
      <c r="D146">
        <v>1</v>
      </c>
      <c r="E146" t="s">
        <v>24</v>
      </c>
      <c r="F146" s="1">
        <f>'2022_RRS'!H3</f>
        <v>2498</v>
      </c>
      <c r="G146" s="1">
        <f>'2023_RRS'!H3</f>
        <v>2517</v>
      </c>
      <c r="H146" s="1">
        <f t="shared" si="10"/>
        <v>19</v>
      </c>
      <c r="I146" s="1"/>
    </row>
    <row r="147" spans="1:9" x14ac:dyDescent="0.35">
      <c r="A147" t="str">
        <f t="shared" si="8"/>
        <v>Jul</v>
      </c>
      <c r="B147" s="49">
        <f>DATE(2018, MONTH('2022_RRS_Details'!$A$60), 1)</f>
        <v>43282</v>
      </c>
      <c r="C147" s="49" t="str">
        <f t="shared" si="9"/>
        <v>a. HE1-2 &amp; HE23-24</v>
      </c>
      <c r="D147">
        <v>2</v>
      </c>
      <c r="E147" t="s">
        <v>24</v>
      </c>
      <c r="F147" s="1">
        <f>'2022_RRS'!H4</f>
        <v>2498</v>
      </c>
      <c r="G147" s="1">
        <f>'2023_RRS'!H4</f>
        <v>2517</v>
      </c>
      <c r="H147" s="1">
        <f t="shared" si="10"/>
        <v>19</v>
      </c>
      <c r="I147" s="1"/>
    </row>
    <row r="148" spans="1:9" x14ac:dyDescent="0.35">
      <c r="A148" t="str">
        <f t="shared" si="8"/>
        <v>Jul</v>
      </c>
      <c r="B148" s="49">
        <f>DATE(2018, MONTH('2022_RRS_Details'!$A$60), 1)</f>
        <v>43282</v>
      </c>
      <c r="C148" s="49" t="str">
        <f t="shared" si="9"/>
        <v>b. HE3-6</v>
      </c>
      <c r="D148">
        <v>3</v>
      </c>
      <c r="E148" t="s">
        <v>24</v>
      </c>
      <c r="F148" s="1">
        <f>'2022_RRS'!H5</f>
        <v>2538</v>
      </c>
      <c r="G148" s="1">
        <f>'2023_RRS'!H5</f>
        <v>2562</v>
      </c>
      <c r="H148" s="1">
        <f t="shared" si="10"/>
        <v>24</v>
      </c>
      <c r="I148" s="1"/>
    </row>
    <row r="149" spans="1:9" x14ac:dyDescent="0.35">
      <c r="A149" t="str">
        <f t="shared" si="8"/>
        <v>Jul</v>
      </c>
      <c r="B149" s="49">
        <f>DATE(2018, MONTH('2022_RRS_Details'!$A$60), 1)</f>
        <v>43282</v>
      </c>
      <c r="C149" s="49" t="str">
        <f t="shared" si="9"/>
        <v>b. HE3-6</v>
      </c>
      <c r="D149">
        <v>4</v>
      </c>
      <c r="E149" t="s">
        <v>24</v>
      </c>
      <c r="F149" s="1">
        <f>'2022_RRS'!H6</f>
        <v>2538</v>
      </c>
      <c r="G149" s="1">
        <f>'2023_RRS'!H6</f>
        <v>2562</v>
      </c>
      <c r="H149" s="1">
        <f t="shared" si="10"/>
        <v>24</v>
      </c>
      <c r="I149" s="1"/>
    </row>
    <row r="150" spans="1:9" x14ac:dyDescent="0.35">
      <c r="A150" t="str">
        <f t="shared" si="8"/>
        <v>Jul</v>
      </c>
      <c r="B150" s="49">
        <f>DATE(2018, MONTH('2022_RRS_Details'!$A$60), 1)</f>
        <v>43282</v>
      </c>
      <c r="C150" s="49" t="str">
        <f t="shared" si="9"/>
        <v>b. HE3-6</v>
      </c>
      <c r="D150">
        <v>5</v>
      </c>
      <c r="E150" t="s">
        <v>24</v>
      </c>
      <c r="F150" s="1">
        <f>'2022_RRS'!H7</f>
        <v>2538</v>
      </c>
      <c r="G150" s="1">
        <f>'2023_RRS'!H7</f>
        <v>2562</v>
      </c>
      <c r="H150" s="1">
        <f t="shared" si="10"/>
        <v>24</v>
      </c>
      <c r="I150" s="1"/>
    </row>
    <row r="151" spans="1:9" x14ac:dyDescent="0.35">
      <c r="A151" t="str">
        <f t="shared" si="8"/>
        <v>Jul</v>
      </c>
      <c r="B151" s="49">
        <f>DATE(2018, MONTH('2022_RRS_Details'!$A$60), 1)</f>
        <v>43282</v>
      </c>
      <c r="C151" s="49" t="str">
        <f t="shared" si="9"/>
        <v>b. HE3-6</v>
      </c>
      <c r="D151">
        <v>6</v>
      </c>
      <c r="E151" t="s">
        <v>24</v>
      </c>
      <c r="F151" s="1">
        <f>'2022_RRS'!H8</f>
        <v>2538</v>
      </c>
      <c r="G151" s="1">
        <f>'2023_RRS'!H8</f>
        <v>2562</v>
      </c>
      <c r="H151" s="1">
        <f t="shared" si="10"/>
        <v>24</v>
      </c>
      <c r="I151" s="1"/>
    </row>
    <row r="152" spans="1:9" x14ac:dyDescent="0.35">
      <c r="A152" t="str">
        <f t="shared" si="8"/>
        <v>Jul</v>
      </c>
      <c r="B152" s="49">
        <f>DATE(2018, MONTH('2022_RRS_Details'!$A$60), 1)</f>
        <v>43282</v>
      </c>
      <c r="C152" s="49" t="str">
        <f t="shared" si="9"/>
        <v>c. HE7-10</v>
      </c>
      <c r="D152">
        <v>7</v>
      </c>
      <c r="E152" t="s">
        <v>24</v>
      </c>
      <c r="F152" s="1">
        <f>'2022_RRS'!H9</f>
        <v>2450</v>
      </c>
      <c r="G152" s="1">
        <f>'2023_RRS'!H9</f>
        <v>2517</v>
      </c>
      <c r="H152" s="1">
        <f t="shared" si="10"/>
        <v>67</v>
      </c>
      <c r="I152" s="1"/>
    </row>
    <row r="153" spans="1:9" x14ac:dyDescent="0.35">
      <c r="A153" t="str">
        <f t="shared" si="8"/>
        <v>Jul</v>
      </c>
      <c r="B153" s="49">
        <f>DATE(2018, MONTH('2022_RRS_Details'!$A$60), 1)</f>
        <v>43282</v>
      </c>
      <c r="C153" s="49" t="str">
        <f t="shared" si="9"/>
        <v>c. HE7-10</v>
      </c>
      <c r="D153">
        <v>8</v>
      </c>
      <c r="E153" t="s">
        <v>24</v>
      </c>
      <c r="F153" s="1">
        <f>'2022_RRS'!H10</f>
        <v>2450</v>
      </c>
      <c r="G153" s="1">
        <f>'2023_RRS'!H10</f>
        <v>2517</v>
      </c>
      <c r="H153" s="1">
        <f t="shared" si="10"/>
        <v>67</v>
      </c>
      <c r="I153" s="1"/>
    </row>
    <row r="154" spans="1:9" x14ac:dyDescent="0.35">
      <c r="A154" t="str">
        <f t="shared" si="8"/>
        <v>Jul</v>
      </c>
      <c r="B154" s="49">
        <f>DATE(2018, MONTH('2022_RRS_Details'!$A$60), 1)</f>
        <v>43282</v>
      </c>
      <c r="C154" s="49" t="str">
        <f t="shared" si="9"/>
        <v>c. HE7-10</v>
      </c>
      <c r="D154">
        <v>9</v>
      </c>
      <c r="E154" t="s">
        <v>24</v>
      </c>
      <c r="F154" s="1">
        <f>'2022_RRS'!H11</f>
        <v>2450</v>
      </c>
      <c r="G154" s="1">
        <f>'2023_RRS'!H11</f>
        <v>2517</v>
      </c>
      <c r="H154" s="1">
        <f t="shared" si="10"/>
        <v>67</v>
      </c>
      <c r="I154" s="1"/>
    </row>
    <row r="155" spans="1:9" x14ac:dyDescent="0.35">
      <c r="A155" t="str">
        <f t="shared" si="8"/>
        <v>Jul</v>
      </c>
      <c r="B155" s="49">
        <f>DATE(2018, MONTH('2022_RRS_Details'!$A$60), 1)</f>
        <v>43282</v>
      </c>
      <c r="C155" s="49" t="str">
        <f t="shared" si="9"/>
        <v>c. HE7-10</v>
      </c>
      <c r="D155">
        <v>10</v>
      </c>
      <c r="E155" t="s">
        <v>24</v>
      </c>
      <c r="F155" s="1">
        <f>'2022_RRS'!H12</f>
        <v>2450</v>
      </c>
      <c r="G155" s="1">
        <f>'2023_RRS'!H12</f>
        <v>2517</v>
      </c>
      <c r="H155" s="1">
        <f t="shared" si="10"/>
        <v>67</v>
      </c>
      <c r="I155" s="1"/>
    </row>
    <row r="156" spans="1:9" x14ac:dyDescent="0.35">
      <c r="A156" t="str">
        <f t="shared" si="8"/>
        <v>Jul</v>
      </c>
      <c r="B156" s="49">
        <f>DATE(2018, MONTH('2022_RRS_Details'!$A$60), 1)</f>
        <v>43282</v>
      </c>
      <c r="C156" s="49" t="str">
        <f t="shared" si="9"/>
        <v>d. HE11-14</v>
      </c>
      <c r="D156">
        <v>11</v>
      </c>
      <c r="E156" t="s">
        <v>24</v>
      </c>
      <c r="F156" s="1">
        <f>'2022_RRS'!H13</f>
        <v>2300</v>
      </c>
      <c r="G156" s="1">
        <f>'2023_RRS'!H13</f>
        <v>2300</v>
      </c>
      <c r="H156" s="1">
        <f t="shared" si="10"/>
        <v>0</v>
      </c>
      <c r="I156" s="1"/>
    </row>
    <row r="157" spans="1:9" x14ac:dyDescent="0.35">
      <c r="A157" t="str">
        <f t="shared" si="8"/>
        <v>Jul</v>
      </c>
      <c r="B157" s="49">
        <f>DATE(2018, MONTH('2022_RRS_Details'!$A$60), 1)</f>
        <v>43282</v>
      </c>
      <c r="C157" s="49" t="str">
        <f t="shared" si="9"/>
        <v>d. HE11-14</v>
      </c>
      <c r="D157">
        <v>12</v>
      </c>
      <c r="E157" t="s">
        <v>24</v>
      </c>
      <c r="F157" s="1">
        <f>'2022_RRS'!H14</f>
        <v>2300</v>
      </c>
      <c r="G157" s="1">
        <f>'2023_RRS'!H14</f>
        <v>2300</v>
      </c>
      <c r="H157" s="1">
        <f t="shared" si="10"/>
        <v>0</v>
      </c>
      <c r="I157" s="1"/>
    </row>
    <row r="158" spans="1:9" x14ac:dyDescent="0.35">
      <c r="A158" t="str">
        <f t="shared" si="8"/>
        <v>Jul</v>
      </c>
      <c r="B158" s="49">
        <f>DATE(2018, MONTH('2022_RRS_Details'!$A$60), 1)</f>
        <v>43282</v>
      </c>
      <c r="C158" s="49" t="str">
        <f t="shared" si="9"/>
        <v>d. HE11-14</v>
      </c>
      <c r="D158">
        <v>13</v>
      </c>
      <c r="E158" t="s">
        <v>24</v>
      </c>
      <c r="F158" s="1">
        <f>'2022_RRS'!H15</f>
        <v>2300</v>
      </c>
      <c r="G158" s="1">
        <f>'2023_RRS'!H15</f>
        <v>2300</v>
      </c>
      <c r="H158" s="1">
        <f t="shared" si="10"/>
        <v>0</v>
      </c>
      <c r="I158" s="1"/>
    </row>
    <row r="159" spans="1:9" x14ac:dyDescent="0.35">
      <c r="A159" t="str">
        <f t="shared" si="8"/>
        <v>Jul</v>
      </c>
      <c r="B159" s="49">
        <f>DATE(2018, MONTH('2022_RRS_Details'!$A$60), 1)</f>
        <v>43282</v>
      </c>
      <c r="C159" s="49" t="str">
        <f t="shared" si="9"/>
        <v>d. HE11-14</v>
      </c>
      <c r="D159">
        <v>14</v>
      </c>
      <c r="E159" t="s">
        <v>24</v>
      </c>
      <c r="F159" s="1">
        <f>'2022_RRS'!H16</f>
        <v>2300</v>
      </c>
      <c r="G159" s="1">
        <f>'2023_RRS'!H16</f>
        <v>2300</v>
      </c>
      <c r="H159" s="1">
        <f t="shared" si="10"/>
        <v>0</v>
      </c>
      <c r="I159" s="1"/>
    </row>
    <row r="160" spans="1:9" x14ac:dyDescent="0.35">
      <c r="A160" t="str">
        <f t="shared" si="8"/>
        <v>Jul</v>
      </c>
      <c r="B160" s="49">
        <f>DATE(2018, MONTH('2022_RRS_Details'!$A$60), 1)</f>
        <v>43282</v>
      </c>
      <c r="C160" s="49" t="str">
        <f t="shared" si="9"/>
        <v>e. HE15-18</v>
      </c>
      <c r="D160">
        <v>15</v>
      </c>
      <c r="E160" t="s">
        <v>24</v>
      </c>
      <c r="F160" s="1">
        <f>'2022_RRS'!H17</f>
        <v>2800</v>
      </c>
      <c r="G160" s="1">
        <f>'2023_RRS'!H17</f>
        <v>2800</v>
      </c>
      <c r="H160" s="1">
        <f t="shared" si="10"/>
        <v>0</v>
      </c>
      <c r="I160" s="1"/>
    </row>
    <row r="161" spans="1:9" x14ac:dyDescent="0.35">
      <c r="A161" t="str">
        <f t="shared" si="8"/>
        <v>Jul</v>
      </c>
      <c r="B161" s="49">
        <f>DATE(2018, MONTH('2022_RRS_Details'!$A$60), 1)</f>
        <v>43282</v>
      </c>
      <c r="C161" s="49" t="str">
        <f t="shared" si="9"/>
        <v>e. HE15-18</v>
      </c>
      <c r="D161">
        <v>16</v>
      </c>
      <c r="E161" t="s">
        <v>24</v>
      </c>
      <c r="F161" s="1">
        <f>'2022_RRS'!H18</f>
        <v>2800</v>
      </c>
      <c r="G161" s="1">
        <f>'2023_RRS'!H18</f>
        <v>2800</v>
      </c>
      <c r="H161" s="1">
        <f t="shared" si="10"/>
        <v>0</v>
      </c>
      <c r="I161" s="1"/>
    </row>
    <row r="162" spans="1:9" x14ac:dyDescent="0.35">
      <c r="A162" t="str">
        <f t="shared" si="8"/>
        <v>Jul</v>
      </c>
      <c r="B162" s="49">
        <f>DATE(2018, MONTH('2022_RRS_Details'!$A$60), 1)</f>
        <v>43282</v>
      </c>
      <c r="C162" s="49" t="str">
        <f t="shared" si="9"/>
        <v>e. HE15-18</v>
      </c>
      <c r="D162">
        <v>17</v>
      </c>
      <c r="E162" t="s">
        <v>24</v>
      </c>
      <c r="F162" s="1">
        <f>'2022_RRS'!H19</f>
        <v>2800</v>
      </c>
      <c r="G162" s="1">
        <f>'2023_RRS'!H19</f>
        <v>2800</v>
      </c>
      <c r="H162" s="1">
        <f t="shared" si="10"/>
        <v>0</v>
      </c>
      <c r="I162" s="1"/>
    </row>
    <row r="163" spans="1:9" x14ac:dyDescent="0.35">
      <c r="A163" t="str">
        <f t="shared" si="8"/>
        <v>Jul</v>
      </c>
      <c r="B163" s="49">
        <f>DATE(2018, MONTH('2022_RRS_Details'!$A$60), 1)</f>
        <v>43282</v>
      </c>
      <c r="C163" s="49" t="str">
        <f t="shared" si="9"/>
        <v>e. HE15-18</v>
      </c>
      <c r="D163">
        <v>18</v>
      </c>
      <c r="E163" t="s">
        <v>24</v>
      </c>
      <c r="F163" s="1">
        <f>'2022_RRS'!H20</f>
        <v>2800</v>
      </c>
      <c r="G163" s="1">
        <f>'2023_RRS'!H20</f>
        <v>2800</v>
      </c>
      <c r="H163" s="1">
        <f t="shared" si="10"/>
        <v>0</v>
      </c>
      <c r="I163" s="1"/>
    </row>
    <row r="164" spans="1:9" x14ac:dyDescent="0.35">
      <c r="A164" t="str">
        <f t="shared" si="8"/>
        <v>Jul</v>
      </c>
      <c r="B164" s="49">
        <f>DATE(2018, MONTH('2022_RRS_Details'!$A$60), 1)</f>
        <v>43282</v>
      </c>
      <c r="C164" s="49" t="str">
        <f t="shared" si="9"/>
        <v>f. HE19-22</v>
      </c>
      <c r="D164">
        <v>19</v>
      </c>
      <c r="E164" t="s">
        <v>24</v>
      </c>
      <c r="F164" s="1">
        <f>'2022_RRS'!H21</f>
        <v>2800</v>
      </c>
      <c r="G164" s="1">
        <f>'2023_RRS'!H21</f>
        <v>2800</v>
      </c>
      <c r="H164" s="1">
        <f t="shared" si="10"/>
        <v>0</v>
      </c>
      <c r="I164" s="1"/>
    </row>
    <row r="165" spans="1:9" x14ac:dyDescent="0.35">
      <c r="A165" t="str">
        <f t="shared" si="8"/>
        <v>Jul</v>
      </c>
      <c r="B165" s="49">
        <f>DATE(2018, MONTH('2022_RRS_Details'!$A$60), 1)</f>
        <v>43282</v>
      </c>
      <c r="C165" s="49" t="str">
        <f t="shared" si="9"/>
        <v>f. HE19-22</v>
      </c>
      <c r="D165">
        <v>20</v>
      </c>
      <c r="E165" t="s">
        <v>24</v>
      </c>
      <c r="F165" s="1">
        <f>'2022_RRS'!H22</f>
        <v>2800</v>
      </c>
      <c r="G165" s="1">
        <f>'2023_RRS'!H22</f>
        <v>2800</v>
      </c>
      <c r="H165" s="1">
        <f t="shared" si="10"/>
        <v>0</v>
      </c>
      <c r="I165" s="1"/>
    </row>
    <row r="166" spans="1:9" x14ac:dyDescent="0.35">
      <c r="A166" t="str">
        <f t="shared" si="8"/>
        <v>Jul</v>
      </c>
      <c r="B166" s="49">
        <f>DATE(2018, MONTH('2022_RRS_Details'!$A$60), 1)</f>
        <v>43282</v>
      </c>
      <c r="C166" s="49" t="str">
        <f t="shared" si="9"/>
        <v>f. HE19-22</v>
      </c>
      <c r="D166">
        <v>21</v>
      </c>
      <c r="E166" t="s">
        <v>24</v>
      </c>
      <c r="F166" s="1">
        <f>'2022_RRS'!H23</f>
        <v>2800</v>
      </c>
      <c r="G166" s="1">
        <f>'2023_RRS'!H23</f>
        <v>2800</v>
      </c>
      <c r="H166" s="1">
        <f t="shared" si="10"/>
        <v>0</v>
      </c>
      <c r="I166" s="1"/>
    </row>
    <row r="167" spans="1:9" x14ac:dyDescent="0.35">
      <c r="A167" t="str">
        <f t="shared" si="8"/>
        <v>Jul</v>
      </c>
      <c r="B167" s="49">
        <f>DATE(2018, MONTH('2022_RRS_Details'!$A$60), 1)</f>
        <v>43282</v>
      </c>
      <c r="C167" s="49" t="str">
        <f t="shared" si="9"/>
        <v>f. HE19-22</v>
      </c>
      <c r="D167">
        <v>22</v>
      </c>
      <c r="E167" t="s">
        <v>24</v>
      </c>
      <c r="F167" s="1">
        <f>'2022_RRS'!H24</f>
        <v>2800</v>
      </c>
      <c r="G167" s="1">
        <f>'2023_RRS'!H24</f>
        <v>2800</v>
      </c>
      <c r="H167" s="1">
        <f t="shared" si="10"/>
        <v>0</v>
      </c>
      <c r="I167" s="1"/>
    </row>
    <row r="168" spans="1:9" x14ac:dyDescent="0.35">
      <c r="A168" t="str">
        <f t="shared" si="8"/>
        <v>Jul</v>
      </c>
      <c r="B168" s="49">
        <f>DATE(2018, MONTH('2022_RRS_Details'!$A$60), 1)</f>
        <v>43282</v>
      </c>
      <c r="C168" s="49" t="str">
        <f t="shared" si="9"/>
        <v>a. HE1-2 &amp; HE23-24</v>
      </c>
      <c r="D168">
        <v>23</v>
      </c>
      <c r="E168" t="s">
        <v>24</v>
      </c>
      <c r="F168" s="1">
        <f>'2022_RRS'!H25</f>
        <v>2498</v>
      </c>
      <c r="G168" s="1">
        <f>'2023_RRS'!H25</f>
        <v>2517</v>
      </c>
      <c r="H168" s="1">
        <f t="shared" si="10"/>
        <v>19</v>
      </c>
      <c r="I168" s="1"/>
    </row>
    <row r="169" spans="1:9" x14ac:dyDescent="0.35">
      <c r="A169" t="str">
        <f t="shared" si="8"/>
        <v>Jul</v>
      </c>
      <c r="B169" s="49">
        <f>DATE(2018, MONTH('2022_RRS_Details'!$A$60), 1)</f>
        <v>43282</v>
      </c>
      <c r="C169" s="49" t="str">
        <f t="shared" si="9"/>
        <v>a. HE1-2 &amp; HE23-24</v>
      </c>
      <c r="D169">
        <v>24</v>
      </c>
      <c r="E169" t="s">
        <v>24</v>
      </c>
      <c r="F169" s="1">
        <f>'2022_RRS'!H26</f>
        <v>2498</v>
      </c>
      <c r="G169" s="1">
        <f>'2023_RRS'!H26</f>
        <v>2517</v>
      </c>
      <c r="H169" s="1">
        <f t="shared" si="10"/>
        <v>19</v>
      </c>
      <c r="I169" s="1"/>
    </row>
    <row r="170" spans="1:9" x14ac:dyDescent="0.35">
      <c r="A170" t="str">
        <f t="shared" si="8"/>
        <v>Aug</v>
      </c>
      <c r="B170" s="49">
        <f>DATE(2018, MONTH('2022_RRS_Details'!$H$60), 1)</f>
        <v>43313</v>
      </c>
      <c r="C170" s="49" t="str">
        <f t="shared" si="9"/>
        <v>a. HE1-2 &amp; HE23-24</v>
      </c>
      <c r="D170">
        <v>1</v>
      </c>
      <c r="E170" t="s">
        <v>24</v>
      </c>
      <c r="F170" s="1">
        <f>'2022_RRS'!I3</f>
        <v>2498</v>
      </c>
      <c r="G170" s="1">
        <f>'2023_RRS'!I3</f>
        <v>2517</v>
      </c>
      <c r="H170" s="1">
        <f t="shared" si="10"/>
        <v>19</v>
      </c>
      <c r="I170" s="1"/>
    </row>
    <row r="171" spans="1:9" x14ac:dyDescent="0.35">
      <c r="A171" t="str">
        <f t="shared" si="8"/>
        <v>Aug</v>
      </c>
      <c r="B171" s="49">
        <f>DATE(2018, MONTH('2022_RRS_Details'!$H$60), 1)</f>
        <v>43313</v>
      </c>
      <c r="C171" s="49" t="str">
        <f t="shared" si="9"/>
        <v>a. HE1-2 &amp; HE23-24</v>
      </c>
      <c r="D171">
        <v>2</v>
      </c>
      <c r="E171" t="s">
        <v>24</v>
      </c>
      <c r="F171" s="1">
        <f>'2022_RRS'!I4</f>
        <v>2498</v>
      </c>
      <c r="G171" s="1">
        <f>'2023_RRS'!I4</f>
        <v>2517</v>
      </c>
      <c r="H171" s="1">
        <f t="shared" si="10"/>
        <v>19</v>
      </c>
      <c r="I171" s="1"/>
    </row>
    <row r="172" spans="1:9" x14ac:dyDescent="0.35">
      <c r="A172" t="str">
        <f t="shared" si="8"/>
        <v>Aug</v>
      </c>
      <c r="B172" s="49">
        <f>DATE(2018, MONTH('2022_RRS_Details'!$H$60), 1)</f>
        <v>43313</v>
      </c>
      <c r="C172" s="49" t="str">
        <f t="shared" si="9"/>
        <v>b. HE3-6</v>
      </c>
      <c r="D172">
        <v>3</v>
      </c>
      <c r="E172" t="s">
        <v>24</v>
      </c>
      <c r="F172" s="1">
        <f>'2022_RRS'!I5</f>
        <v>2538</v>
      </c>
      <c r="G172" s="1">
        <f>'2023_RRS'!I5</f>
        <v>2600</v>
      </c>
      <c r="H172" s="1">
        <f t="shared" si="10"/>
        <v>62</v>
      </c>
      <c r="I172" s="1"/>
    </row>
    <row r="173" spans="1:9" x14ac:dyDescent="0.35">
      <c r="A173" t="str">
        <f t="shared" si="8"/>
        <v>Aug</v>
      </c>
      <c r="B173" s="49">
        <f>DATE(2018, MONTH('2022_RRS_Details'!$H$60), 1)</f>
        <v>43313</v>
      </c>
      <c r="C173" s="49" t="str">
        <f t="shared" si="9"/>
        <v>b. HE3-6</v>
      </c>
      <c r="D173">
        <v>4</v>
      </c>
      <c r="E173" t="s">
        <v>24</v>
      </c>
      <c r="F173" s="1">
        <f>'2022_RRS'!I6</f>
        <v>2538</v>
      </c>
      <c r="G173" s="1">
        <f>'2023_RRS'!I6</f>
        <v>2600</v>
      </c>
      <c r="H173" s="1">
        <f t="shared" si="10"/>
        <v>62</v>
      </c>
      <c r="I173" s="1"/>
    </row>
    <row r="174" spans="1:9" x14ac:dyDescent="0.35">
      <c r="A174" t="str">
        <f t="shared" si="8"/>
        <v>Aug</v>
      </c>
      <c r="B174" s="49">
        <f>DATE(2018, MONTH('2022_RRS_Details'!$H$60), 1)</f>
        <v>43313</v>
      </c>
      <c r="C174" s="49" t="str">
        <f t="shared" si="9"/>
        <v>b. HE3-6</v>
      </c>
      <c r="D174">
        <v>5</v>
      </c>
      <c r="E174" t="s">
        <v>24</v>
      </c>
      <c r="F174" s="1">
        <f>'2022_RRS'!I7</f>
        <v>2538</v>
      </c>
      <c r="G174" s="1">
        <f>'2023_RRS'!I7</f>
        <v>2600</v>
      </c>
      <c r="H174" s="1">
        <f t="shared" si="10"/>
        <v>62</v>
      </c>
      <c r="I174" s="1"/>
    </row>
    <row r="175" spans="1:9" x14ac:dyDescent="0.35">
      <c r="A175" t="str">
        <f t="shared" si="8"/>
        <v>Aug</v>
      </c>
      <c r="B175" s="49">
        <f>DATE(2018, MONTH('2022_RRS_Details'!$H$60), 1)</f>
        <v>43313</v>
      </c>
      <c r="C175" s="49" t="str">
        <f t="shared" si="9"/>
        <v>b. HE3-6</v>
      </c>
      <c r="D175">
        <v>6</v>
      </c>
      <c r="E175" t="s">
        <v>24</v>
      </c>
      <c r="F175" s="1">
        <f>'2022_RRS'!I8</f>
        <v>2538</v>
      </c>
      <c r="G175" s="1">
        <f>'2023_RRS'!I8</f>
        <v>2600</v>
      </c>
      <c r="H175" s="1">
        <f t="shared" si="10"/>
        <v>62</v>
      </c>
      <c r="I175" s="1"/>
    </row>
    <row r="176" spans="1:9" x14ac:dyDescent="0.35">
      <c r="A176" t="str">
        <f t="shared" si="8"/>
        <v>Aug</v>
      </c>
      <c r="B176" s="49">
        <f>DATE(2018, MONTH('2022_RRS_Details'!$H$60), 1)</f>
        <v>43313</v>
      </c>
      <c r="C176" s="49" t="str">
        <f t="shared" si="9"/>
        <v>c. HE7-10</v>
      </c>
      <c r="D176">
        <v>7</v>
      </c>
      <c r="E176" t="s">
        <v>24</v>
      </c>
      <c r="F176" s="1">
        <f>'2022_RRS'!I9</f>
        <v>2498</v>
      </c>
      <c r="G176" s="1">
        <f>'2023_RRS'!I9</f>
        <v>2517</v>
      </c>
      <c r="H176" s="1">
        <f t="shared" si="10"/>
        <v>19</v>
      </c>
      <c r="I176" s="1"/>
    </row>
    <row r="177" spans="1:9" x14ac:dyDescent="0.35">
      <c r="A177" t="str">
        <f t="shared" si="8"/>
        <v>Aug</v>
      </c>
      <c r="B177" s="49">
        <f>DATE(2018, MONTH('2022_RRS_Details'!$H$60), 1)</f>
        <v>43313</v>
      </c>
      <c r="C177" s="49" t="str">
        <f t="shared" si="9"/>
        <v>c. HE7-10</v>
      </c>
      <c r="D177">
        <v>8</v>
      </c>
      <c r="E177" t="s">
        <v>24</v>
      </c>
      <c r="F177" s="1">
        <f>'2022_RRS'!I10</f>
        <v>2498</v>
      </c>
      <c r="G177" s="1">
        <f>'2023_RRS'!I10</f>
        <v>2517</v>
      </c>
      <c r="H177" s="1">
        <f t="shared" si="10"/>
        <v>19</v>
      </c>
      <c r="I177" s="1"/>
    </row>
    <row r="178" spans="1:9" x14ac:dyDescent="0.35">
      <c r="A178" t="str">
        <f t="shared" si="8"/>
        <v>Aug</v>
      </c>
      <c r="B178" s="49">
        <f>DATE(2018, MONTH('2022_RRS_Details'!$H$60), 1)</f>
        <v>43313</v>
      </c>
      <c r="C178" s="49" t="str">
        <f t="shared" si="9"/>
        <v>c. HE7-10</v>
      </c>
      <c r="D178">
        <v>9</v>
      </c>
      <c r="E178" t="s">
        <v>24</v>
      </c>
      <c r="F178" s="1">
        <f>'2022_RRS'!I11</f>
        <v>2498</v>
      </c>
      <c r="G178" s="1">
        <f>'2023_RRS'!I11</f>
        <v>2517</v>
      </c>
      <c r="H178" s="1">
        <f t="shared" si="10"/>
        <v>19</v>
      </c>
      <c r="I178" s="1"/>
    </row>
    <row r="179" spans="1:9" x14ac:dyDescent="0.35">
      <c r="A179" t="str">
        <f t="shared" si="8"/>
        <v>Aug</v>
      </c>
      <c r="B179" s="49">
        <f>DATE(2018, MONTH('2022_RRS_Details'!$H$60), 1)</f>
        <v>43313</v>
      </c>
      <c r="C179" s="49" t="str">
        <f t="shared" si="9"/>
        <v>c. HE7-10</v>
      </c>
      <c r="D179">
        <v>10</v>
      </c>
      <c r="E179" t="s">
        <v>24</v>
      </c>
      <c r="F179" s="1">
        <f>'2022_RRS'!I12</f>
        <v>2498</v>
      </c>
      <c r="G179" s="1">
        <f>'2023_RRS'!I12</f>
        <v>2517</v>
      </c>
      <c r="H179" s="1">
        <f t="shared" si="10"/>
        <v>19</v>
      </c>
      <c r="I179" s="1"/>
    </row>
    <row r="180" spans="1:9" x14ac:dyDescent="0.35">
      <c r="A180" t="str">
        <f t="shared" si="8"/>
        <v>Aug</v>
      </c>
      <c r="B180" s="49">
        <f>DATE(2018, MONTH('2022_RRS_Details'!$H$60), 1)</f>
        <v>43313</v>
      </c>
      <c r="C180" s="49" t="str">
        <f t="shared" si="9"/>
        <v>d. HE11-14</v>
      </c>
      <c r="D180">
        <v>11</v>
      </c>
      <c r="E180" t="s">
        <v>24</v>
      </c>
      <c r="F180" s="1">
        <f>'2022_RRS'!I13</f>
        <v>2300</v>
      </c>
      <c r="G180" s="1">
        <f>'2023_RRS'!I13</f>
        <v>2300</v>
      </c>
      <c r="H180" s="1">
        <f t="shared" si="10"/>
        <v>0</v>
      </c>
      <c r="I180" s="1"/>
    </row>
    <row r="181" spans="1:9" x14ac:dyDescent="0.35">
      <c r="A181" t="str">
        <f t="shared" si="8"/>
        <v>Aug</v>
      </c>
      <c r="B181" s="49">
        <f>DATE(2018, MONTH('2022_RRS_Details'!$H$60), 1)</f>
        <v>43313</v>
      </c>
      <c r="C181" s="49" t="str">
        <f t="shared" si="9"/>
        <v>d. HE11-14</v>
      </c>
      <c r="D181">
        <v>12</v>
      </c>
      <c r="E181" t="s">
        <v>24</v>
      </c>
      <c r="F181" s="1">
        <f>'2022_RRS'!I14</f>
        <v>2300</v>
      </c>
      <c r="G181" s="1">
        <f>'2023_RRS'!I14</f>
        <v>2300</v>
      </c>
      <c r="H181" s="1">
        <f t="shared" si="10"/>
        <v>0</v>
      </c>
      <c r="I181" s="1"/>
    </row>
    <row r="182" spans="1:9" x14ac:dyDescent="0.35">
      <c r="A182" t="str">
        <f t="shared" si="8"/>
        <v>Aug</v>
      </c>
      <c r="B182" s="49">
        <f>DATE(2018, MONTH('2022_RRS_Details'!$H$60), 1)</f>
        <v>43313</v>
      </c>
      <c r="C182" s="49" t="str">
        <f t="shared" si="9"/>
        <v>d. HE11-14</v>
      </c>
      <c r="D182">
        <v>13</v>
      </c>
      <c r="E182" t="s">
        <v>24</v>
      </c>
      <c r="F182" s="1">
        <f>'2022_RRS'!I15</f>
        <v>2300</v>
      </c>
      <c r="G182" s="1">
        <f>'2023_RRS'!I15</f>
        <v>2300</v>
      </c>
      <c r="H182" s="1">
        <f t="shared" si="10"/>
        <v>0</v>
      </c>
      <c r="I182" s="1"/>
    </row>
    <row r="183" spans="1:9" x14ac:dyDescent="0.35">
      <c r="A183" t="str">
        <f t="shared" si="8"/>
        <v>Aug</v>
      </c>
      <c r="B183" s="49">
        <f>DATE(2018, MONTH('2022_RRS_Details'!$H$60), 1)</f>
        <v>43313</v>
      </c>
      <c r="C183" s="49" t="str">
        <f t="shared" si="9"/>
        <v>d. HE11-14</v>
      </c>
      <c r="D183">
        <v>14</v>
      </c>
      <c r="E183" t="s">
        <v>24</v>
      </c>
      <c r="F183" s="1">
        <f>'2022_RRS'!I16</f>
        <v>2300</v>
      </c>
      <c r="G183" s="1">
        <f>'2023_RRS'!I16</f>
        <v>2300</v>
      </c>
      <c r="H183" s="1">
        <f t="shared" si="10"/>
        <v>0</v>
      </c>
      <c r="I183" s="1"/>
    </row>
    <row r="184" spans="1:9" x14ac:dyDescent="0.35">
      <c r="A184" t="str">
        <f t="shared" si="8"/>
        <v>Aug</v>
      </c>
      <c r="B184" s="49">
        <f>DATE(2018, MONTH('2022_RRS_Details'!$H$60), 1)</f>
        <v>43313</v>
      </c>
      <c r="C184" s="49" t="str">
        <f t="shared" si="9"/>
        <v>e. HE15-18</v>
      </c>
      <c r="D184">
        <v>15</v>
      </c>
      <c r="E184" t="s">
        <v>24</v>
      </c>
      <c r="F184" s="1">
        <f>'2022_RRS'!I17</f>
        <v>2800</v>
      </c>
      <c r="G184" s="1">
        <f>'2023_RRS'!I17</f>
        <v>2800</v>
      </c>
      <c r="H184" s="1">
        <f t="shared" si="10"/>
        <v>0</v>
      </c>
      <c r="I184" s="1"/>
    </row>
    <row r="185" spans="1:9" x14ac:dyDescent="0.35">
      <c r="A185" t="str">
        <f t="shared" si="8"/>
        <v>Aug</v>
      </c>
      <c r="B185" s="49">
        <f>DATE(2018, MONTH('2022_RRS_Details'!$H$60), 1)</f>
        <v>43313</v>
      </c>
      <c r="C185" s="49" t="str">
        <f t="shared" si="9"/>
        <v>e. HE15-18</v>
      </c>
      <c r="D185">
        <v>16</v>
      </c>
      <c r="E185" t="s">
        <v>24</v>
      </c>
      <c r="F185" s="1">
        <f>'2022_RRS'!I18</f>
        <v>2800</v>
      </c>
      <c r="G185" s="1">
        <f>'2023_RRS'!I18</f>
        <v>2800</v>
      </c>
      <c r="H185" s="1">
        <f t="shared" si="10"/>
        <v>0</v>
      </c>
      <c r="I185" s="1"/>
    </row>
    <row r="186" spans="1:9" x14ac:dyDescent="0.35">
      <c r="A186" t="str">
        <f t="shared" si="8"/>
        <v>Aug</v>
      </c>
      <c r="B186" s="49">
        <f>DATE(2018, MONTH('2022_RRS_Details'!$H$60), 1)</f>
        <v>43313</v>
      </c>
      <c r="C186" s="49" t="str">
        <f t="shared" si="9"/>
        <v>e. HE15-18</v>
      </c>
      <c r="D186">
        <v>17</v>
      </c>
      <c r="E186" t="s">
        <v>24</v>
      </c>
      <c r="F186" s="1">
        <f>'2022_RRS'!I19</f>
        <v>2800</v>
      </c>
      <c r="G186" s="1">
        <f>'2023_RRS'!I19</f>
        <v>2800</v>
      </c>
      <c r="H186" s="1">
        <f t="shared" si="10"/>
        <v>0</v>
      </c>
      <c r="I186" s="1"/>
    </row>
    <row r="187" spans="1:9" x14ac:dyDescent="0.35">
      <c r="A187" t="str">
        <f t="shared" si="8"/>
        <v>Aug</v>
      </c>
      <c r="B187" s="49">
        <f>DATE(2018, MONTH('2022_RRS_Details'!$H$60), 1)</f>
        <v>43313</v>
      </c>
      <c r="C187" s="49" t="str">
        <f t="shared" si="9"/>
        <v>e. HE15-18</v>
      </c>
      <c r="D187">
        <v>18</v>
      </c>
      <c r="E187" t="s">
        <v>24</v>
      </c>
      <c r="F187" s="1">
        <f>'2022_RRS'!I20</f>
        <v>2800</v>
      </c>
      <c r="G187" s="1">
        <f>'2023_RRS'!I20</f>
        <v>2800</v>
      </c>
      <c r="H187" s="1">
        <f t="shared" si="10"/>
        <v>0</v>
      </c>
      <c r="I187" s="1"/>
    </row>
    <row r="188" spans="1:9" x14ac:dyDescent="0.35">
      <c r="A188" t="str">
        <f t="shared" si="8"/>
        <v>Aug</v>
      </c>
      <c r="B188" s="49">
        <f>DATE(2018, MONTH('2022_RRS_Details'!$H$60), 1)</f>
        <v>43313</v>
      </c>
      <c r="C188" s="49" t="str">
        <f t="shared" si="9"/>
        <v>f. HE19-22</v>
      </c>
      <c r="D188">
        <v>19</v>
      </c>
      <c r="E188" t="s">
        <v>24</v>
      </c>
      <c r="F188" s="1">
        <f>'2022_RRS'!I21</f>
        <v>2800</v>
      </c>
      <c r="G188" s="1">
        <f>'2023_RRS'!I21</f>
        <v>2800</v>
      </c>
      <c r="H188" s="1">
        <f t="shared" si="10"/>
        <v>0</v>
      </c>
      <c r="I188" s="1"/>
    </row>
    <row r="189" spans="1:9" x14ac:dyDescent="0.35">
      <c r="A189" t="str">
        <f t="shared" si="8"/>
        <v>Aug</v>
      </c>
      <c r="B189" s="49">
        <f>DATE(2018, MONTH('2022_RRS_Details'!$H$60), 1)</f>
        <v>43313</v>
      </c>
      <c r="C189" s="49" t="str">
        <f t="shared" si="9"/>
        <v>f. HE19-22</v>
      </c>
      <c r="D189">
        <v>20</v>
      </c>
      <c r="E189" t="s">
        <v>24</v>
      </c>
      <c r="F189" s="1">
        <f>'2022_RRS'!I22</f>
        <v>2800</v>
      </c>
      <c r="G189" s="1">
        <f>'2023_RRS'!I22</f>
        <v>2800</v>
      </c>
      <c r="H189" s="1">
        <f t="shared" si="10"/>
        <v>0</v>
      </c>
      <c r="I189" s="1"/>
    </row>
    <row r="190" spans="1:9" x14ac:dyDescent="0.35">
      <c r="A190" t="str">
        <f t="shared" si="8"/>
        <v>Aug</v>
      </c>
      <c r="B190" s="49">
        <f>DATE(2018, MONTH('2022_RRS_Details'!$H$60), 1)</f>
        <v>43313</v>
      </c>
      <c r="C190" s="49" t="str">
        <f t="shared" si="9"/>
        <v>f. HE19-22</v>
      </c>
      <c r="D190">
        <v>21</v>
      </c>
      <c r="E190" t="s">
        <v>24</v>
      </c>
      <c r="F190" s="1">
        <f>'2022_RRS'!I23</f>
        <v>2800</v>
      </c>
      <c r="G190" s="1">
        <f>'2023_RRS'!I23</f>
        <v>2800</v>
      </c>
      <c r="H190" s="1">
        <f t="shared" si="10"/>
        <v>0</v>
      </c>
      <c r="I190" s="1"/>
    </row>
    <row r="191" spans="1:9" x14ac:dyDescent="0.35">
      <c r="A191" t="str">
        <f t="shared" si="8"/>
        <v>Aug</v>
      </c>
      <c r="B191" s="49">
        <f>DATE(2018, MONTH('2022_RRS_Details'!$H$60), 1)</f>
        <v>43313</v>
      </c>
      <c r="C191" s="49" t="str">
        <f t="shared" si="9"/>
        <v>f. HE19-22</v>
      </c>
      <c r="D191">
        <v>22</v>
      </c>
      <c r="E191" t="s">
        <v>24</v>
      </c>
      <c r="F191" s="1">
        <f>'2022_RRS'!I24</f>
        <v>2800</v>
      </c>
      <c r="G191" s="1">
        <f>'2023_RRS'!I24</f>
        <v>2800</v>
      </c>
      <c r="H191" s="1">
        <f t="shared" si="10"/>
        <v>0</v>
      </c>
      <c r="I191" s="1"/>
    </row>
    <row r="192" spans="1:9" x14ac:dyDescent="0.35">
      <c r="A192" t="str">
        <f t="shared" si="8"/>
        <v>Aug</v>
      </c>
      <c r="B192" s="49">
        <f>DATE(2018, MONTH('2022_RRS_Details'!$H$60), 1)</f>
        <v>43313</v>
      </c>
      <c r="C192" s="49" t="str">
        <f t="shared" si="9"/>
        <v>a. HE1-2 &amp; HE23-24</v>
      </c>
      <c r="D192">
        <v>23</v>
      </c>
      <c r="E192" t="s">
        <v>24</v>
      </c>
      <c r="F192" s="1">
        <f>'2022_RRS'!I25</f>
        <v>2498</v>
      </c>
      <c r="G192" s="1">
        <f>'2023_RRS'!I25</f>
        <v>2517</v>
      </c>
      <c r="H192" s="1">
        <f t="shared" si="10"/>
        <v>19</v>
      </c>
      <c r="I192" s="1"/>
    </row>
    <row r="193" spans="1:9" x14ac:dyDescent="0.35">
      <c r="A193" t="str">
        <f t="shared" si="8"/>
        <v>Aug</v>
      </c>
      <c r="B193" s="49">
        <f>DATE(2018, MONTH('2022_RRS_Details'!$H$60), 1)</f>
        <v>43313</v>
      </c>
      <c r="C193" s="49" t="str">
        <f t="shared" si="9"/>
        <v>a. HE1-2 &amp; HE23-24</v>
      </c>
      <c r="D193">
        <v>24</v>
      </c>
      <c r="E193" t="s">
        <v>24</v>
      </c>
      <c r="F193" s="1">
        <f>'2022_RRS'!I26</f>
        <v>2498</v>
      </c>
      <c r="G193" s="1">
        <f>'2023_RRS'!I26</f>
        <v>2517</v>
      </c>
      <c r="H193" s="1">
        <f t="shared" si="10"/>
        <v>19</v>
      </c>
      <c r="I193" s="1"/>
    </row>
    <row r="194" spans="1:9" x14ac:dyDescent="0.35">
      <c r="A194" t="str">
        <f t="shared" si="8"/>
        <v>Sep</v>
      </c>
      <c r="B194" s="49">
        <f>DATE(2018, MONTH('2022_RRS_Details'!$O$60), 1)</f>
        <v>43344</v>
      </c>
      <c r="C194" s="49" t="str">
        <f t="shared" si="9"/>
        <v>a. HE1-2 &amp; HE23-24</v>
      </c>
      <c r="D194">
        <v>1</v>
      </c>
      <c r="E194" t="s">
        <v>24</v>
      </c>
      <c r="F194" s="1">
        <f>'2022_RRS'!J3</f>
        <v>2732</v>
      </c>
      <c r="G194" s="1">
        <f>'2023_RRS'!J3</f>
        <v>2705</v>
      </c>
      <c r="H194" s="1">
        <f t="shared" si="10"/>
        <v>-27</v>
      </c>
      <c r="I194" s="1"/>
    </row>
    <row r="195" spans="1:9" x14ac:dyDescent="0.35">
      <c r="A195" t="str">
        <f t="shared" ref="A195:A258" si="11">TEXT(B195, "mmm")</f>
        <v>Sep</v>
      </c>
      <c r="B195" s="49">
        <f>DATE(2018, MONTH('2022_RRS_Details'!$O$60), 1)</f>
        <v>43344</v>
      </c>
      <c r="C195" s="49" t="str">
        <f t="shared" ref="C195:C258" si="12">IF(OR(D195=1, D195=2, D195=23, D195=24), "a. HE1-2 &amp; HE23-24", IF(OR(D195=3, D195=4, D195=5, D195=6), "b. HE3-6", IF(OR(D195=7, D195=8, D195=9, D195=10), "c. HE7-10", IF(OR(D195=11, D195=12, D195=13, D195=14), "d. HE11-14", IF(OR(D195=15, D195=16, D195=17, D195=18), "e. HE15-18", IF(OR(D195=19, D195=20, D195=21, D195=22), "f. HE19-22", NA()))))))</f>
        <v>a. HE1-2 &amp; HE23-24</v>
      </c>
      <c r="D195">
        <v>2</v>
      </c>
      <c r="E195" t="s">
        <v>24</v>
      </c>
      <c r="F195" s="1">
        <f>'2022_RRS'!J4</f>
        <v>2732</v>
      </c>
      <c r="G195" s="1">
        <f>'2023_RRS'!J4</f>
        <v>2705</v>
      </c>
      <c r="H195" s="1">
        <f t="shared" ref="H195:H258" si="13">IF(G195=0, 0,G195- F195)</f>
        <v>-27</v>
      </c>
      <c r="I195" s="1"/>
    </row>
    <row r="196" spans="1:9" x14ac:dyDescent="0.35">
      <c r="A196" t="str">
        <f t="shared" si="11"/>
        <v>Sep</v>
      </c>
      <c r="B196" s="49">
        <f>DATE(2018, MONTH('2022_RRS_Details'!$O$60), 1)</f>
        <v>43344</v>
      </c>
      <c r="C196" s="49" t="str">
        <f t="shared" si="12"/>
        <v>b. HE3-6</v>
      </c>
      <c r="D196">
        <v>3</v>
      </c>
      <c r="E196" t="s">
        <v>24</v>
      </c>
      <c r="F196" s="1">
        <f>'2022_RRS'!J5</f>
        <v>2825</v>
      </c>
      <c r="G196" s="1">
        <f>'2023_RRS'!J5</f>
        <v>2774</v>
      </c>
      <c r="H196" s="1">
        <f t="shared" si="13"/>
        <v>-51</v>
      </c>
      <c r="I196" s="1"/>
    </row>
    <row r="197" spans="1:9" x14ac:dyDescent="0.35">
      <c r="A197" t="str">
        <f t="shared" si="11"/>
        <v>Sep</v>
      </c>
      <c r="B197" s="49">
        <f>DATE(2018, MONTH('2022_RRS_Details'!$O$60), 1)</f>
        <v>43344</v>
      </c>
      <c r="C197" s="49" t="str">
        <f t="shared" si="12"/>
        <v>b. HE3-6</v>
      </c>
      <c r="D197">
        <v>4</v>
      </c>
      <c r="E197" t="s">
        <v>24</v>
      </c>
      <c r="F197" s="1">
        <f>'2022_RRS'!J6</f>
        <v>2825</v>
      </c>
      <c r="G197" s="1">
        <f>'2023_RRS'!J6</f>
        <v>2774</v>
      </c>
      <c r="H197" s="1">
        <f t="shared" si="13"/>
        <v>-51</v>
      </c>
      <c r="I197" s="1"/>
    </row>
    <row r="198" spans="1:9" x14ac:dyDescent="0.35">
      <c r="A198" t="str">
        <f t="shared" si="11"/>
        <v>Sep</v>
      </c>
      <c r="B198" s="49">
        <f>DATE(2018, MONTH('2022_RRS_Details'!$O$60), 1)</f>
        <v>43344</v>
      </c>
      <c r="C198" s="49" t="str">
        <f t="shared" si="12"/>
        <v>b. HE3-6</v>
      </c>
      <c r="D198">
        <v>5</v>
      </c>
      <c r="E198" t="s">
        <v>24</v>
      </c>
      <c r="F198" s="1">
        <f>'2022_RRS'!J7</f>
        <v>2825</v>
      </c>
      <c r="G198" s="1">
        <f>'2023_RRS'!J7</f>
        <v>2774</v>
      </c>
      <c r="H198" s="1">
        <f t="shared" si="13"/>
        <v>-51</v>
      </c>
      <c r="I198" s="1"/>
    </row>
    <row r="199" spans="1:9" x14ac:dyDescent="0.35">
      <c r="A199" t="str">
        <f t="shared" si="11"/>
        <v>Sep</v>
      </c>
      <c r="B199" s="49">
        <f>DATE(2018, MONTH('2022_RRS_Details'!$O$60), 1)</f>
        <v>43344</v>
      </c>
      <c r="C199" s="49" t="str">
        <f t="shared" si="12"/>
        <v>b. HE3-6</v>
      </c>
      <c r="D199">
        <v>6</v>
      </c>
      <c r="E199" t="s">
        <v>24</v>
      </c>
      <c r="F199" s="1">
        <f>'2022_RRS'!J8</f>
        <v>2825</v>
      </c>
      <c r="G199" s="1">
        <f>'2023_RRS'!J8</f>
        <v>2774</v>
      </c>
      <c r="H199" s="1">
        <f t="shared" si="13"/>
        <v>-51</v>
      </c>
      <c r="I199" s="1"/>
    </row>
    <row r="200" spans="1:9" x14ac:dyDescent="0.35">
      <c r="A200" t="str">
        <f t="shared" si="11"/>
        <v>Sep</v>
      </c>
      <c r="B200" s="49">
        <f>DATE(2018, MONTH('2022_RRS_Details'!$O$60), 1)</f>
        <v>43344</v>
      </c>
      <c r="C200" s="49" t="str">
        <f t="shared" si="12"/>
        <v>c. HE7-10</v>
      </c>
      <c r="D200">
        <v>7</v>
      </c>
      <c r="E200" t="s">
        <v>24</v>
      </c>
      <c r="F200" s="1">
        <f>'2022_RRS'!J9</f>
        <v>2618</v>
      </c>
      <c r="G200" s="1">
        <f>'2023_RRS'!J9</f>
        <v>2651</v>
      </c>
      <c r="H200" s="1">
        <f t="shared" si="13"/>
        <v>33</v>
      </c>
      <c r="I200" s="1"/>
    </row>
    <row r="201" spans="1:9" x14ac:dyDescent="0.35">
      <c r="A201" t="str">
        <f t="shared" si="11"/>
        <v>Sep</v>
      </c>
      <c r="B201" s="49">
        <f>DATE(2018, MONTH('2022_RRS_Details'!$O$60), 1)</f>
        <v>43344</v>
      </c>
      <c r="C201" s="49" t="str">
        <f t="shared" si="12"/>
        <v>c. HE7-10</v>
      </c>
      <c r="D201">
        <v>8</v>
      </c>
      <c r="E201" t="s">
        <v>24</v>
      </c>
      <c r="F201" s="1">
        <f>'2022_RRS'!J10</f>
        <v>2618</v>
      </c>
      <c r="G201" s="1">
        <f>'2023_RRS'!J10</f>
        <v>2651</v>
      </c>
      <c r="H201" s="1">
        <f t="shared" si="13"/>
        <v>33</v>
      </c>
      <c r="I201" s="1"/>
    </row>
    <row r="202" spans="1:9" x14ac:dyDescent="0.35">
      <c r="A202" t="str">
        <f t="shared" si="11"/>
        <v>Sep</v>
      </c>
      <c r="B202" s="49">
        <f>DATE(2018, MONTH('2022_RRS_Details'!$O$60), 1)</f>
        <v>43344</v>
      </c>
      <c r="C202" s="49" t="str">
        <f t="shared" si="12"/>
        <v>c. HE7-10</v>
      </c>
      <c r="D202">
        <v>9</v>
      </c>
      <c r="E202" t="s">
        <v>24</v>
      </c>
      <c r="F202" s="1">
        <f>'2022_RRS'!J11</f>
        <v>2618</v>
      </c>
      <c r="G202" s="1">
        <f>'2023_RRS'!J11</f>
        <v>2651</v>
      </c>
      <c r="H202" s="1">
        <f t="shared" si="13"/>
        <v>33</v>
      </c>
      <c r="I202" s="1"/>
    </row>
    <row r="203" spans="1:9" x14ac:dyDescent="0.35">
      <c r="A203" t="str">
        <f t="shared" si="11"/>
        <v>Sep</v>
      </c>
      <c r="B203" s="49">
        <f>DATE(2018, MONTH('2022_RRS_Details'!$O$60), 1)</f>
        <v>43344</v>
      </c>
      <c r="C203" s="49" t="str">
        <f t="shared" si="12"/>
        <v>c. HE7-10</v>
      </c>
      <c r="D203">
        <v>10</v>
      </c>
      <c r="E203" t="s">
        <v>24</v>
      </c>
      <c r="F203" s="1">
        <f>'2022_RRS'!J12</f>
        <v>2618</v>
      </c>
      <c r="G203" s="1">
        <f>'2023_RRS'!J12</f>
        <v>2651</v>
      </c>
      <c r="H203" s="1">
        <f t="shared" si="13"/>
        <v>33</v>
      </c>
      <c r="I203" s="1"/>
    </row>
    <row r="204" spans="1:9" x14ac:dyDescent="0.35">
      <c r="A204" t="str">
        <f t="shared" si="11"/>
        <v>Sep</v>
      </c>
      <c r="B204" s="49">
        <f>DATE(2018, MONTH('2022_RRS_Details'!$O$60), 1)</f>
        <v>43344</v>
      </c>
      <c r="C204" s="49" t="str">
        <f t="shared" si="12"/>
        <v>d. HE11-14</v>
      </c>
      <c r="D204">
        <v>11</v>
      </c>
      <c r="E204" t="s">
        <v>24</v>
      </c>
      <c r="F204" s="1">
        <f>'2022_RRS'!J13</f>
        <v>2498</v>
      </c>
      <c r="G204" s="1">
        <f>'2023_RRS'!J13</f>
        <v>2427</v>
      </c>
      <c r="H204" s="1">
        <f t="shared" si="13"/>
        <v>-71</v>
      </c>
      <c r="I204" s="1"/>
    </row>
    <row r="205" spans="1:9" x14ac:dyDescent="0.35">
      <c r="A205" t="str">
        <f t="shared" si="11"/>
        <v>Sep</v>
      </c>
      <c r="B205" s="49">
        <f>DATE(2018, MONTH('2022_RRS_Details'!$O$60), 1)</f>
        <v>43344</v>
      </c>
      <c r="C205" s="49" t="str">
        <f t="shared" si="12"/>
        <v>d. HE11-14</v>
      </c>
      <c r="D205">
        <v>12</v>
      </c>
      <c r="E205" t="s">
        <v>24</v>
      </c>
      <c r="F205" s="1">
        <f>'2022_RRS'!J14</f>
        <v>2498</v>
      </c>
      <c r="G205" s="1">
        <f>'2023_RRS'!J14</f>
        <v>2427</v>
      </c>
      <c r="H205" s="1">
        <f t="shared" si="13"/>
        <v>-71</v>
      </c>
      <c r="I205" s="1"/>
    </row>
    <row r="206" spans="1:9" x14ac:dyDescent="0.35">
      <c r="A206" t="str">
        <f t="shared" si="11"/>
        <v>Sep</v>
      </c>
      <c r="B206" s="49">
        <f>DATE(2018, MONTH('2022_RRS_Details'!$O$60), 1)</f>
        <v>43344</v>
      </c>
      <c r="C206" s="49" t="str">
        <f t="shared" si="12"/>
        <v>d. HE11-14</v>
      </c>
      <c r="D206">
        <v>13</v>
      </c>
      <c r="E206" t="s">
        <v>24</v>
      </c>
      <c r="F206" s="1">
        <f>'2022_RRS'!J15</f>
        <v>2498</v>
      </c>
      <c r="G206" s="1">
        <f>'2023_RRS'!J15</f>
        <v>2427</v>
      </c>
      <c r="H206" s="1">
        <f t="shared" si="13"/>
        <v>-71</v>
      </c>
      <c r="I206" s="1"/>
    </row>
    <row r="207" spans="1:9" x14ac:dyDescent="0.35">
      <c r="A207" t="str">
        <f t="shared" si="11"/>
        <v>Sep</v>
      </c>
      <c r="B207" s="49">
        <f>DATE(2018, MONTH('2022_RRS_Details'!$O$60), 1)</f>
        <v>43344</v>
      </c>
      <c r="C207" s="49" t="str">
        <f t="shared" si="12"/>
        <v>d. HE11-14</v>
      </c>
      <c r="D207">
        <v>14</v>
      </c>
      <c r="E207" t="s">
        <v>24</v>
      </c>
      <c r="F207" s="1">
        <f>'2022_RRS'!J16</f>
        <v>2498</v>
      </c>
      <c r="G207" s="1">
        <f>'2023_RRS'!J16</f>
        <v>2427</v>
      </c>
      <c r="H207" s="1">
        <f t="shared" si="13"/>
        <v>-71</v>
      </c>
      <c r="I207" s="1"/>
    </row>
    <row r="208" spans="1:9" x14ac:dyDescent="0.35">
      <c r="A208" t="str">
        <f t="shared" si="11"/>
        <v>Sep</v>
      </c>
      <c r="B208" s="49">
        <f>DATE(2018, MONTH('2022_RRS_Details'!$O$60), 1)</f>
        <v>43344</v>
      </c>
      <c r="C208" s="49" t="str">
        <f t="shared" si="12"/>
        <v>e. HE15-18</v>
      </c>
      <c r="D208">
        <v>15</v>
      </c>
      <c r="E208" t="s">
        <v>24</v>
      </c>
      <c r="F208" s="1">
        <f>'2022_RRS'!J17</f>
        <v>2800</v>
      </c>
      <c r="G208" s="1">
        <f>'2023_RRS'!J17</f>
        <v>2800</v>
      </c>
      <c r="H208" s="1">
        <f t="shared" si="13"/>
        <v>0</v>
      </c>
      <c r="I208" s="1"/>
    </row>
    <row r="209" spans="1:9" x14ac:dyDescent="0.35">
      <c r="A209" t="str">
        <f t="shared" si="11"/>
        <v>Sep</v>
      </c>
      <c r="B209" s="49">
        <f>DATE(2018, MONTH('2022_RRS_Details'!$O$60), 1)</f>
        <v>43344</v>
      </c>
      <c r="C209" s="49" t="str">
        <f t="shared" si="12"/>
        <v>e. HE15-18</v>
      </c>
      <c r="D209">
        <v>16</v>
      </c>
      <c r="E209" t="s">
        <v>24</v>
      </c>
      <c r="F209" s="1">
        <f>'2022_RRS'!J18</f>
        <v>2800</v>
      </c>
      <c r="G209" s="1">
        <f>'2023_RRS'!J18</f>
        <v>2800</v>
      </c>
      <c r="H209" s="1">
        <f t="shared" si="13"/>
        <v>0</v>
      </c>
      <c r="I209" s="1"/>
    </row>
    <row r="210" spans="1:9" x14ac:dyDescent="0.35">
      <c r="A210" t="str">
        <f t="shared" si="11"/>
        <v>Sep</v>
      </c>
      <c r="B210" s="49">
        <f>DATE(2018, MONTH('2022_RRS_Details'!$O$60), 1)</f>
        <v>43344</v>
      </c>
      <c r="C210" s="49" t="str">
        <f t="shared" si="12"/>
        <v>e. HE15-18</v>
      </c>
      <c r="D210">
        <v>17</v>
      </c>
      <c r="E210" t="s">
        <v>24</v>
      </c>
      <c r="F210" s="1">
        <f>'2022_RRS'!J19</f>
        <v>2800</v>
      </c>
      <c r="G210" s="1">
        <f>'2023_RRS'!J19</f>
        <v>2800</v>
      </c>
      <c r="H210" s="1">
        <f t="shared" si="13"/>
        <v>0</v>
      </c>
      <c r="I210" s="1"/>
    </row>
    <row r="211" spans="1:9" x14ac:dyDescent="0.35">
      <c r="A211" t="str">
        <f t="shared" si="11"/>
        <v>Sep</v>
      </c>
      <c r="B211" s="49">
        <f>DATE(2018, MONTH('2022_RRS_Details'!$O$60), 1)</f>
        <v>43344</v>
      </c>
      <c r="C211" s="49" t="str">
        <f t="shared" si="12"/>
        <v>e. HE15-18</v>
      </c>
      <c r="D211">
        <v>18</v>
      </c>
      <c r="E211" t="s">
        <v>24</v>
      </c>
      <c r="F211" s="1">
        <f>'2022_RRS'!J20</f>
        <v>2800</v>
      </c>
      <c r="G211" s="1">
        <f>'2023_RRS'!J20</f>
        <v>2800</v>
      </c>
      <c r="H211" s="1">
        <f t="shared" si="13"/>
        <v>0</v>
      </c>
      <c r="I211" s="1"/>
    </row>
    <row r="212" spans="1:9" x14ac:dyDescent="0.35">
      <c r="A212" t="str">
        <f t="shared" si="11"/>
        <v>Sep</v>
      </c>
      <c r="B212" s="49">
        <f>DATE(2018, MONTH('2022_RRS_Details'!$O$60), 1)</f>
        <v>43344</v>
      </c>
      <c r="C212" s="49" t="str">
        <f t="shared" si="12"/>
        <v>f. HE19-22</v>
      </c>
      <c r="D212">
        <v>19</v>
      </c>
      <c r="E212" t="s">
        <v>24</v>
      </c>
      <c r="F212" s="1">
        <f>'2022_RRS'!J21</f>
        <v>2800</v>
      </c>
      <c r="G212" s="1">
        <f>'2023_RRS'!J21</f>
        <v>2800</v>
      </c>
      <c r="H212" s="1">
        <f t="shared" si="13"/>
        <v>0</v>
      </c>
      <c r="I212" s="1"/>
    </row>
    <row r="213" spans="1:9" x14ac:dyDescent="0.35">
      <c r="A213" t="str">
        <f t="shared" si="11"/>
        <v>Sep</v>
      </c>
      <c r="B213" s="49">
        <f>DATE(2018, MONTH('2022_RRS_Details'!$O$60), 1)</f>
        <v>43344</v>
      </c>
      <c r="C213" s="49" t="str">
        <f t="shared" si="12"/>
        <v>f. HE19-22</v>
      </c>
      <c r="D213">
        <v>20</v>
      </c>
      <c r="E213" t="s">
        <v>24</v>
      </c>
      <c r="F213" s="1">
        <f>'2022_RRS'!J22</f>
        <v>2800</v>
      </c>
      <c r="G213" s="1">
        <f>'2023_RRS'!J22</f>
        <v>2800</v>
      </c>
      <c r="H213" s="1">
        <f t="shared" si="13"/>
        <v>0</v>
      </c>
      <c r="I213" s="1"/>
    </row>
    <row r="214" spans="1:9" x14ac:dyDescent="0.35">
      <c r="A214" t="str">
        <f t="shared" si="11"/>
        <v>Sep</v>
      </c>
      <c r="B214" s="49">
        <f>DATE(2018, MONTH('2022_RRS_Details'!$O$60), 1)</f>
        <v>43344</v>
      </c>
      <c r="C214" s="49" t="str">
        <f t="shared" si="12"/>
        <v>f. HE19-22</v>
      </c>
      <c r="D214">
        <v>21</v>
      </c>
      <c r="E214" t="s">
        <v>24</v>
      </c>
      <c r="F214" s="1">
        <f>'2022_RRS'!J23</f>
        <v>2800</v>
      </c>
      <c r="G214" s="1">
        <f>'2023_RRS'!J23</f>
        <v>2800</v>
      </c>
      <c r="H214" s="1">
        <f t="shared" si="13"/>
        <v>0</v>
      </c>
      <c r="I214" s="1"/>
    </row>
    <row r="215" spans="1:9" x14ac:dyDescent="0.35">
      <c r="A215" t="str">
        <f t="shared" si="11"/>
        <v>Sep</v>
      </c>
      <c r="B215" s="49">
        <f>DATE(2018, MONTH('2022_RRS_Details'!$O$60), 1)</f>
        <v>43344</v>
      </c>
      <c r="C215" s="49" t="str">
        <f t="shared" si="12"/>
        <v>f. HE19-22</v>
      </c>
      <c r="D215">
        <v>22</v>
      </c>
      <c r="E215" t="s">
        <v>24</v>
      </c>
      <c r="F215" s="1">
        <f>'2022_RRS'!J24</f>
        <v>2800</v>
      </c>
      <c r="G215" s="1">
        <f>'2023_RRS'!J24</f>
        <v>2800</v>
      </c>
      <c r="H215" s="1">
        <f t="shared" si="13"/>
        <v>0</v>
      </c>
      <c r="I215" s="1"/>
    </row>
    <row r="216" spans="1:9" x14ac:dyDescent="0.35">
      <c r="A216" t="str">
        <f t="shared" si="11"/>
        <v>Sep</v>
      </c>
      <c r="B216" s="49">
        <f>DATE(2018, MONTH('2022_RRS_Details'!$O$60), 1)</f>
        <v>43344</v>
      </c>
      <c r="C216" s="49" t="str">
        <f t="shared" si="12"/>
        <v>a. HE1-2 &amp; HE23-24</v>
      </c>
      <c r="D216">
        <v>23</v>
      </c>
      <c r="E216" t="s">
        <v>24</v>
      </c>
      <c r="F216" s="1">
        <f>'2022_RRS'!J25</f>
        <v>2732</v>
      </c>
      <c r="G216" s="1">
        <f>'2023_RRS'!J25</f>
        <v>2705</v>
      </c>
      <c r="H216" s="1">
        <f t="shared" si="13"/>
        <v>-27</v>
      </c>
      <c r="I216" s="1"/>
    </row>
    <row r="217" spans="1:9" x14ac:dyDescent="0.35">
      <c r="A217" t="str">
        <f t="shared" si="11"/>
        <v>Sep</v>
      </c>
      <c r="B217" s="49">
        <f>DATE(2018, MONTH('2022_RRS_Details'!$O$60), 1)</f>
        <v>43344</v>
      </c>
      <c r="C217" s="49" t="str">
        <f t="shared" si="12"/>
        <v>a. HE1-2 &amp; HE23-24</v>
      </c>
      <c r="D217">
        <v>24</v>
      </c>
      <c r="E217" t="s">
        <v>24</v>
      </c>
      <c r="F217" s="1">
        <f>'2022_RRS'!J26</f>
        <v>2732</v>
      </c>
      <c r="G217" s="1">
        <f>'2023_RRS'!J26</f>
        <v>2705</v>
      </c>
      <c r="H217" s="1">
        <f t="shared" si="13"/>
        <v>-27</v>
      </c>
      <c r="I217" s="1"/>
    </row>
    <row r="218" spans="1:9" x14ac:dyDescent="0.35">
      <c r="A218" t="str">
        <f t="shared" si="11"/>
        <v>Oct</v>
      </c>
      <c r="B218" s="49">
        <f>DATE(2018, MONTH('2022_RRS_Details'!$A$88), 1)</f>
        <v>43374</v>
      </c>
      <c r="C218" s="49" t="str">
        <f t="shared" si="12"/>
        <v>a. HE1-2 &amp; HE23-24</v>
      </c>
      <c r="D218">
        <v>1</v>
      </c>
      <c r="E218" t="s">
        <v>24</v>
      </c>
      <c r="F218" s="1">
        <f>'2022_RRS'!K3</f>
        <v>2982</v>
      </c>
      <c r="G218" s="1">
        <f>'2023_RRS'!K3</f>
        <v>0</v>
      </c>
      <c r="H218" s="1">
        <f t="shared" si="13"/>
        <v>0</v>
      </c>
      <c r="I218" s="1"/>
    </row>
    <row r="219" spans="1:9" x14ac:dyDescent="0.35">
      <c r="A219" t="str">
        <f t="shared" si="11"/>
        <v>Oct</v>
      </c>
      <c r="B219" s="49">
        <f>DATE(2018, MONTH('2022_RRS_Details'!$A$88), 1)</f>
        <v>43374</v>
      </c>
      <c r="C219" s="49" t="str">
        <f t="shared" si="12"/>
        <v>a. HE1-2 &amp; HE23-24</v>
      </c>
      <c r="D219">
        <v>2</v>
      </c>
      <c r="E219" t="s">
        <v>24</v>
      </c>
      <c r="F219" s="1">
        <f>'2022_RRS'!K4</f>
        <v>2982</v>
      </c>
      <c r="G219" s="1">
        <f>'2023_RRS'!K4</f>
        <v>0</v>
      </c>
      <c r="H219" s="1">
        <f t="shared" si="13"/>
        <v>0</v>
      </c>
      <c r="I219" s="1"/>
    </row>
    <row r="220" spans="1:9" x14ac:dyDescent="0.35">
      <c r="A220" t="str">
        <f t="shared" si="11"/>
        <v>Oct</v>
      </c>
      <c r="B220" s="49">
        <f>DATE(2018, MONTH('2022_RRS_Details'!$A$88), 1)</f>
        <v>43374</v>
      </c>
      <c r="C220" s="49" t="str">
        <f t="shared" si="12"/>
        <v>b. HE3-6</v>
      </c>
      <c r="D220">
        <v>3</v>
      </c>
      <c r="E220" t="s">
        <v>24</v>
      </c>
      <c r="F220" s="1">
        <f>'2022_RRS'!K5</f>
        <v>3015</v>
      </c>
      <c r="G220" s="1">
        <f>'2023_RRS'!K5</f>
        <v>0</v>
      </c>
      <c r="H220" s="1">
        <f t="shared" si="13"/>
        <v>0</v>
      </c>
      <c r="I220" s="1"/>
    </row>
    <row r="221" spans="1:9" x14ac:dyDescent="0.35">
      <c r="A221" t="str">
        <f t="shared" si="11"/>
        <v>Oct</v>
      </c>
      <c r="B221" s="49">
        <f>DATE(2018, MONTH('2022_RRS_Details'!$A$88), 1)</f>
        <v>43374</v>
      </c>
      <c r="C221" s="49" t="str">
        <f t="shared" si="12"/>
        <v>b. HE3-6</v>
      </c>
      <c r="D221">
        <v>4</v>
      </c>
      <c r="E221" t="s">
        <v>24</v>
      </c>
      <c r="F221" s="1">
        <f>'2022_RRS'!K6</f>
        <v>3015</v>
      </c>
      <c r="G221" s="1">
        <f>'2023_RRS'!K6</f>
        <v>0</v>
      </c>
      <c r="H221" s="1">
        <f t="shared" si="13"/>
        <v>0</v>
      </c>
      <c r="I221" s="1"/>
    </row>
    <row r="222" spans="1:9" x14ac:dyDescent="0.35">
      <c r="A222" t="str">
        <f t="shared" si="11"/>
        <v>Oct</v>
      </c>
      <c r="B222" s="49">
        <f>DATE(2018, MONTH('2022_RRS_Details'!$A$88), 1)</f>
        <v>43374</v>
      </c>
      <c r="C222" s="49" t="str">
        <f t="shared" si="12"/>
        <v>b. HE3-6</v>
      </c>
      <c r="D222">
        <v>5</v>
      </c>
      <c r="E222" t="s">
        <v>24</v>
      </c>
      <c r="F222" s="1">
        <f>'2022_RRS'!K7</f>
        <v>3015</v>
      </c>
      <c r="G222" s="1">
        <f>'2023_RRS'!K7</f>
        <v>0</v>
      </c>
      <c r="H222" s="1">
        <f t="shared" si="13"/>
        <v>0</v>
      </c>
      <c r="I222" s="1"/>
    </row>
    <row r="223" spans="1:9" x14ac:dyDescent="0.35">
      <c r="A223" t="str">
        <f t="shared" si="11"/>
        <v>Oct</v>
      </c>
      <c r="B223" s="49">
        <f>DATE(2018, MONTH('2022_RRS_Details'!$A$88), 1)</f>
        <v>43374</v>
      </c>
      <c r="C223" s="49" t="str">
        <f t="shared" si="12"/>
        <v>b. HE3-6</v>
      </c>
      <c r="D223">
        <v>6</v>
      </c>
      <c r="E223" t="s">
        <v>24</v>
      </c>
      <c r="F223" s="1">
        <f>'2022_RRS'!K8</f>
        <v>3015</v>
      </c>
      <c r="G223" s="1">
        <f>'2023_RRS'!K8</f>
        <v>0</v>
      </c>
      <c r="H223" s="1">
        <f t="shared" si="13"/>
        <v>0</v>
      </c>
      <c r="I223" s="1"/>
    </row>
    <row r="224" spans="1:9" x14ac:dyDescent="0.35">
      <c r="A224" t="str">
        <f t="shared" si="11"/>
        <v>Oct</v>
      </c>
      <c r="B224" s="49">
        <f>DATE(2018, MONTH('2022_RRS_Details'!$A$88), 1)</f>
        <v>43374</v>
      </c>
      <c r="C224" s="49" t="str">
        <f t="shared" si="12"/>
        <v>c. HE7-10</v>
      </c>
      <c r="D224">
        <v>7</v>
      </c>
      <c r="E224" t="s">
        <v>24</v>
      </c>
      <c r="F224" s="1">
        <f>'2022_RRS'!K9</f>
        <v>2936</v>
      </c>
      <c r="G224" s="1">
        <f>'2023_RRS'!K9</f>
        <v>0</v>
      </c>
      <c r="H224" s="1">
        <f t="shared" si="13"/>
        <v>0</v>
      </c>
      <c r="I224" s="1"/>
    </row>
    <row r="225" spans="1:9" x14ac:dyDescent="0.35">
      <c r="A225" t="str">
        <f t="shared" si="11"/>
        <v>Oct</v>
      </c>
      <c r="B225" s="49">
        <f>DATE(2018, MONTH('2022_RRS_Details'!$A$88), 1)</f>
        <v>43374</v>
      </c>
      <c r="C225" s="49" t="str">
        <f t="shared" si="12"/>
        <v>c. HE7-10</v>
      </c>
      <c r="D225">
        <v>8</v>
      </c>
      <c r="E225" t="s">
        <v>24</v>
      </c>
      <c r="F225" s="1">
        <f>'2022_RRS'!K10</f>
        <v>2936</v>
      </c>
      <c r="G225" s="1">
        <f>'2023_RRS'!K10</f>
        <v>0</v>
      </c>
      <c r="H225" s="1">
        <f t="shared" si="13"/>
        <v>0</v>
      </c>
      <c r="I225" s="1"/>
    </row>
    <row r="226" spans="1:9" x14ac:dyDescent="0.35">
      <c r="A226" t="str">
        <f t="shared" si="11"/>
        <v>Oct</v>
      </c>
      <c r="B226" s="49">
        <f>DATE(2018, MONTH('2022_RRS_Details'!$A$88), 1)</f>
        <v>43374</v>
      </c>
      <c r="C226" s="49" t="str">
        <f t="shared" si="12"/>
        <v>c. HE7-10</v>
      </c>
      <c r="D226">
        <v>9</v>
      </c>
      <c r="E226" t="s">
        <v>24</v>
      </c>
      <c r="F226" s="1">
        <f>'2022_RRS'!K11</f>
        <v>2936</v>
      </c>
      <c r="G226" s="1">
        <f>'2023_RRS'!K11</f>
        <v>0</v>
      </c>
      <c r="H226" s="1">
        <f t="shared" si="13"/>
        <v>0</v>
      </c>
      <c r="I226" s="1"/>
    </row>
    <row r="227" spans="1:9" x14ac:dyDescent="0.35">
      <c r="A227" t="str">
        <f t="shared" si="11"/>
        <v>Oct</v>
      </c>
      <c r="B227" s="49">
        <f>DATE(2018, MONTH('2022_RRS_Details'!$A$88), 1)</f>
        <v>43374</v>
      </c>
      <c r="C227" s="49" t="str">
        <f t="shared" si="12"/>
        <v>c. HE7-10</v>
      </c>
      <c r="D227">
        <v>10</v>
      </c>
      <c r="E227" t="s">
        <v>24</v>
      </c>
      <c r="F227" s="1">
        <f>'2022_RRS'!K12</f>
        <v>2936</v>
      </c>
      <c r="G227" s="1">
        <f>'2023_RRS'!K12</f>
        <v>0</v>
      </c>
      <c r="H227" s="1">
        <f t="shared" si="13"/>
        <v>0</v>
      </c>
      <c r="I227" s="1"/>
    </row>
    <row r="228" spans="1:9" x14ac:dyDescent="0.35">
      <c r="A228" t="str">
        <f t="shared" si="11"/>
        <v>Oct</v>
      </c>
      <c r="B228" s="49">
        <f>DATE(2018, MONTH('2022_RRS_Details'!$A$88), 1)</f>
        <v>43374</v>
      </c>
      <c r="C228" s="49" t="str">
        <f t="shared" si="12"/>
        <v>d. HE11-14</v>
      </c>
      <c r="D228">
        <v>11</v>
      </c>
      <c r="E228" t="s">
        <v>24</v>
      </c>
      <c r="F228" s="1">
        <f>'2022_RRS'!K13</f>
        <v>2825</v>
      </c>
      <c r="G228" s="1">
        <f>'2023_RRS'!K13</f>
        <v>0</v>
      </c>
      <c r="H228" s="1">
        <f t="shared" si="13"/>
        <v>0</v>
      </c>
      <c r="I228" s="1"/>
    </row>
    <row r="229" spans="1:9" x14ac:dyDescent="0.35">
      <c r="A229" t="str">
        <f t="shared" si="11"/>
        <v>Oct</v>
      </c>
      <c r="B229" s="49">
        <f>DATE(2018, MONTH('2022_RRS_Details'!$A$88), 1)</f>
        <v>43374</v>
      </c>
      <c r="C229" s="49" t="str">
        <f t="shared" si="12"/>
        <v>d. HE11-14</v>
      </c>
      <c r="D229">
        <v>12</v>
      </c>
      <c r="E229" t="s">
        <v>24</v>
      </c>
      <c r="F229" s="1">
        <f>'2022_RRS'!K14</f>
        <v>2825</v>
      </c>
      <c r="G229" s="1">
        <f>'2023_RRS'!K14</f>
        <v>0</v>
      </c>
      <c r="H229" s="1">
        <f t="shared" si="13"/>
        <v>0</v>
      </c>
      <c r="I229" s="1"/>
    </row>
    <row r="230" spans="1:9" x14ac:dyDescent="0.35">
      <c r="A230" t="str">
        <f t="shared" si="11"/>
        <v>Oct</v>
      </c>
      <c r="B230" s="49">
        <f>DATE(2018, MONTH('2022_RRS_Details'!$A$88), 1)</f>
        <v>43374</v>
      </c>
      <c r="C230" s="49" t="str">
        <f t="shared" si="12"/>
        <v>d. HE11-14</v>
      </c>
      <c r="D230">
        <v>13</v>
      </c>
      <c r="E230" t="s">
        <v>24</v>
      </c>
      <c r="F230" s="1">
        <f>'2022_RRS'!K15</f>
        <v>2825</v>
      </c>
      <c r="G230" s="1">
        <f>'2023_RRS'!K15</f>
        <v>0</v>
      </c>
      <c r="H230" s="1">
        <f t="shared" si="13"/>
        <v>0</v>
      </c>
      <c r="I230" s="1"/>
    </row>
    <row r="231" spans="1:9" x14ac:dyDescent="0.35">
      <c r="A231" t="str">
        <f t="shared" si="11"/>
        <v>Oct</v>
      </c>
      <c r="B231" s="49">
        <f>DATE(2018, MONTH('2022_RRS_Details'!$A$88), 1)</f>
        <v>43374</v>
      </c>
      <c r="C231" s="49" t="str">
        <f t="shared" si="12"/>
        <v>d. HE11-14</v>
      </c>
      <c r="D231">
        <v>14</v>
      </c>
      <c r="E231" t="s">
        <v>24</v>
      </c>
      <c r="F231" s="1">
        <f>'2022_RRS'!K16</f>
        <v>2825</v>
      </c>
      <c r="G231" s="1">
        <f>'2023_RRS'!K16</f>
        <v>0</v>
      </c>
      <c r="H231" s="1">
        <f t="shared" si="13"/>
        <v>0</v>
      </c>
      <c r="I231" s="1"/>
    </row>
    <row r="232" spans="1:9" x14ac:dyDescent="0.35">
      <c r="A232" t="str">
        <f t="shared" si="11"/>
        <v>Oct</v>
      </c>
      <c r="B232" s="49">
        <f>DATE(2018, MONTH('2022_RRS_Details'!$A$88), 1)</f>
        <v>43374</v>
      </c>
      <c r="C232" s="49" t="str">
        <f t="shared" si="12"/>
        <v>e. HE15-18</v>
      </c>
      <c r="D232">
        <v>15</v>
      </c>
      <c r="E232" t="s">
        <v>24</v>
      </c>
      <c r="F232" s="1">
        <f>'2022_RRS'!K17</f>
        <v>2800</v>
      </c>
      <c r="G232" s="1">
        <f>'2023_RRS'!K17</f>
        <v>0</v>
      </c>
      <c r="H232" s="1">
        <f t="shared" si="13"/>
        <v>0</v>
      </c>
      <c r="I232" s="1"/>
    </row>
    <row r="233" spans="1:9" x14ac:dyDescent="0.35">
      <c r="A233" t="str">
        <f t="shared" si="11"/>
        <v>Oct</v>
      </c>
      <c r="B233" s="49">
        <f>DATE(2018, MONTH('2022_RRS_Details'!$A$88), 1)</f>
        <v>43374</v>
      </c>
      <c r="C233" s="49" t="str">
        <f t="shared" si="12"/>
        <v>e. HE15-18</v>
      </c>
      <c r="D233">
        <v>16</v>
      </c>
      <c r="E233" t="s">
        <v>24</v>
      </c>
      <c r="F233" s="1">
        <f>'2022_RRS'!K18</f>
        <v>2800</v>
      </c>
      <c r="G233" s="1">
        <f>'2023_RRS'!K18</f>
        <v>0</v>
      </c>
      <c r="H233" s="1">
        <f t="shared" si="13"/>
        <v>0</v>
      </c>
      <c r="I233" s="1"/>
    </row>
    <row r="234" spans="1:9" x14ac:dyDescent="0.35">
      <c r="A234" t="str">
        <f t="shared" si="11"/>
        <v>Oct</v>
      </c>
      <c r="B234" s="49">
        <f>DATE(2018, MONTH('2022_RRS_Details'!$A$88), 1)</f>
        <v>43374</v>
      </c>
      <c r="C234" s="49" t="str">
        <f t="shared" si="12"/>
        <v>e. HE15-18</v>
      </c>
      <c r="D234">
        <v>17</v>
      </c>
      <c r="E234" t="s">
        <v>24</v>
      </c>
      <c r="F234" s="1">
        <f>'2022_RRS'!K19</f>
        <v>2800</v>
      </c>
      <c r="G234" s="1">
        <f>'2023_RRS'!K19</f>
        <v>0</v>
      </c>
      <c r="H234" s="1">
        <f t="shared" si="13"/>
        <v>0</v>
      </c>
      <c r="I234" s="1"/>
    </row>
    <row r="235" spans="1:9" x14ac:dyDescent="0.35">
      <c r="A235" t="str">
        <f t="shared" si="11"/>
        <v>Oct</v>
      </c>
      <c r="B235" s="49">
        <f>DATE(2018, MONTH('2022_RRS_Details'!$A$88), 1)</f>
        <v>43374</v>
      </c>
      <c r="C235" s="49" t="str">
        <f t="shared" si="12"/>
        <v>e. HE15-18</v>
      </c>
      <c r="D235">
        <v>18</v>
      </c>
      <c r="E235" t="s">
        <v>24</v>
      </c>
      <c r="F235" s="1">
        <f>'2022_RRS'!K20</f>
        <v>2800</v>
      </c>
      <c r="G235" s="1">
        <f>'2023_RRS'!K20</f>
        <v>0</v>
      </c>
      <c r="H235" s="1">
        <f t="shared" si="13"/>
        <v>0</v>
      </c>
      <c r="I235" s="1"/>
    </row>
    <row r="236" spans="1:9" x14ac:dyDescent="0.35">
      <c r="A236" t="str">
        <f t="shared" si="11"/>
        <v>Oct</v>
      </c>
      <c r="B236" s="49">
        <f>DATE(2018, MONTH('2022_RRS_Details'!$A$88), 1)</f>
        <v>43374</v>
      </c>
      <c r="C236" s="49" t="str">
        <f t="shared" si="12"/>
        <v>f. HE19-22</v>
      </c>
      <c r="D236">
        <v>19</v>
      </c>
      <c r="E236" t="s">
        <v>24</v>
      </c>
      <c r="F236" s="1">
        <f>'2022_RRS'!K21</f>
        <v>2800</v>
      </c>
      <c r="G236" s="1">
        <f>'2023_RRS'!K21</f>
        <v>0</v>
      </c>
      <c r="H236" s="1">
        <f t="shared" si="13"/>
        <v>0</v>
      </c>
      <c r="I236" s="1"/>
    </row>
    <row r="237" spans="1:9" x14ac:dyDescent="0.35">
      <c r="A237" t="str">
        <f t="shared" si="11"/>
        <v>Oct</v>
      </c>
      <c r="B237" s="49">
        <f>DATE(2018, MONTH('2022_RRS_Details'!$A$88), 1)</f>
        <v>43374</v>
      </c>
      <c r="C237" s="49" t="str">
        <f t="shared" si="12"/>
        <v>f. HE19-22</v>
      </c>
      <c r="D237">
        <v>20</v>
      </c>
      <c r="E237" t="s">
        <v>24</v>
      </c>
      <c r="F237" s="1">
        <f>'2022_RRS'!K22</f>
        <v>2800</v>
      </c>
      <c r="G237" s="1">
        <f>'2023_RRS'!K22</f>
        <v>0</v>
      </c>
      <c r="H237" s="1">
        <f t="shared" si="13"/>
        <v>0</v>
      </c>
      <c r="I237" s="1"/>
    </row>
    <row r="238" spans="1:9" x14ac:dyDescent="0.35">
      <c r="A238" t="str">
        <f t="shared" si="11"/>
        <v>Oct</v>
      </c>
      <c r="B238" s="49">
        <f>DATE(2018, MONTH('2022_RRS_Details'!$A$88), 1)</f>
        <v>43374</v>
      </c>
      <c r="C238" s="49" t="str">
        <f t="shared" si="12"/>
        <v>f. HE19-22</v>
      </c>
      <c r="D238">
        <v>21</v>
      </c>
      <c r="E238" t="s">
        <v>24</v>
      </c>
      <c r="F238" s="1">
        <f>'2022_RRS'!K23</f>
        <v>2800</v>
      </c>
      <c r="G238" s="1">
        <f>'2023_RRS'!K23</f>
        <v>0</v>
      </c>
      <c r="H238" s="1">
        <f t="shared" si="13"/>
        <v>0</v>
      </c>
      <c r="I238" s="1"/>
    </row>
    <row r="239" spans="1:9" x14ac:dyDescent="0.35">
      <c r="A239" t="str">
        <f t="shared" si="11"/>
        <v>Oct</v>
      </c>
      <c r="B239" s="49">
        <f>DATE(2018, MONTH('2022_RRS_Details'!$A$88), 1)</f>
        <v>43374</v>
      </c>
      <c r="C239" s="49" t="str">
        <f t="shared" si="12"/>
        <v>f. HE19-22</v>
      </c>
      <c r="D239">
        <v>22</v>
      </c>
      <c r="E239" t="s">
        <v>24</v>
      </c>
      <c r="F239" s="1">
        <f>'2022_RRS'!K24</f>
        <v>2800</v>
      </c>
      <c r="G239" s="1">
        <f>'2023_RRS'!K24</f>
        <v>0</v>
      </c>
      <c r="H239" s="1">
        <f t="shared" si="13"/>
        <v>0</v>
      </c>
      <c r="I239" s="1"/>
    </row>
    <row r="240" spans="1:9" x14ac:dyDescent="0.35">
      <c r="A240" t="str">
        <f t="shared" si="11"/>
        <v>Oct</v>
      </c>
      <c r="B240" s="49">
        <f>DATE(2018, MONTH('2022_RRS_Details'!$A$88), 1)</f>
        <v>43374</v>
      </c>
      <c r="C240" s="49" t="str">
        <f t="shared" si="12"/>
        <v>a. HE1-2 &amp; HE23-24</v>
      </c>
      <c r="D240">
        <v>23</v>
      </c>
      <c r="E240" t="s">
        <v>24</v>
      </c>
      <c r="F240" s="1">
        <f>'2022_RRS'!K25</f>
        <v>2982</v>
      </c>
      <c r="G240" s="1">
        <f>'2023_RRS'!K25</f>
        <v>0</v>
      </c>
      <c r="H240" s="1">
        <f t="shared" si="13"/>
        <v>0</v>
      </c>
      <c r="I240" s="1"/>
    </row>
    <row r="241" spans="1:9" x14ac:dyDescent="0.35">
      <c r="A241" t="str">
        <f t="shared" si="11"/>
        <v>Oct</v>
      </c>
      <c r="B241" s="49">
        <f>DATE(2018, MONTH('2022_RRS_Details'!$A$88), 1)</f>
        <v>43374</v>
      </c>
      <c r="C241" s="49" t="str">
        <f t="shared" si="12"/>
        <v>a. HE1-2 &amp; HE23-24</v>
      </c>
      <c r="D241">
        <v>24</v>
      </c>
      <c r="E241" t="s">
        <v>24</v>
      </c>
      <c r="F241" s="1">
        <f>'2022_RRS'!K26</f>
        <v>2982</v>
      </c>
      <c r="G241" s="1">
        <f>'2023_RRS'!K26</f>
        <v>0</v>
      </c>
      <c r="H241" s="1">
        <f t="shared" si="13"/>
        <v>0</v>
      </c>
      <c r="I241" s="1"/>
    </row>
    <row r="242" spans="1:9" x14ac:dyDescent="0.35">
      <c r="A242" t="str">
        <f t="shared" si="11"/>
        <v>Nov</v>
      </c>
      <c r="B242" s="49">
        <f>DATE(2018, MONTH('2022_RRS_Details'!$H$88), 1)</f>
        <v>43405</v>
      </c>
      <c r="C242" s="49" t="str">
        <f t="shared" si="12"/>
        <v>a. HE1-2 &amp; HE23-24</v>
      </c>
      <c r="D242">
        <v>1</v>
      </c>
      <c r="E242" t="s">
        <v>24</v>
      </c>
      <c r="F242" s="1">
        <f>'2022_RRS'!L3</f>
        <v>3178</v>
      </c>
      <c r="G242" s="1">
        <f>'2023_RRS'!L3</f>
        <v>0</v>
      </c>
      <c r="H242" s="1">
        <f t="shared" si="13"/>
        <v>0</v>
      </c>
      <c r="I242" s="1"/>
    </row>
    <row r="243" spans="1:9" x14ac:dyDescent="0.35">
      <c r="A243" t="str">
        <f t="shared" si="11"/>
        <v>Nov</v>
      </c>
      <c r="B243" s="49">
        <f>DATE(2018, MONTH('2022_RRS_Details'!$H$88), 1)</f>
        <v>43405</v>
      </c>
      <c r="C243" s="49" t="str">
        <f t="shared" si="12"/>
        <v>a. HE1-2 &amp; HE23-24</v>
      </c>
      <c r="D243">
        <v>2</v>
      </c>
      <c r="E243" t="s">
        <v>24</v>
      </c>
      <c r="F243" s="1">
        <f>'2022_RRS'!L4</f>
        <v>3178</v>
      </c>
      <c r="G243" s="1">
        <f>'2023_RRS'!L4</f>
        <v>0</v>
      </c>
      <c r="H243" s="1">
        <f t="shared" si="13"/>
        <v>0</v>
      </c>
      <c r="I243" s="1"/>
    </row>
    <row r="244" spans="1:9" x14ac:dyDescent="0.35">
      <c r="A244" t="str">
        <f t="shared" si="11"/>
        <v>Nov</v>
      </c>
      <c r="B244" s="49">
        <f>DATE(2018, MONTH('2022_RRS_Details'!$H$88), 1)</f>
        <v>43405</v>
      </c>
      <c r="C244" s="49" t="str">
        <f t="shared" si="12"/>
        <v>b. HE3-6</v>
      </c>
      <c r="D244">
        <v>3</v>
      </c>
      <c r="E244" t="s">
        <v>24</v>
      </c>
      <c r="F244" s="1">
        <f>'2022_RRS'!L5</f>
        <v>3178</v>
      </c>
      <c r="G244" s="1">
        <f>'2023_RRS'!L5</f>
        <v>0</v>
      </c>
      <c r="H244" s="1">
        <f t="shared" si="13"/>
        <v>0</v>
      </c>
      <c r="I244" s="1"/>
    </row>
    <row r="245" spans="1:9" x14ac:dyDescent="0.35">
      <c r="A245" t="str">
        <f t="shared" si="11"/>
        <v>Nov</v>
      </c>
      <c r="B245" s="49">
        <f>DATE(2018, MONTH('2022_RRS_Details'!$H$88), 1)</f>
        <v>43405</v>
      </c>
      <c r="C245" s="49" t="str">
        <f t="shared" si="12"/>
        <v>b. HE3-6</v>
      </c>
      <c r="D245">
        <v>4</v>
      </c>
      <c r="E245" t="s">
        <v>24</v>
      </c>
      <c r="F245" s="1">
        <f>'2022_RRS'!L6</f>
        <v>3178</v>
      </c>
      <c r="G245" s="1">
        <f>'2023_RRS'!L6</f>
        <v>0</v>
      </c>
      <c r="H245" s="1">
        <f t="shared" si="13"/>
        <v>0</v>
      </c>
      <c r="I245" s="1"/>
    </row>
    <row r="246" spans="1:9" x14ac:dyDescent="0.35">
      <c r="A246" t="str">
        <f t="shared" si="11"/>
        <v>Nov</v>
      </c>
      <c r="B246" s="49">
        <f>DATE(2018, MONTH('2022_RRS_Details'!$H$88), 1)</f>
        <v>43405</v>
      </c>
      <c r="C246" s="49" t="str">
        <f t="shared" si="12"/>
        <v>b. HE3-6</v>
      </c>
      <c r="D246">
        <v>5</v>
      </c>
      <c r="E246" t="s">
        <v>24</v>
      </c>
      <c r="F246" s="1">
        <f>'2022_RRS'!L7</f>
        <v>3178</v>
      </c>
      <c r="G246" s="1">
        <f>'2023_RRS'!L7</f>
        <v>0</v>
      </c>
      <c r="H246" s="1">
        <f t="shared" si="13"/>
        <v>0</v>
      </c>
      <c r="I246" s="1"/>
    </row>
    <row r="247" spans="1:9" x14ac:dyDescent="0.35">
      <c r="A247" t="str">
        <f t="shared" si="11"/>
        <v>Nov</v>
      </c>
      <c r="B247" s="49">
        <f>DATE(2018, MONTH('2022_RRS_Details'!$H$88), 1)</f>
        <v>43405</v>
      </c>
      <c r="C247" s="49" t="str">
        <f t="shared" si="12"/>
        <v>b. HE3-6</v>
      </c>
      <c r="D247">
        <v>6</v>
      </c>
      <c r="E247" t="s">
        <v>24</v>
      </c>
      <c r="F247" s="1">
        <f>'2022_RRS'!L8</f>
        <v>3178</v>
      </c>
      <c r="G247" s="1">
        <f>'2023_RRS'!L8</f>
        <v>0</v>
      </c>
      <c r="H247" s="1">
        <f t="shared" si="13"/>
        <v>0</v>
      </c>
      <c r="I247" s="1"/>
    </row>
    <row r="248" spans="1:9" x14ac:dyDescent="0.35">
      <c r="A248" t="str">
        <f t="shared" si="11"/>
        <v>Nov</v>
      </c>
      <c r="B248" s="49">
        <f>DATE(2018, MONTH('2022_RRS_Details'!$H$88), 1)</f>
        <v>43405</v>
      </c>
      <c r="C248" s="49" t="str">
        <f t="shared" si="12"/>
        <v>c. HE7-10</v>
      </c>
      <c r="D248">
        <v>7</v>
      </c>
      <c r="E248" t="s">
        <v>24</v>
      </c>
      <c r="F248" s="1">
        <f>'2022_RRS'!L9</f>
        <v>3015</v>
      </c>
      <c r="G248" s="1">
        <f>'2023_RRS'!L9</f>
        <v>0</v>
      </c>
      <c r="H248" s="1">
        <f t="shared" si="13"/>
        <v>0</v>
      </c>
      <c r="I248" s="1"/>
    </row>
    <row r="249" spans="1:9" x14ac:dyDescent="0.35">
      <c r="A249" t="str">
        <f t="shared" si="11"/>
        <v>Nov</v>
      </c>
      <c r="B249" s="49">
        <f>DATE(2018, MONTH('2022_RRS_Details'!$H$88), 1)</f>
        <v>43405</v>
      </c>
      <c r="C249" s="49" t="str">
        <f t="shared" si="12"/>
        <v>c. HE7-10</v>
      </c>
      <c r="D249">
        <v>8</v>
      </c>
      <c r="E249" t="s">
        <v>24</v>
      </c>
      <c r="F249" s="1">
        <f>'2022_RRS'!L10</f>
        <v>3015</v>
      </c>
      <c r="G249" s="1">
        <f>'2023_RRS'!L10</f>
        <v>0</v>
      </c>
      <c r="H249" s="1">
        <f t="shared" si="13"/>
        <v>0</v>
      </c>
      <c r="I249" s="1"/>
    </row>
    <row r="250" spans="1:9" x14ac:dyDescent="0.35">
      <c r="A250" t="str">
        <f t="shared" si="11"/>
        <v>Nov</v>
      </c>
      <c r="B250" s="49">
        <f>DATE(2018, MONTH('2022_RRS_Details'!$H$88), 1)</f>
        <v>43405</v>
      </c>
      <c r="C250" s="49" t="str">
        <f t="shared" si="12"/>
        <v>c. HE7-10</v>
      </c>
      <c r="D250">
        <v>9</v>
      </c>
      <c r="E250" t="s">
        <v>24</v>
      </c>
      <c r="F250" s="1">
        <f>'2022_RRS'!L11</f>
        <v>3015</v>
      </c>
      <c r="G250" s="1">
        <f>'2023_RRS'!L11</f>
        <v>0</v>
      </c>
      <c r="H250" s="1">
        <f t="shared" si="13"/>
        <v>0</v>
      </c>
      <c r="I250" s="1"/>
    </row>
    <row r="251" spans="1:9" x14ac:dyDescent="0.35">
      <c r="A251" t="str">
        <f t="shared" si="11"/>
        <v>Nov</v>
      </c>
      <c r="B251" s="49">
        <f>DATE(2018, MONTH('2022_RRS_Details'!$H$88), 1)</f>
        <v>43405</v>
      </c>
      <c r="C251" s="49" t="str">
        <f t="shared" si="12"/>
        <v>c. HE7-10</v>
      </c>
      <c r="D251">
        <v>10</v>
      </c>
      <c r="E251" t="s">
        <v>24</v>
      </c>
      <c r="F251" s="1">
        <f>'2022_RRS'!L12</f>
        <v>3015</v>
      </c>
      <c r="G251" s="1">
        <f>'2023_RRS'!L12</f>
        <v>0</v>
      </c>
      <c r="H251" s="1">
        <f t="shared" si="13"/>
        <v>0</v>
      </c>
      <c r="I251" s="1"/>
    </row>
    <row r="252" spans="1:9" x14ac:dyDescent="0.35">
      <c r="A252" t="str">
        <f t="shared" si="11"/>
        <v>Nov</v>
      </c>
      <c r="B252" s="49">
        <f>DATE(2018, MONTH('2022_RRS_Details'!$H$88), 1)</f>
        <v>43405</v>
      </c>
      <c r="C252" s="49" t="str">
        <f t="shared" si="12"/>
        <v>d. HE11-14</v>
      </c>
      <c r="D252">
        <v>11</v>
      </c>
      <c r="E252" t="s">
        <v>24</v>
      </c>
      <c r="F252" s="1">
        <f>'2022_RRS'!L13</f>
        <v>2982</v>
      </c>
      <c r="G252" s="1">
        <f>'2023_RRS'!L13</f>
        <v>0</v>
      </c>
      <c r="H252" s="1">
        <f t="shared" si="13"/>
        <v>0</v>
      </c>
      <c r="I252" s="1"/>
    </row>
    <row r="253" spans="1:9" x14ac:dyDescent="0.35">
      <c r="A253" t="str">
        <f t="shared" si="11"/>
        <v>Nov</v>
      </c>
      <c r="B253" s="49">
        <f>DATE(2018, MONTH('2022_RRS_Details'!$H$88), 1)</f>
        <v>43405</v>
      </c>
      <c r="C253" s="49" t="str">
        <f t="shared" si="12"/>
        <v>d. HE11-14</v>
      </c>
      <c r="D253">
        <v>12</v>
      </c>
      <c r="E253" t="s">
        <v>24</v>
      </c>
      <c r="F253" s="1">
        <f>'2022_RRS'!L14</f>
        <v>2982</v>
      </c>
      <c r="G253" s="1">
        <f>'2023_RRS'!L14</f>
        <v>0</v>
      </c>
      <c r="H253" s="1">
        <f t="shared" si="13"/>
        <v>0</v>
      </c>
      <c r="I253" s="1"/>
    </row>
    <row r="254" spans="1:9" x14ac:dyDescent="0.35">
      <c r="A254" t="str">
        <f t="shared" si="11"/>
        <v>Nov</v>
      </c>
      <c r="B254" s="49">
        <f>DATE(2018, MONTH('2022_RRS_Details'!$H$88), 1)</f>
        <v>43405</v>
      </c>
      <c r="C254" s="49" t="str">
        <f t="shared" si="12"/>
        <v>d. HE11-14</v>
      </c>
      <c r="D254">
        <v>13</v>
      </c>
      <c r="E254" t="s">
        <v>24</v>
      </c>
      <c r="F254" s="1">
        <f>'2022_RRS'!L15</f>
        <v>2982</v>
      </c>
      <c r="G254" s="1">
        <f>'2023_RRS'!L15</f>
        <v>0</v>
      </c>
      <c r="H254" s="1">
        <f t="shared" si="13"/>
        <v>0</v>
      </c>
      <c r="I254" s="1"/>
    </row>
    <row r="255" spans="1:9" x14ac:dyDescent="0.35">
      <c r="A255" t="str">
        <f t="shared" si="11"/>
        <v>Nov</v>
      </c>
      <c r="B255" s="49">
        <f>DATE(2018, MONTH('2022_RRS_Details'!$H$88), 1)</f>
        <v>43405</v>
      </c>
      <c r="C255" s="49" t="str">
        <f t="shared" si="12"/>
        <v>d. HE11-14</v>
      </c>
      <c r="D255">
        <v>14</v>
      </c>
      <c r="E255" t="s">
        <v>24</v>
      </c>
      <c r="F255" s="1">
        <f>'2022_RRS'!L16</f>
        <v>2982</v>
      </c>
      <c r="G255" s="1">
        <f>'2023_RRS'!L16</f>
        <v>0</v>
      </c>
      <c r="H255" s="1">
        <f t="shared" si="13"/>
        <v>0</v>
      </c>
      <c r="I255" s="1"/>
    </row>
    <row r="256" spans="1:9" x14ac:dyDescent="0.35">
      <c r="A256" t="str">
        <f t="shared" si="11"/>
        <v>Nov</v>
      </c>
      <c r="B256" s="49">
        <f>DATE(2018, MONTH('2022_RRS_Details'!$H$88), 1)</f>
        <v>43405</v>
      </c>
      <c r="C256" s="49" t="str">
        <f t="shared" si="12"/>
        <v>e. HE15-18</v>
      </c>
      <c r="D256">
        <v>15</v>
      </c>
      <c r="E256" t="s">
        <v>24</v>
      </c>
      <c r="F256" s="1">
        <f>'2022_RRS'!L17</f>
        <v>2936</v>
      </c>
      <c r="G256" s="1">
        <f>'2023_RRS'!L17</f>
        <v>0</v>
      </c>
      <c r="H256" s="1">
        <f t="shared" si="13"/>
        <v>0</v>
      </c>
      <c r="I256" s="1"/>
    </row>
    <row r="257" spans="1:9" x14ac:dyDescent="0.35">
      <c r="A257" t="str">
        <f t="shared" si="11"/>
        <v>Nov</v>
      </c>
      <c r="B257" s="49">
        <f>DATE(2018, MONTH('2022_RRS_Details'!$H$88), 1)</f>
        <v>43405</v>
      </c>
      <c r="C257" s="49" t="str">
        <f t="shared" si="12"/>
        <v>e. HE15-18</v>
      </c>
      <c r="D257">
        <v>16</v>
      </c>
      <c r="E257" t="s">
        <v>24</v>
      </c>
      <c r="F257" s="1">
        <f>'2022_RRS'!L18</f>
        <v>2936</v>
      </c>
      <c r="G257" s="1">
        <f>'2023_RRS'!L18</f>
        <v>0</v>
      </c>
      <c r="H257" s="1">
        <f t="shared" si="13"/>
        <v>0</v>
      </c>
      <c r="I257" s="1"/>
    </row>
    <row r="258" spans="1:9" x14ac:dyDescent="0.35">
      <c r="A258" t="str">
        <f t="shared" si="11"/>
        <v>Nov</v>
      </c>
      <c r="B258" s="49">
        <f>DATE(2018, MONTH('2022_RRS_Details'!$H$88), 1)</f>
        <v>43405</v>
      </c>
      <c r="C258" s="49" t="str">
        <f t="shared" si="12"/>
        <v>e. HE15-18</v>
      </c>
      <c r="D258">
        <v>17</v>
      </c>
      <c r="E258" t="s">
        <v>24</v>
      </c>
      <c r="F258" s="1">
        <f>'2022_RRS'!L19</f>
        <v>2936</v>
      </c>
      <c r="G258" s="1">
        <f>'2023_RRS'!L19</f>
        <v>0</v>
      </c>
      <c r="H258" s="1">
        <f t="shared" si="13"/>
        <v>0</v>
      </c>
      <c r="I258" s="1"/>
    </row>
    <row r="259" spans="1:9" x14ac:dyDescent="0.35">
      <c r="A259" t="str">
        <f t="shared" ref="A259:A289" si="14">TEXT(B259, "mmm")</f>
        <v>Nov</v>
      </c>
      <c r="B259" s="49">
        <f>DATE(2018, MONTH('2022_RRS_Details'!$H$88), 1)</f>
        <v>43405</v>
      </c>
      <c r="C259" s="49" t="str">
        <f t="shared" ref="C259:C289" si="15">IF(OR(D259=1, D259=2, D259=23, D259=24), "a. HE1-2 &amp; HE23-24", IF(OR(D259=3, D259=4, D259=5, D259=6), "b. HE3-6", IF(OR(D259=7, D259=8, D259=9, D259=10), "c. HE7-10", IF(OR(D259=11, D259=12, D259=13, D259=14), "d. HE11-14", IF(OR(D259=15, D259=16, D259=17, D259=18), "e. HE15-18", IF(OR(D259=19, D259=20, D259=21, D259=22), "f. HE19-22", NA()))))))</f>
        <v>e. HE15-18</v>
      </c>
      <c r="D259">
        <v>18</v>
      </c>
      <c r="E259" t="s">
        <v>24</v>
      </c>
      <c r="F259" s="1">
        <f>'2022_RRS'!L20</f>
        <v>2936</v>
      </c>
      <c r="G259" s="1">
        <f>'2023_RRS'!L20</f>
        <v>0</v>
      </c>
      <c r="H259" s="1">
        <f t="shared" ref="H259:H289" si="16">IF(G259=0, 0,G259- F259)</f>
        <v>0</v>
      </c>
      <c r="I259" s="1"/>
    </row>
    <row r="260" spans="1:9" x14ac:dyDescent="0.35">
      <c r="A260" t="str">
        <f t="shared" si="14"/>
        <v>Nov</v>
      </c>
      <c r="B260" s="49">
        <f>DATE(2018, MONTH('2022_RRS_Details'!$H$88), 1)</f>
        <v>43405</v>
      </c>
      <c r="C260" s="49" t="str">
        <f t="shared" si="15"/>
        <v>f. HE19-22</v>
      </c>
      <c r="D260">
        <v>19</v>
      </c>
      <c r="E260" t="s">
        <v>24</v>
      </c>
      <c r="F260" s="1">
        <f>'2022_RRS'!L21</f>
        <v>2982</v>
      </c>
      <c r="G260" s="1">
        <f>'2023_RRS'!L21</f>
        <v>0</v>
      </c>
      <c r="H260" s="1">
        <f t="shared" si="16"/>
        <v>0</v>
      </c>
      <c r="I260" s="1"/>
    </row>
    <row r="261" spans="1:9" x14ac:dyDescent="0.35">
      <c r="A261" t="str">
        <f t="shared" si="14"/>
        <v>Nov</v>
      </c>
      <c r="B261" s="49">
        <f>DATE(2018, MONTH('2022_RRS_Details'!$H$88), 1)</f>
        <v>43405</v>
      </c>
      <c r="C261" s="49" t="str">
        <f t="shared" si="15"/>
        <v>f. HE19-22</v>
      </c>
      <c r="D261">
        <v>20</v>
      </c>
      <c r="E261" t="s">
        <v>24</v>
      </c>
      <c r="F261" s="1">
        <f>'2022_RRS'!L22</f>
        <v>2982</v>
      </c>
      <c r="G261" s="1">
        <f>'2023_RRS'!L22</f>
        <v>0</v>
      </c>
      <c r="H261" s="1">
        <f t="shared" si="16"/>
        <v>0</v>
      </c>
      <c r="I261" s="1"/>
    </row>
    <row r="262" spans="1:9" x14ac:dyDescent="0.35">
      <c r="A262" t="str">
        <f t="shared" si="14"/>
        <v>Nov</v>
      </c>
      <c r="B262" s="49">
        <f>DATE(2018, MONTH('2022_RRS_Details'!$H$88), 1)</f>
        <v>43405</v>
      </c>
      <c r="C262" s="49" t="str">
        <f t="shared" si="15"/>
        <v>f. HE19-22</v>
      </c>
      <c r="D262">
        <v>21</v>
      </c>
      <c r="E262" t="s">
        <v>24</v>
      </c>
      <c r="F262" s="1">
        <f>'2022_RRS'!L23</f>
        <v>2982</v>
      </c>
      <c r="G262" s="1">
        <f>'2023_RRS'!L23</f>
        <v>0</v>
      </c>
      <c r="H262" s="1">
        <f t="shared" si="16"/>
        <v>0</v>
      </c>
      <c r="I262" s="1"/>
    </row>
    <row r="263" spans="1:9" x14ac:dyDescent="0.35">
      <c r="A263" t="str">
        <f t="shared" si="14"/>
        <v>Nov</v>
      </c>
      <c r="B263" s="49">
        <f>DATE(2018, MONTH('2022_RRS_Details'!$H$88), 1)</f>
        <v>43405</v>
      </c>
      <c r="C263" s="49" t="str">
        <f t="shared" si="15"/>
        <v>f. HE19-22</v>
      </c>
      <c r="D263">
        <v>22</v>
      </c>
      <c r="E263" t="s">
        <v>24</v>
      </c>
      <c r="F263" s="1">
        <f>'2022_RRS'!L24</f>
        <v>2982</v>
      </c>
      <c r="G263" s="1">
        <f>'2023_RRS'!L24</f>
        <v>0</v>
      </c>
      <c r="H263" s="1">
        <f t="shared" si="16"/>
        <v>0</v>
      </c>
      <c r="I263" s="1"/>
    </row>
    <row r="264" spans="1:9" x14ac:dyDescent="0.35">
      <c r="A264" t="str">
        <f t="shared" si="14"/>
        <v>Nov</v>
      </c>
      <c r="B264" s="49">
        <f>DATE(2018, MONTH('2022_RRS_Details'!$H$88), 1)</f>
        <v>43405</v>
      </c>
      <c r="C264" s="49" t="str">
        <f t="shared" si="15"/>
        <v>a. HE1-2 &amp; HE23-24</v>
      </c>
      <c r="D264">
        <v>23</v>
      </c>
      <c r="E264" t="s">
        <v>24</v>
      </c>
      <c r="F264" s="1">
        <f>'2022_RRS'!L25</f>
        <v>3178</v>
      </c>
      <c r="G264" s="1">
        <f>'2023_RRS'!L25</f>
        <v>0</v>
      </c>
      <c r="H264" s="1">
        <f t="shared" si="16"/>
        <v>0</v>
      </c>
      <c r="I264" s="1"/>
    </row>
    <row r="265" spans="1:9" x14ac:dyDescent="0.35">
      <c r="A265" t="str">
        <f t="shared" si="14"/>
        <v>Nov</v>
      </c>
      <c r="B265" s="49">
        <f>DATE(2018, MONTH('2022_RRS_Details'!$H$88), 1)</f>
        <v>43405</v>
      </c>
      <c r="C265" s="49" t="str">
        <f t="shared" si="15"/>
        <v>a. HE1-2 &amp; HE23-24</v>
      </c>
      <c r="D265">
        <v>24</v>
      </c>
      <c r="E265" t="s">
        <v>24</v>
      </c>
      <c r="F265" s="1">
        <f>'2022_RRS'!L26</f>
        <v>3178</v>
      </c>
      <c r="G265" s="1">
        <f>'2023_RRS'!L26</f>
        <v>0</v>
      </c>
      <c r="H265" s="1">
        <f t="shared" si="16"/>
        <v>0</v>
      </c>
      <c r="I265" s="1"/>
    </row>
    <row r="266" spans="1:9" x14ac:dyDescent="0.35">
      <c r="A266" t="str">
        <f t="shared" si="14"/>
        <v>Dec</v>
      </c>
      <c r="B266" s="49">
        <f>DATE(2018, MONTH('2022_RRS_Details'!$O$88), 1)</f>
        <v>43435</v>
      </c>
      <c r="C266" s="49" t="str">
        <f t="shared" si="15"/>
        <v>a. HE1-2 &amp; HE23-24</v>
      </c>
      <c r="D266">
        <v>1</v>
      </c>
      <c r="E266" t="s">
        <v>24</v>
      </c>
      <c r="F266" s="1">
        <f>'2022_RRS'!M3</f>
        <v>3128</v>
      </c>
      <c r="G266" s="1">
        <f>'2023_RRS'!M3</f>
        <v>0</v>
      </c>
      <c r="H266" s="1">
        <f t="shared" si="16"/>
        <v>0</v>
      </c>
      <c r="I266" s="1"/>
    </row>
    <row r="267" spans="1:9" x14ac:dyDescent="0.35">
      <c r="A267" t="str">
        <f t="shared" si="14"/>
        <v>Dec</v>
      </c>
      <c r="B267" s="49">
        <f>DATE(2018, MONTH('2022_RRS_Details'!$O$88), 1)</f>
        <v>43435</v>
      </c>
      <c r="C267" s="49" t="str">
        <f t="shared" si="15"/>
        <v>a. HE1-2 &amp; HE23-24</v>
      </c>
      <c r="D267">
        <v>2</v>
      </c>
      <c r="E267" t="s">
        <v>24</v>
      </c>
      <c r="F267" s="1">
        <f>'2022_RRS'!M4</f>
        <v>3128</v>
      </c>
      <c r="G267" s="1">
        <f>'2023_RRS'!M4</f>
        <v>0</v>
      </c>
      <c r="H267" s="1">
        <f t="shared" si="16"/>
        <v>0</v>
      </c>
      <c r="I267" s="1"/>
    </row>
    <row r="268" spans="1:9" x14ac:dyDescent="0.35">
      <c r="A268" t="str">
        <f t="shared" si="14"/>
        <v>Dec</v>
      </c>
      <c r="B268" s="49">
        <f>DATE(2018, MONTH('2022_RRS_Details'!$O$88), 1)</f>
        <v>43435</v>
      </c>
      <c r="C268" s="49" t="str">
        <f t="shared" si="15"/>
        <v>b. HE3-6</v>
      </c>
      <c r="D268">
        <v>3</v>
      </c>
      <c r="E268" t="s">
        <v>24</v>
      </c>
      <c r="F268" s="1">
        <f>'2022_RRS'!M5</f>
        <v>3088</v>
      </c>
      <c r="G268" s="1">
        <f>'2023_RRS'!M5</f>
        <v>0</v>
      </c>
      <c r="H268" s="1">
        <f t="shared" si="16"/>
        <v>0</v>
      </c>
      <c r="I268" s="1"/>
    </row>
    <row r="269" spans="1:9" x14ac:dyDescent="0.35">
      <c r="A269" t="str">
        <f t="shared" si="14"/>
        <v>Dec</v>
      </c>
      <c r="B269" s="49">
        <f>DATE(2018, MONTH('2022_RRS_Details'!$O$88), 1)</f>
        <v>43435</v>
      </c>
      <c r="C269" s="49" t="str">
        <f t="shared" si="15"/>
        <v>b. HE3-6</v>
      </c>
      <c r="D269">
        <v>4</v>
      </c>
      <c r="E269" t="s">
        <v>24</v>
      </c>
      <c r="F269" s="1">
        <f>'2022_RRS'!M6</f>
        <v>3088</v>
      </c>
      <c r="G269" s="1">
        <f>'2023_RRS'!M6</f>
        <v>0</v>
      </c>
      <c r="H269" s="1">
        <f t="shared" si="16"/>
        <v>0</v>
      </c>
      <c r="I269" s="1"/>
    </row>
    <row r="270" spans="1:9" x14ac:dyDescent="0.35">
      <c r="A270" t="str">
        <f t="shared" si="14"/>
        <v>Dec</v>
      </c>
      <c r="B270" s="49">
        <f>DATE(2018, MONTH('2022_RRS_Details'!$O$88), 1)</f>
        <v>43435</v>
      </c>
      <c r="C270" s="49" t="str">
        <f t="shared" si="15"/>
        <v>b. HE3-6</v>
      </c>
      <c r="D270">
        <v>5</v>
      </c>
      <c r="E270" t="s">
        <v>24</v>
      </c>
      <c r="F270" s="1">
        <f>'2022_RRS'!M7</f>
        <v>3088</v>
      </c>
      <c r="G270" s="1">
        <f>'2023_RRS'!M7</f>
        <v>0</v>
      </c>
      <c r="H270" s="1">
        <f t="shared" si="16"/>
        <v>0</v>
      </c>
      <c r="I270" s="1"/>
    </row>
    <row r="271" spans="1:9" x14ac:dyDescent="0.35">
      <c r="A271" t="str">
        <f t="shared" si="14"/>
        <v>Dec</v>
      </c>
      <c r="B271" s="49">
        <f>DATE(2018, MONTH('2022_RRS_Details'!$O$88), 1)</f>
        <v>43435</v>
      </c>
      <c r="C271" s="49" t="str">
        <f t="shared" si="15"/>
        <v>b. HE3-6</v>
      </c>
      <c r="D271">
        <v>6</v>
      </c>
      <c r="E271" t="s">
        <v>24</v>
      </c>
      <c r="F271" s="1">
        <f>'2022_RRS'!M8</f>
        <v>3088</v>
      </c>
      <c r="G271" s="1">
        <f>'2023_RRS'!M8</f>
        <v>0</v>
      </c>
      <c r="H271" s="1">
        <f t="shared" si="16"/>
        <v>0</v>
      </c>
      <c r="I271" s="1"/>
    </row>
    <row r="272" spans="1:9" x14ac:dyDescent="0.35">
      <c r="A272" t="str">
        <f t="shared" si="14"/>
        <v>Dec</v>
      </c>
      <c r="B272" s="49">
        <f>DATE(2018, MONTH('2022_RRS_Details'!$O$88), 1)</f>
        <v>43435</v>
      </c>
      <c r="C272" s="49" t="str">
        <f t="shared" si="15"/>
        <v>c. HE7-10</v>
      </c>
      <c r="D272">
        <v>7</v>
      </c>
      <c r="E272" t="s">
        <v>24</v>
      </c>
      <c r="F272" s="1">
        <f>'2022_RRS'!M9</f>
        <v>3015</v>
      </c>
      <c r="G272" s="1">
        <f>'2023_RRS'!M9</f>
        <v>0</v>
      </c>
      <c r="H272" s="1">
        <f t="shared" si="16"/>
        <v>0</v>
      </c>
      <c r="I272" s="1"/>
    </row>
    <row r="273" spans="1:9" x14ac:dyDescent="0.35">
      <c r="A273" t="str">
        <f t="shared" si="14"/>
        <v>Dec</v>
      </c>
      <c r="B273" s="49">
        <f>DATE(2018, MONTH('2022_RRS_Details'!$O$88), 1)</f>
        <v>43435</v>
      </c>
      <c r="C273" s="49" t="str">
        <f t="shared" si="15"/>
        <v>c. HE7-10</v>
      </c>
      <c r="D273">
        <v>8</v>
      </c>
      <c r="E273" t="s">
        <v>24</v>
      </c>
      <c r="F273" s="1">
        <f>'2022_RRS'!M10</f>
        <v>3015</v>
      </c>
      <c r="G273" s="1">
        <f>'2023_RRS'!M10</f>
        <v>0</v>
      </c>
      <c r="H273" s="1">
        <f t="shared" si="16"/>
        <v>0</v>
      </c>
      <c r="I273" s="1"/>
    </row>
    <row r="274" spans="1:9" x14ac:dyDescent="0.35">
      <c r="A274" t="str">
        <f t="shared" si="14"/>
        <v>Dec</v>
      </c>
      <c r="B274" s="49">
        <f>DATE(2018, MONTH('2022_RRS_Details'!$O$88), 1)</f>
        <v>43435</v>
      </c>
      <c r="C274" s="49" t="str">
        <f t="shared" si="15"/>
        <v>c. HE7-10</v>
      </c>
      <c r="D274">
        <v>9</v>
      </c>
      <c r="E274" t="s">
        <v>24</v>
      </c>
      <c r="F274" s="1">
        <f>'2022_RRS'!M11</f>
        <v>3015</v>
      </c>
      <c r="G274" s="1">
        <f>'2023_RRS'!M11</f>
        <v>0</v>
      </c>
      <c r="H274" s="1">
        <f t="shared" si="16"/>
        <v>0</v>
      </c>
      <c r="I274" s="1"/>
    </row>
    <row r="275" spans="1:9" x14ac:dyDescent="0.35">
      <c r="A275" t="str">
        <f t="shared" si="14"/>
        <v>Dec</v>
      </c>
      <c r="B275" s="49">
        <f>DATE(2018, MONTH('2022_RRS_Details'!$O$88), 1)</f>
        <v>43435</v>
      </c>
      <c r="C275" s="49" t="str">
        <f t="shared" si="15"/>
        <v>c. HE7-10</v>
      </c>
      <c r="D275">
        <v>10</v>
      </c>
      <c r="E275" t="s">
        <v>24</v>
      </c>
      <c r="F275" s="1">
        <f>'2022_RRS'!M12</f>
        <v>3015</v>
      </c>
      <c r="G275" s="1">
        <f>'2023_RRS'!M12</f>
        <v>0</v>
      </c>
      <c r="H275" s="1">
        <f t="shared" si="16"/>
        <v>0</v>
      </c>
      <c r="I275" s="1"/>
    </row>
    <row r="276" spans="1:9" x14ac:dyDescent="0.35">
      <c r="A276" t="str">
        <f t="shared" si="14"/>
        <v>Dec</v>
      </c>
      <c r="B276" s="49">
        <f>DATE(2018, MONTH('2022_RRS_Details'!$O$88), 1)</f>
        <v>43435</v>
      </c>
      <c r="C276" s="49" t="str">
        <f t="shared" si="15"/>
        <v>d. HE11-14</v>
      </c>
      <c r="D276">
        <v>11</v>
      </c>
      <c r="E276" t="s">
        <v>24</v>
      </c>
      <c r="F276" s="1">
        <f>'2022_RRS'!M13</f>
        <v>2982</v>
      </c>
      <c r="G276" s="1">
        <f>'2023_RRS'!M13</f>
        <v>0</v>
      </c>
      <c r="H276" s="1">
        <f t="shared" si="16"/>
        <v>0</v>
      </c>
      <c r="I276" s="1"/>
    </row>
    <row r="277" spans="1:9" x14ac:dyDescent="0.35">
      <c r="A277" t="str">
        <f t="shared" si="14"/>
        <v>Dec</v>
      </c>
      <c r="B277" s="49">
        <f>DATE(2018, MONTH('2022_RRS_Details'!$O$88), 1)</f>
        <v>43435</v>
      </c>
      <c r="C277" s="49" t="str">
        <f t="shared" si="15"/>
        <v>d. HE11-14</v>
      </c>
      <c r="D277">
        <v>12</v>
      </c>
      <c r="E277" t="s">
        <v>24</v>
      </c>
      <c r="F277" s="1">
        <f>'2022_RRS'!M14</f>
        <v>2982</v>
      </c>
      <c r="G277" s="1">
        <f>'2023_RRS'!M14</f>
        <v>0</v>
      </c>
      <c r="H277" s="1">
        <f t="shared" si="16"/>
        <v>0</v>
      </c>
      <c r="I277" s="1"/>
    </row>
    <row r="278" spans="1:9" x14ac:dyDescent="0.35">
      <c r="A278" t="str">
        <f t="shared" si="14"/>
        <v>Dec</v>
      </c>
      <c r="B278" s="49">
        <f>DATE(2018, MONTH('2022_RRS_Details'!$O$88), 1)</f>
        <v>43435</v>
      </c>
      <c r="C278" s="49" t="str">
        <f t="shared" si="15"/>
        <v>d. HE11-14</v>
      </c>
      <c r="D278">
        <v>13</v>
      </c>
      <c r="E278" t="s">
        <v>24</v>
      </c>
      <c r="F278" s="1">
        <f>'2022_RRS'!M15</f>
        <v>2982</v>
      </c>
      <c r="G278" s="1">
        <f>'2023_RRS'!M15</f>
        <v>0</v>
      </c>
      <c r="H278" s="1">
        <f t="shared" si="16"/>
        <v>0</v>
      </c>
      <c r="I278" s="1"/>
    </row>
    <row r="279" spans="1:9" x14ac:dyDescent="0.35">
      <c r="A279" t="str">
        <f t="shared" si="14"/>
        <v>Dec</v>
      </c>
      <c r="B279" s="49">
        <f>DATE(2018, MONTH('2022_RRS_Details'!$O$88), 1)</f>
        <v>43435</v>
      </c>
      <c r="C279" s="49" t="str">
        <f t="shared" si="15"/>
        <v>d. HE11-14</v>
      </c>
      <c r="D279">
        <v>14</v>
      </c>
      <c r="E279" t="s">
        <v>24</v>
      </c>
      <c r="F279" s="1">
        <f>'2022_RRS'!M16</f>
        <v>2982</v>
      </c>
      <c r="G279" s="1">
        <f>'2023_RRS'!M16</f>
        <v>0</v>
      </c>
      <c r="H279" s="1">
        <f t="shared" si="16"/>
        <v>0</v>
      </c>
      <c r="I279" s="1"/>
    </row>
    <row r="280" spans="1:9" x14ac:dyDescent="0.35">
      <c r="A280" t="str">
        <f t="shared" si="14"/>
        <v>Dec</v>
      </c>
      <c r="B280" s="49">
        <f>DATE(2018, MONTH('2022_RRS_Details'!$O$88), 1)</f>
        <v>43435</v>
      </c>
      <c r="C280" s="49" t="str">
        <f t="shared" si="15"/>
        <v>e. HE15-18</v>
      </c>
      <c r="D280">
        <v>15</v>
      </c>
      <c r="E280" t="s">
        <v>24</v>
      </c>
      <c r="F280" s="1">
        <f>'2022_RRS'!M17</f>
        <v>2982</v>
      </c>
      <c r="G280" s="1">
        <f>'2023_RRS'!M17</f>
        <v>0</v>
      </c>
      <c r="H280" s="1">
        <f t="shared" si="16"/>
        <v>0</v>
      </c>
      <c r="I280" s="1"/>
    </row>
    <row r="281" spans="1:9" x14ac:dyDescent="0.35">
      <c r="A281" t="str">
        <f t="shared" si="14"/>
        <v>Dec</v>
      </c>
      <c r="B281" s="49">
        <f>DATE(2018, MONTH('2022_RRS_Details'!$O$88), 1)</f>
        <v>43435</v>
      </c>
      <c r="C281" s="49" t="str">
        <f t="shared" si="15"/>
        <v>e. HE15-18</v>
      </c>
      <c r="D281">
        <v>16</v>
      </c>
      <c r="E281" t="s">
        <v>24</v>
      </c>
      <c r="F281" s="1">
        <f>'2022_RRS'!M18</f>
        <v>2982</v>
      </c>
      <c r="G281" s="1">
        <f>'2023_RRS'!M18</f>
        <v>0</v>
      </c>
      <c r="H281" s="1">
        <f t="shared" si="16"/>
        <v>0</v>
      </c>
      <c r="I281" s="1"/>
    </row>
    <row r="282" spans="1:9" x14ac:dyDescent="0.35">
      <c r="A282" t="str">
        <f t="shared" si="14"/>
        <v>Dec</v>
      </c>
      <c r="B282" s="49">
        <f>DATE(2018, MONTH('2022_RRS_Details'!$O$88), 1)</f>
        <v>43435</v>
      </c>
      <c r="C282" s="49" t="str">
        <f t="shared" si="15"/>
        <v>e. HE15-18</v>
      </c>
      <c r="D282">
        <v>17</v>
      </c>
      <c r="E282" t="s">
        <v>24</v>
      </c>
      <c r="F282" s="1">
        <f>'2022_RRS'!M19</f>
        <v>2982</v>
      </c>
      <c r="G282" s="1">
        <f>'2023_RRS'!M19</f>
        <v>0</v>
      </c>
      <c r="H282" s="1">
        <f t="shared" si="16"/>
        <v>0</v>
      </c>
      <c r="I282" s="1"/>
    </row>
    <row r="283" spans="1:9" x14ac:dyDescent="0.35">
      <c r="A283" t="str">
        <f t="shared" si="14"/>
        <v>Dec</v>
      </c>
      <c r="B283" s="49">
        <f>DATE(2018, MONTH('2022_RRS_Details'!$O$88), 1)</f>
        <v>43435</v>
      </c>
      <c r="C283" s="49" t="str">
        <f t="shared" si="15"/>
        <v>e. HE15-18</v>
      </c>
      <c r="D283">
        <v>18</v>
      </c>
      <c r="E283" t="s">
        <v>24</v>
      </c>
      <c r="F283" s="1">
        <f>'2022_RRS'!M20</f>
        <v>2982</v>
      </c>
      <c r="G283" s="1">
        <f>'2023_RRS'!M20</f>
        <v>0</v>
      </c>
      <c r="H283" s="1">
        <f t="shared" si="16"/>
        <v>0</v>
      </c>
      <c r="I283" s="1"/>
    </row>
    <row r="284" spans="1:9" x14ac:dyDescent="0.35">
      <c r="A284" t="str">
        <f t="shared" si="14"/>
        <v>Dec</v>
      </c>
      <c r="B284" s="49">
        <f>DATE(2018, MONTH('2022_RRS_Details'!$O$88), 1)</f>
        <v>43435</v>
      </c>
      <c r="C284" s="49" t="str">
        <f t="shared" si="15"/>
        <v>f. HE19-22</v>
      </c>
      <c r="D284">
        <v>19</v>
      </c>
      <c r="E284" t="s">
        <v>24</v>
      </c>
      <c r="F284" s="1">
        <f>'2022_RRS'!M21</f>
        <v>2982</v>
      </c>
      <c r="G284" s="1">
        <f>'2023_RRS'!M21</f>
        <v>0</v>
      </c>
      <c r="H284" s="1">
        <f t="shared" si="16"/>
        <v>0</v>
      </c>
      <c r="I284" s="1"/>
    </row>
    <row r="285" spans="1:9" x14ac:dyDescent="0.35">
      <c r="A285" t="str">
        <f t="shared" si="14"/>
        <v>Dec</v>
      </c>
      <c r="B285" s="49">
        <f>DATE(2018, MONTH('2022_RRS_Details'!$O$88), 1)</f>
        <v>43435</v>
      </c>
      <c r="C285" s="49" t="str">
        <f t="shared" si="15"/>
        <v>f. HE19-22</v>
      </c>
      <c r="D285">
        <v>20</v>
      </c>
      <c r="E285" t="s">
        <v>24</v>
      </c>
      <c r="F285" s="1">
        <f>'2022_RRS'!M22</f>
        <v>2982</v>
      </c>
      <c r="G285" s="1">
        <f>'2023_RRS'!M22</f>
        <v>0</v>
      </c>
      <c r="H285" s="1">
        <f t="shared" si="16"/>
        <v>0</v>
      </c>
      <c r="I285" s="1"/>
    </row>
    <row r="286" spans="1:9" x14ac:dyDescent="0.35">
      <c r="A286" t="str">
        <f t="shared" si="14"/>
        <v>Dec</v>
      </c>
      <c r="B286" s="49">
        <f>DATE(2018, MONTH('2022_RRS_Details'!$O$88), 1)</f>
        <v>43435</v>
      </c>
      <c r="C286" s="49" t="str">
        <f t="shared" si="15"/>
        <v>f. HE19-22</v>
      </c>
      <c r="D286">
        <v>21</v>
      </c>
      <c r="E286" t="s">
        <v>24</v>
      </c>
      <c r="F286" s="1">
        <f>'2022_RRS'!M23</f>
        <v>2982</v>
      </c>
      <c r="G286" s="1">
        <f>'2023_RRS'!M23</f>
        <v>0</v>
      </c>
      <c r="H286" s="1">
        <f t="shared" si="16"/>
        <v>0</v>
      </c>
      <c r="I286" s="1"/>
    </row>
    <row r="287" spans="1:9" x14ac:dyDescent="0.35">
      <c r="A287" t="str">
        <f t="shared" si="14"/>
        <v>Dec</v>
      </c>
      <c r="B287" s="49">
        <f>DATE(2018, MONTH('2022_RRS_Details'!$O$88), 1)</f>
        <v>43435</v>
      </c>
      <c r="C287" s="49" t="str">
        <f t="shared" si="15"/>
        <v>f. HE19-22</v>
      </c>
      <c r="D287">
        <v>22</v>
      </c>
      <c r="E287" t="s">
        <v>24</v>
      </c>
      <c r="F287" s="1">
        <f>'2022_RRS'!M24</f>
        <v>2982</v>
      </c>
      <c r="G287" s="1">
        <f>'2023_RRS'!M24</f>
        <v>0</v>
      </c>
      <c r="H287" s="1">
        <f t="shared" si="16"/>
        <v>0</v>
      </c>
      <c r="I287" s="1"/>
    </row>
    <row r="288" spans="1:9" x14ac:dyDescent="0.35">
      <c r="A288" t="str">
        <f t="shared" si="14"/>
        <v>Dec</v>
      </c>
      <c r="B288" s="49">
        <f>DATE(2018, MONTH('2022_RRS_Details'!$O$88), 1)</f>
        <v>43435</v>
      </c>
      <c r="C288" s="49" t="str">
        <f t="shared" si="15"/>
        <v>a. HE1-2 &amp; HE23-24</v>
      </c>
      <c r="D288">
        <v>23</v>
      </c>
      <c r="E288" t="s">
        <v>24</v>
      </c>
      <c r="F288" s="1">
        <f>'2022_RRS'!M25</f>
        <v>3128</v>
      </c>
      <c r="G288" s="1">
        <f>'2023_RRS'!M25</f>
        <v>0</v>
      </c>
      <c r="H288" s="1">
        <f t="shared" si="16"/>
        <v>0</v>
      </c>
      <c r="I288" s="1"/>
    </row>
    <row r="289" spans="1:9" x14ac:dyDescent="0.35">
      <c r="A289" t="str">
        <f t="shared" si="14"/>
        <v>Dec</v>
      </c>
      <c r="B289" s="49">
        <f>DATE(2018, MONTH('2022_RRS_Details'!$O$88), 1)</f>
        <v>43435</v>
      </c>
      <c r="C289" s="49" t="str">
        <f t="shared" si="15"/>
        <v>a. HE1-2 &amp; HE23-24</v>
      </c>
      <c r="D289">
        <v>24</v>
      </c>
      <c r="E289" t="s">
        <v>24</v>
      </c>
      <c r="F289" s="1">
        <f>'2022_RRS'!M26</f>
        <v>3128</v>
      </c>
      <c r="G289" s="1">
        <f>'2023_RRS'!M26</f>
        <v>0</v>
      </c>
      <c r="H289" s="1">
        <f t="shared" si="16"/>
        <v>0</v>
      </c>
      <c r="I289" s="1"/>
    </row>
  </sheetData>
  <autoFilter ref="A1:H289" xr:uid="{00000000-0001-0000-0300-000000000000}"/>
  <conditionalFormatting sqref="Q37:Q44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orientation="portrait" r:id="rId5"/>
  <drawing r:id="rId6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B6F61F-55D6-4F81-AD11-452803C17CB6}">
  <dimension ref="A1:M26"/>
  <sheetViews>
    <sheetView workbookViewId="0">
      <selection activeCell="B30" sqref="B30"/>
    </sheetView>
  </sheetViews>
  <sheetFormatPr defaultRowHeight="14.5" x14ac:dyDescent="0.35"/>
  <sheetData>
    <row r="1" spans="1:13" ht="60.65" customHeight="1" x14ac:dyDescent="0.35">
      <c r="A1" s="117" t="s">
        <v>115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</row>
    <row r="2" spans="1:13" ht="15.5" x14ac:dyDescent="0.35">
      <c r="A2" s="99" t="s">
        <v>114</v>
      </c>
      <c r="B2" s="100" t="s">
        <v>0</v>
      </c>
      <c r="C2" s="100" t="s">
        <v>1</v>
      </c>
      <c r="D2" s="100" t="s">
        <v>2</v>
      </c>
      <c r="E2" s="100" t="s">
        <v>3</v>
      </c>
      <c r="F2" s="100" t="s">
        <v>4</v>
      </c>
      <c r="G2" s="100" t="s">
        <v>5</v>
      </c>
      <c r="H2" s="100" t="s">
        <v>6</v>
      </c>
      <c r="I2" s="100" t="s">
        <v>7</v>
      </c>
      <c r="J2" s="100" t="s">
        <v>8</v>
      </c>
      <c r="K2" s="100" t="s">
        <v>9</v>
      </c>
      <c r="L2" s="100" t="s">
        <v>10</v>
      </c>
      <c r="M2" s="100" t="s">
        <v>11</v>
      </c>
    </row>
    <row r="3" spans="1:13" ht="15.5" x14ac:dyDescent="0.35">
      <c r="A3" s="100">
        <v>1</v>
      </c>
      <c r="B3">
        <v>1</v>
      </c>
      <c r="C3">
        <v>1</v>
      </c>
      <c r="D3">
        <v>1</v>
      </c>
      <c r="E3">
        <v>1</v>
      </c>
      <c r="F3">
        <v>0</v>
      </c>
      <c r="G3">
        <v>0</v>
      </c>
      <c r="H3">
        <v>0</v>
      </c>
      <c r="I3">
        <v>0</v>
      </c>
      <c r="J3">
        <v>0</v>
      </c>
      <c r="K3">
        <v>1</v>
      </c>
      <c r="L3">
        <v>1</v>
      </c>
      <c r="M3">
        <v>1</v>
      </c>
    </row>
    <row r="4" spans="1:13" ht="15.5" x14ac:dyDescent="0.35">
      <c r="A4" s="100">
        <v>2</v>
      </c>
      <c r="B4">
        <v>1</v>
      </c>
      <c r="C4">
        <v>1</v>
      </c>
      <c r="D4">
        <v>1</v>
      </c>
      <c r="E4">
        <v>1</v>
      </c>
      <c r="F4">
        <v>0</v>
      </c>
      <c r="G4">
        <v>0</v>
      </c>
      <c r="H4">
        <v>0</v>
      </c>
      <c r="I4">
        <v>0</v>
      </c>
      <c r="J4">
        <v>0</v>
      </c>
      <c r="K4">
        <v>1</v>
      </c>
      <c r="L4">
        <v>1</v>
      </c>
      <c r="M4">
        <v>1</v>
      </c>
    </row>
    <row r="5" spans="1:13" ht="15.5" x14ac:dyDescent="0.35">
      <c r="A5" s="100">
        <v>3</v>
      </c>
      <c r="B5">
        <v>1</v>
      </c>
      <c r="C5">
        <v>1</v>
      </c>
      <c r="D5">
        <v>1</v>
      </c>
      <c r="E5">
        <v>1</v>
      </c>
      <c r="F5">
        <v>1</v>
      </c>
      <c r="G5">
        <v>0</v>
      </c>
      <c r="H5">
        <v>0</v>
      </c>
      <c r="I5">
        <v>0</v>
      </c>
      <c r="J5">
        <v>0</v>
      </c>
      <c r="K5">
        <v>1</v>
      </c>
      <c r="L5">
        <v>1</v>
      </c>
      <c r="M5">
        <v>1</v>
      </c>
    </row>
    <row r="6" spans="1:13" ht="15.5" x14ac:dyDescent="0.35">
      <c r="A6" s="100">
        <v>4</v>
      </c>
      <c r="B6">
        <v>1</v>
      </c>
      <c r="C6">
        <v>1</v>
      </c>
      <c r="D6">
        <v>1</v>
      </c>
      <c r="E6">
        <v>1</v>
      </c>
      <c r="F6">
        <v>1</v>
      </c>
      <c r="G6">
        <v>0</v>
      </c>
      <c r="H6">
        <v>0</v>
      </c>
      <c r="I6">
        <v>0</v>
      </c>
      <c r="J6">
        <v>0</v>
      </c>
      <c r="K6">
        <v>1</v>
      </c>
      <c r="L6">
        <v>1</v>
      </c>
      <c r="M6">
        <v>1</v>
      </c>
    </row>
    <row r="7" spans="1:13" ht="15.5" x14ac:dyDescent="0.35">
      <c r="A7" s="100">
        <v>5</v>
      </c>
      <c r="B7">
        <v>1</v>
      </c>
      <c r="C7">
        <v>1</v>
      </c>
      <c r="D7">
        <v>1</v>
      </c>
      <c r="E7">
        <v>1</v>
      </c>
      <c r="F7">
        <v>1</v>
      </c>
      <c r="G7">
        <v>0</v>
      </c>
      <c r="H7">
        <v>0</v>
      </c>
      <c r="I7">
        <v>0</v>
      </c>
      <c r="J7">
        <v>0</v>
      </c>
      <c r="K7">
        <v>1</v>
      </c>
      <c r="L7">
        <v>1</v>
      </c>
      <c r="M7">
        <v>1</v>
      </c>
    </row>
    <row r="8" spans="1:13" ht="15.5" x14ac:dyDescent="0.35">
      <c r="A8" s="100">
        <v>6</v>
      </c>
      <c r="B8">
        <v>1</v>
      </c>
      <c r="C8">
        <v>1</v>
      </c>
      <c r="D8">
        <v>1</v>
      </c>
      <c r="E8">
        <v>1</v>
      </c>
      <c r="F8">
        <v>1</v>
      </c>
      <c r="G8">
        <v>0</v>
      </c>
      <c r="H8">
        <v>0</v>
      </c>
      <c r="I8">
        <v>0</v>
      </c>
      <c r="J8">
        <v>0</v>
      </c>
      <c r="K8">
        <v>1</v>
      </c>
      <c r="L8">
        <v>1</v>
      </c>
      <c r="M8">
        <v>1</v>
      </c>
    </row>
    <row r="9" spans="1:13" ht="15.5" x14ac:dyDescent="0.35">
      <c r="A9" s="100">
        <v>7</v>
      </c>
      <c r="B9">
        <v>0</v>
      </c>
      <c r="C9">
        <v>1</v>
      </c>
      <c r="D9">
        <v>1</v>
      </c>
      <c r="E9">
        <v>1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1</v>
      </c>
      <c r="M9">
        <v>1</v>
      </c>
    </row>
    <row r="10" spans="1:13" ht="15.5" x14ac:dyDescent="0.35">
      <c r="A10" s="100">
        <v>8</v>
      </c>
      <c r="B10">
        <v>0</v>
      </c>
      <c r="C10">
        <v>1</v>
      </c>
      <c r="D10">
        <v>1</v>
      </c>
      <c r="E10">
        <v>1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1</v>
      </c>
      <c r="M10">
        <v>1</v>
      </c>
    </row>
    <row r="11" spans="1:13" ht="15.5" x14ac:dyDescent="0.35">
      <c r="A11" s="100">
        <v>9</v>
      </c>
      <c r="B11">
        <v>0</v>
      </c>
      <c r="C11">
        <v>1</v>
      </c>
      <c r="D11">
        <v>1</v>
      </c>
      <c r="E11">
        <v>1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1</v>
      </c>
      <c r="M11">
        <v>1</v>
      </c>
    </row>
    <row r="12" spans="1:13" ht="15.5" x14ac:dyDescent="0.35">
      <c r="A12" s="100">
        <v>10</v>
      </c>
      <c r="B12">
        <v>0</v>
      </c>
      <c r="C12">
        <v>1</v>
      </c>
      <c r="D12">
        <v>1</v>
      </c>
      <c r="E12">
        <v>1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1</v>
      </c>
      <c r="M12">
        <v>1</v>
      </c>
    </row>
    <row r="13" spans="1:13" ht="15.5" x14ac:dyDescent="0.35">
      <c r="A13" s="100">
        <v>11</v>
      </c>
      <c r="B13">
        <v>0</v>
      </c>
      <c r="C13">
        <v>1</v>
      </c>
      <c r="D13">
        <v>1</v>
      </c>
      <c r="E13">
        <v>1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1</v>
      </c>
      <c r="M13">
        <v>1</v>
      </c>
    </row>
    <row r="14" spans="1:13" ht="15.5" x14ac:dyDescent="0.35">
      <c r="A14" s="100">
        <v>12</v>
      </c>
      <c r="B14">
        <v>0</v>
      </c>
      <c r="C14">
        <v>1</v>
      </c>
      <c r="D14">
        <v>1</v>
      </c>
      <c r="E14">
        <v>1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1</v>
      </c>
      <c r="M14">
        <v>1</v>
      </c>
    </row>
    <row r="15" spans="1:13" ht="15.5" x14ac:dyDescent="0.35">
      <c r="A15" s="100">
        <v>13</v>
      </c>
      <c r="B15">
        <v>0</v>
      </c>
      <c r="C15">
        <v>1</v>
      </c>
      <c r="D15">
        <v>1</v>
      </c>
      <c r="E15">
        <v>1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1</v>
      </c>
      <c r="M15">
        <v>1</v>
      </c>
    </row>
    <row r="16" spans="1:13" ht="15.5" x14ac:dyDescent="0.35">
      <c r="A16" s="100">
        <v>14</v>
      </c>
      <c r="B16">
        <v>0</v>
      </c>
      <c r="C16">
        <v>1</v>
      </c>
      <c r="D16">
        <v>1</v>
      </c>
      <c r="E16">
        <v>1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1</v>
      </c>
      <c r="M16">
        <v>1</v>
      </c>
    </row>
    <row r="17" spans="1:13" ht="15.5" x14ac:dyDescent="0.35">
      <c r="A17" s="100">
        <v>15</v>
      </c>
      <c r="B17">
        <v>0</v>
      </c>
      <c r="C17">
        <v>1</v>
      </c>
      <c r="D17">
        <v>1</v>
      </c>
      <c r="E17">
        <v>1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</row>
    <row r="18" spans="1:13" ht="15.5" x14ac:dyDescent="0.35">
      <c r="A18" s="100">
        <v>16</v>
      </c>
      <c r="B18">
        <v>0</v>
      </c>
      <c r="C18">
        <v>1</v>
      </c>
      <c r="D18">
        <v>1</v>
      </c>
      <c r="E18">
        <v>1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</row>
    <row r="19" spans="1:13" ht="15.5" x14ac:dyDescent="0.35">
      <c r="A19" s="100">
        <v>17</v>
      </c>
      <c r="B19">
        <v>0</v>
      </c>
      <c r="C19">
        <v>1</v>
      </c>
      <c r="D19">
        <v>1</v>
      </c>
      <c r="E19">
        <v>1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</row>
    <row r="20" spans="1:13" ht="15.5" x14ac:dyDescent="0.35">
      <c r="A20" s="100">
        <v>18</v>
      </c>
      <c r="B20">
        <v>0</v>
      </c>
      <c r="C20">
        <v>1</v>
      </c>
      <c r="D20">
        <v>1</v>
      </c>
      <c r="E20">
        <v>1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</row>
    <row r="21" spans="1:13" ht="15.5" x14ac:dyDescent="0.35">
      <c r="A21" s="100">
        <v>19</v>
      </c>
      <c r="B21">
        <v>0</v>
      </c>
      <c r="C21">
        <v>1</v>
      </c>
      <c r="D21">
        <v>1</v>
      </c>
      <c r="E21">
        <v>1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1</v>
      </c>
      <c r="M21">
        <v>1</v>
      </c>
    </row>
    <row r="22" spans="1:13" ht="15.5" x14ac:dyDescent="0.35">
      <c r="A22" s="100">
        <v>20</v>
      </c>
      <c r="B22">
        <v>0</v>
      </c>
      <c r="C22">
        <v>1</v>
      </c>
      <c r="D22">
        <v>1</v>
      </c>
      <c r="E22">
        <v>1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1</v>
      </c>
      <c r="M22">
        <v>1</v>
      </c>
    </row>
    <row r="23" spans="1:13" ht="15.5" x14ac:dyDescent="0.35">
      <c r="A23" s="100">
        <v>21</v>
      </c>
      <c r="B23">
        <v>0</v>
      </c>
      <c r="C23">
        <v>1</v>
      </c>
      <c r="D23">
        <v>1</v>
      </c>
      <c r="E23">
        <v>1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1</v>
      </c>
      <c r="M23">
        <v>1</v>
      </c>
    </row>
    <row r="24" spans="1:13" ht="15.5" x14ac:dyDescent="0.35">
      <c r="A24" s="100">
        <v>22</v>
      </c>
      <c r="B24">
        <v>0</v>
      </c>
      <c r="C24">
        <v>1</v>
      </c>
      <c r="D24">
        <v>1</v>
      </c>
      <c r="E24">
        <v>1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1</v>
      </c>
      <c r="M24">
        <v>1</v>
      </c>
    </row>
    <row r="25" spans="1:13" ht="15.5" x14ac:dyDescent="0.35">
      <c r="A25" s="100">
        <v>23</v>
      </c>
      <c r="B25">
        <v>1</v>
      </c>
      <c r="C25">
        <v>1</v>
      </c>
      <c r="D25">
        <v>1</v>
      </c>
      <c r="E25">
        <v>1</v>
      </c>
      <c r="F25">
        <v>0</v>
      </c>
      <c r="G25">
        <v>0</v>
      </c>
      <c r="H25">
        <v>0</v>
      </c>
      <c r="I25">
        <v>0</v>
      </c>
      <c r="J25">
        <v>0</v>
      </c>
      <c r="K25">
        <v>1</v>
      </c>
      <c r="L25">
        <v>1</v>
      </c>
      <c r="M25">
        <v>1</v>
      </c>
    </row>
    <row r="26" spans="1:13" ht="15.5" x14ac:dyDescent="0.35">
      <c r="A26" s="100">
        <v>24</v>
      </c>
      <c r="B26">
        <v>1</v>
      </c>
      <c r="C26">
        <v>1</v>
      </c>
      <c r="D26">
        <v>1</v>
      </c>
      <c r="E26">
        <v>1</v>
      </c>
      <c r="F26">
        <v>0</v>
      </c>
      <c r="G26">
        <v>0</v>
      </c>
      <c r="H26">
        <v>0</v>
      </c>
      <c r="I26">
        <v>0</v>
      </c>
      <c r="J26">
        <v>0</v>
      </c>
      <c r="K26">
        <v>1</v>
      </c>
      <c r="L26">
        <v>1</v>
      </c>
      <c r="M26">
        <v>1</v>
      </c>
    </row>
  </sheetData>
  <mergeCells count="1">
    <mergeCell ref="A1:M1"/>
  </mergeCells>
  <conditionalFormatting sqref="B3:M26">
    <cfRule type="cellIs" dxfId="9" priority="3" operator="equal">
      <formula>1</formula>
    </cfRule>
    <cfRule type="cellIs" dxfId="8" priority="2" operator="equal">
      <formula>0</formula>
    </cfRule>
    <cfRule type="cellIs" dxfId="7" priority="1" operator="equal">
      <formula>2</formula>
    </cfRule>
  </conditionalFormatting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89F5F0-3476-40F2-8B21-0D193EE247BB}">
  <dimension ref="A1:M26"/>
  <sheetViews>
    <sheetView workbookViewId="0">
      <selection activeCell="A2" sqref="A2:M26"/>
    </sheetView>
  </sheetViews>
  <sheetFormatPr defaultRowHeight="14.5" x14ac:dyDescent="0.35"/>
  <sheetData>
    <row r="1" spans="1:13" ht="60.65" customHeight="1" x14ac:dyDescent="0.35">
      <c r="A1" s="117" t="s">
        <v>115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</row>
    <row r="2" spans="1:13" ht="15.5" x14ac:dyDescent="0.35">
      <c r="A2" s="99" t="s">
        <v>114</v>
      </c>
      <c r="B2" s="100" t="s">
        <v>0</v>
      </c>
      <c r="C2" s="100" t="s">
        <v>1</v>
      </c>
      <c r="D2" s="100" t="s">
        <v>2</v>
      </c>
      <c r="E2" s="100" t="s">
        <v>3</v>
      </c>
      <c r="F2" s="100" t="s">
        <v>4</v>
      </c>
      <c r="G2" s="100" t="s">
        <v>5</v>
      </c>
      <c r="H2" s="100" t="s">
        <v>6</v>
      </c>
      <c r="I2" s="100" t="s">
        <v>7</v>
      </c>
      <c r="J2" s="100" t="s">
        <v>8</v>
      </c>
      <c r="K2" s="100" t="s">
        <v>9</v>
      </c>
      <c r="L2" s="100" t="s">
        <v>10</v>
      </c>
      <c r="M2" s="100" t="s">
        <v>11</v>
      </c>
    </row>
    <row r="3" spans="1:13" ht="15.5" x14ac:dyDescent="0.35">
      <c r="A3" s="100">
        <v>1</v>
      </c>
      <c r="B3" s="101">
        <v>0</v>
      </c>
      <c r="C3" s="101">
        <v>1</v>
      </c>
      <c r="D3" s="101">
        <v>1</v>
      </c>
      <c r="E3" s="101">
        <v>1</v>
      </c>
      <c r="F3" s="101">
        <v>0</v>
      </c>
      <c r="G3" s="101">
        <v>0</v>
      </c>
      <c r="H3" s="101">
        <v>0</v>
      </c>
      <c r="I3" s="101">
        <v>0</v>
      </c>
      <c r="J3" s="101">
        <v>0</v>
      </c>
      <c r="K3" s="101">
        <v>0</v>
      </c>
      <c r="L3" s="101">
        <v>1</v>
      </c>
      <c r="M3" s="101">
        <v>1</v>
      </c>
    </row>
    <row r="4" spans="1:13" ht="15.5" x14ac:dyDescent="0.35">
      <c r="A4" s="100">
        <v>2</v>
      </c>
      <c r="B4" s="101">
        <v>0</v>
      </c>
      <c r="C4" s="101">
        <v>1</v>
      </c>
      <c r="D4" s="101">
        <v>1</v>
      </c>
      <c r="E4" s="101">
        <v>1</v>
      </c>
      <c r="F4" s="101">
        <v>0</v>
      </c>
      <c r="G4" s="101">
        <v>0</v>
      </c>
      <c r="H4" s="101">
        <v>0</v>
      </c>
      <c r="I4" s="101">
        <v>0</v>
      </c>
      <c r="J4" s="101">
        <v>0</v>
      </c>
      <c r="K4" s="101">
        <v>0</v>
      </c>
      <c r="L4" s="101">
        <v>1</v>
      </c>
      <c r="M4" s="101">
        <v>1</v>
      </c>
    </row>
    <row r="5" spans="1:13" ht="15.5" x14ac:dyDescent="0.35">
      <c r="A5" s="100">
        <v>3</v>
      </c>
      <c r="B5" s="101">
        <v>0</v>
      </c>
      <c r="C5" s="101">
        <v>1</v>
      </c>
      <c r="D5" s="101">
        <v>1</v>
      </c>
      <c r="E5" s="101">
        <v>1</v>
      </c>
      <c r="F5" s="101">
        <v>0</v>
      </c>
      <c r="G5" s="101">
        <v>0</v>
      </c>
      <c r="H5" s="101">
        <v>0</v>
      </c>
      <c r="I5" s="101">
        <v>0</v>
      </c>
      <c r="J5" s="101">
        <v>0</v>
      </c>
      <c r="K5" s="101">
        <v>0</v>
      </c>
      <c r="L5" s="101">
        <v>1</v>
      </c>
      <c r="M5" s="101">
        <v>1</v>
      </c>
    </row>
    <row r="6" spans="1:13" ht="15.5" x14ac:dyDescent="0.35">
      <c r="A6" s="100">
        <v>4</v>
      </c>
      <c r="B6" s="101">
        <v>0</v>
      </c>
      <c r="C6" s="101">
        <v>1</v>
      </c>
      <c r="D6" s="101">
        <v>1</v>
      </c>
      <c r="E6" s="101">
        <v>1</v>
      </c>
      <c r="F6" s="101">
        <v>0</v>
      </c>
      <c r="G6" s="101">
        <v>0</v>
      </c>
      <c r="H6" s="101">
        <v>0</v>
      </c>
      <c r="I6" s="101">
        <v>0</v>
      </c>
      <c r="J6" s="101">
        <v>0</v>
      </c>
      <c r="K6" s="101">
        <v>0</v>
      </c>
      <c r="L6" s="101">
        <v>1</v>
      </c>
      <c r="M6" s="101">
        <v>1</v>
      </c>
    </row>
    <row r="7" spans="1:13" ht="15.5" x14ac:dyDescent="0.35">
      <c r="A7" s="100">
        <v>5</v>
      </c>
      <c r="B7" s="101">
        <v>0</v>
      </c>
      <c r="C7" s="101">
        <v>1</v>
      </c>
      <c r="D7" s="101">
        <v>1</v>
      </c>
      <c r="E7" s="101">
        <v>1</v>
      </c>
      <c r="F7" s="101">
        <v>0</v>
      </c>
      <c r="G7" s="101">
        <v>0</v>
      </c>
      <c r="H7" s="101">
        <v>0</v>
      </c>
      <c r="I7" s="101">
        <v>0</v>
      </c>
      <c r="J7" s="101">
        <v>0</v>
      </c>
      <c r="K7" s="101">
        <v>0</v>
      </c>
      <c r="L7" s="101">
        <v>1</v>
      </c>
      <c r="M7" s="101">
        <v>1</v>
      </c>
    </row>
    <row r="8" spans="1:13" ht="15.5" x14ac:dyDescent="0.35">
      <c r="A8" s="100">
        <v>6</v>
      </c>
      <c r="B8" s="101">
        <v>0</v>
      </c>
      <c r="C8" s="101">
        <v>1</v>
      </c>
      <c r="D8" s="101">
        <v>1</v>
      </c>
      <c r="E8" s="101">
        <v>1</v>
      </c>
      <c r="F8" s="101">
        <v>0</v>
      </c>
      <c r="G8" s="101">
        <v>0</v>
      </c>
      <c r="H8" s="101">
        <v>0</v>
      </c>
      <c r="I8" s="101">
        <v>0</v>
      </c>
      <c r="J8" s="101">
        <v>0</v>
      </c>
      <c r="K8" s="101">
        <v>0</v>
      </c>
      <c r="L8" s="101">
        <v>1</v>
      </c>
      <c r="M8" s="101">
        <v>1</v>
      </c>
    </row>
    <row r="9" spans="1:13" ht="15.5" x14ac:dyDescent="0.35">
      <c r="A9" s="100">
        <v>7</v>
      </c>
      <c r="B9" s="101">
        <v>0</v>
      </c>
      <c r="C9" s="101">
        <v>1</v>
      </c>
      <c r="D9" s="101">
        <v>1</v>
      </c>
      <c r="E9" s="101">
        <v>1</v>
      </c>
      <c r="F9" s="101">
        <v>0</v>
      </c>
      <c r="G9" s="101">
        <v>0</v>
      </c>
      <c r="H9" s="101">
        <v>0</v>
      </c>
      <c r="I9" s="101">
        <v>0</v>
      </c>
      <c r="J9" s="101">
        <v>0</v>
      </c>
      <c r="K9" s="101">
        <v>0</v>
      </c>
      <c r="L9" s="101">
        <v>1</v>
      </c>
      <c r="M9" s="101">
        <v>1</v>
      </c>
    </row>
    <row r="10" spans="1:13" ht="15.5" x14ac:dyDescent="0.35">
      <c r="A10" s="100">
        <v>8</v>
      </c>
      <c r="B10" s="101">
        <v>0</v>
      </c>
      <c r="C10" s="101">
        <v>1</v>
      </c>
      <c r="D10" s="101">
        <v>1</v>
      </c>
      <c r="E10" s="101">
        <v>1</v>
      </c>
      <c r="F10" s="101">
        <v>0</v>
      </c>
      <c r="G10" s="101">
        <v>0</v>
      </c>
      <c r="H10" s="101">
        <v>0</v>
      </c>
      <c r="I10" s="101">
        <v>0</v>
      </c>
      <c r="J10" s="101">
        <v>0</v>
      </c>
      <c r="K10" s="101">
        <v>0</v>
      </c>
      <c r="L10" s="101">
        <v>1</v>
      </c>
      <c r="M10" s="101">
        <v>1</v>
      </c>
    </row>
    <row r="11" spans="1:13" ht="15.5" x14ac:dyDescent="0.35">
      <c r="A11" s="100">
        <v>9</v>
      </c>
      <c r="B11" s="101">
        <v>0</v>
      </c>
      <c r="C11" s="101">
        <v>1</v>
      </c>
      <c r="D11" s="101">
        <v>1</v>
      </c>
      <c r="E11" s="101">
        <v>1</v>
      </c>
      <c r="F11" s="101">
        <v>0</v>
      </c>
      <c r="G11" s="101">
        <v>0</v>
      </c>
      <c r="H11" s="101">
        <v>0</v>
      </c>
      <c r="I11" s="101">
        <v>0</v>
      </c>
      <c r="J11" s="101">
        <v>0</v>
      </c>
      <c r="K11" s="101">
        <v>0</v>
      </c>
      <c r="L11" s="101">
        <v>1</v>
      </c>
      <c r="M11" s="101">
        <v>1</v>
      </c>
    </row>
    <row r="12" spans="1:13" ht="15.5" x14ac:dyDescent="0.35">
      <c r="A12" s="100">
        <v>10</v>
      </c>
      <c r="B12" s="101">
        <v>0</v>
      </c>
      <c r="C12" s="101">
        <v>1</v>
      </c>
      <c r="D12" s="101">
        <v>1</v>
      </c>
      <c r="E12" s="101">
        <v>1</v>
      </c>
      <c r="F12" s="101">
        <v>0</v>
      </c>
      <c r="G12" s="101">
        <v>0</v>
      </c>
      <c r="H12" s="101">
        <v>0</v>
      </c>
      <c r="I12" s="101">
        <v>0</v>
      </c>
      <c r="J12" s="101">
        <v>0</v>
      </c>
      <c r="K12" s="101">
        <v>0</v>
      </c>
      <c r="L12" s="101">
        <v>1</v>
      </c>
      <c r="M12" s="101">
        <v>1</v>
      </c>
    </row>
    <row r="13" spans="1:13" ht="15.5" x14ac:dyDescent="0.35">
      <c r="A13" s="100">
        <v>11</v>
      </c>
      <c r="B13" s="101">
        <v>0</v>
      </c>
      <c r="C13" s="101">
        <v>1</v>
      </c>
      <c r="D13" s="101">
        <v>1</v>
      </c>
      <c r="E13" s="101">
        <v>1</v>
      </c>
      <c r="F13" s="101">
        <v>0</v>
      </c>
      <c r="G13" s="101">
        <v>0</v>
      </c>
      <c r="H13" s="101">
        <v>0</v>
      </c>
      <c r="I13" s="101">
        <v>0</v>
      </c>
      <c r="J13" s="101">
        <v>0</v>
      </c>
      <c r="K13" s="101">
        <v>0</v>
      </c>
      <c r="L13" s="101">
        <v>1</v>
      </c>
      <c r="M13" s="101">
        <v>1</v>
      </c>
    </row>
    <row r="14" spans="1:13" ht="15.5" x14ac:dyDescent="0.35">
      <c r="A14" s="100">
        <v>12</v>
      </c>
      <c r="B14" s="101">
        <v>0</v>
      </c>
      <c r="C14" s="101">
        <v>1</v>
      </c>
      <c r="D14" s="101">
        <v>1</v>
      </c>
      <c r="E14" s="101">
        <v>1</v>
      </c>
      <c r="F14" s="101">
        <v>0</v>
      </c>
      <c r="G14" s="101">
        <v>0</v>
      </c>
      <c r="H14" s="101">
        <v>0</v>
      </c>
      <c r="I14" s="101">
        <v>0</v>
      </c>
      <c r="J14" s="101">
        <v>0</v>
      </c>
      <c r="K14" s="101">
        <v>0</v>
      </c>
      <c r="L14" s="101">
        <v>1</v>
      </c>
      <c r="M14" s="101">
        <v>1</v>
      </c>
    </row>
    <row r="15" spans="1:13" ht="15.5" x14ac:dyDescent="0.35">
      <c r="A15" s="100">
        <v>13</v>
      </c>
      <c r="B15" s="101">
        <v>0</v>
      </c>
      <c r="C15" s="101">
        <v>1</v>
      </c>
      <c r="D15" s="101">
        <v>1</v>
      </c>
      <c r="E15" s="101">
        <v>1</v>
      </c>
      <c r="F15" s="101">
        <v>0</v>
      </c>
      <c r="G15" s="101">
        <v>0</v>
      </c>
      <c r="H15" s="101">
        <v>0</v>
      </c>
      <c r="I15" s="101">
        <v>0</v>
      </c>
      <c r="J15" s="101">
        <v>0</v>
      </c>
      <c r="K15" s="101">
        <v>0</v>
      </c>
      <c r="L15" s="101">
        <v>1</v>
      </c>
      <c r="M15" s="101">
        <v>1</v>
      </c>
    </row>
    <row r="16" spans="1:13" ht="15.5" x14ac:dyDescent="0.35">
      <c r="A16" s="100">
        <v>14</v>
      </c>
      <c r="B16" s="101">
        <v>0</v>
      </c>
      <c r="C16" s="101">
        <v>1</v>
      </c>
      <c r="D16" s="101">
        <v>1</v>
      </c>
      <c r="E16" s="101">
        <v>1</v>
      </c>
      <c r="F16" s="101">
        <v>0</v>
      </c>
      <c r="G16" s="101">
        <v>0</v>
      </c>
      <c r="H16" s="101">
        <v>0</v>
      </c>
      <c r="I16" s="101">
        <v>0</v>
      </c>
      <c r="J16" s="101">
        <v>0</v>
      </c>
      <c r="K16" s="101">
        <v>0</v>
      </c>
      <c r="L16" s="101">
        <v>1</v>
      </c>
      <c r="M16" s="101">
        <v>1</v>
      </c>
    </row>
    <row r="17" spans="1:13" ht="15.5" x14ac:dyDescent="0.35">
      <c r="A17" s="100">
        <v>15</v>
      </c>
      <c r="B17" s="101">
        <v>0</v>
      </c>
      <c r="C17" s="101">
        <v>1</v>
      </c>
      <c r="D17" s="101">
        <v>1</v>
      </c>
      <c r="E17" s="101">
        <v>1</v>
      </c>
      <c r="F17" s="101">
        <v>0</v>
      </c>
      <c r="G17" s="101">
        <v>0</v>
      </c>
      <c r="H17" s="101">
        <v>0</v>
      </c>
      <c r="I17" s="101">
        <v>0</v>
      </c>
      <c r="J17" s="101">
        <v>0</v>
      </c>
      <c r="K17" s="101">
        <v>0</v>
      </c>
      <c r="L17" s="101">
        <v>1</v>
      </c>
      <c r="M17" s="101">
        <v>1</v>
      </c>
    </row>
    <row r="18" spans="1:13" ht="15.5" x14ac:dyDescent="0.35">
      <c r="A18" s="100">
        <v>16</v>
      </c>
      <c r="B18" s="101">
        <v>0</v>
      </c>
      <c r="C18" s="101">
        <v>1</v>
      </c>
      <c r="D18" s="101">
        <v>1</v>
      </c>
      <c r="E18" s="101">
        <v>1</v>
      </c>
      <c r="F18" s="101">
        <v>0</v>
      </c>
      <c r="G18" s="101">
        <v>0</v>
      </c>
      <c r="H18" s="101">
        <v>0</v>
      </c>
      <c r="I18" s="101">
        <v>0</v>
      </c>
      <c r="J18" s="101">
        <v>0</v>
      </c>
      <c r="K18" s="101">
        <v>0</v>
      </c>
      <c r="L18" s="101">
        <v>1</v>
      </c>
      <c r="M18" s="101">
        <v>1</v>
      </c>
    </row>
    <row r="19" spans="1:13" ht="15.5" x14ac:dyDescent="0.35">
      <c r="A19" s="100">
        <v>17</v>
      </c>
      <c r="B19" s="101">
        <v>0</v>
      </c>
      <c r="C19" s="101">
        <v>1</v>
      </c>
      <c r="D19" s="101">
        <v>1</v>
      </c>
      <c r="E19" s="101">
        <v>1</v>
      </c>
      <c r="F19" s="101">
        <v>0</v>
      </c>
      <c r="G19" s="101">
        <v>0</v>
      </c>
      <c r="H19" s="101">
        <v>0</v>
      </c>
      <c r="I19" s="101">
        <v>0</v>
      </c>
      <c r="J19" s="101">
        <v>0</v>
      </c>
      <c r="K19" s="101">
        <v>0</v>
      </c>
      <c r="L19" s="101">
        <v>1</v>
      </c>
      <c r="M19" s="101">
        <v>1</v>
      </c>
    </row>
    <row r="20" spans="1:13" ht="15.5" x14ac:dyDescent="0.35">
      <c r="A20" s="100">
        <v>18</v>
      </c>
      <c r="B20" s="101">
        <v>0</v>
      </c>
      <c r="C20" s="101">
        <v>1</v>
      </c>
      <c r="D20" s="101">
        <v>1</v>
      </c>
      <c r="E20" s="101">
        <v>1</v>
      </c>
      <c r="F20" s="101">
        <v>0</v>
      </c>
      <c r="G20" s="101">
        <v>0</v>
      </c>
      <c r="H20" s="101">
        <v>0</v>
      </c>
      <c r="I20" s="101">
        <v>0</v>
      </c>
      <c r="J20" s="101">
        <v>0</v>
      </c>
      <c r="K20" s="101">
        <v>0</v>
      </c>
      <c r="L20" s="101">
        <v>1</v>
      </c>
      <c r="M20" s="101">
        <v>1</v>
      </c>
    </row>
    <row r="21" spans="1:13" ht="15.5" x14ac:dyDescent="0.35">
      <c r="A21" s="100">
        <v>19</v>
      </c>
      <c r="B21" s="101">
        <v>0</v>
      </c>
      <c r="C21" s="101">
        <v>1</v>
      </c>
      <c r="D21" s="101">
        <v>1</v>
      </c>
      <c r="E21" s="101">
        <v>1</v>
      </c>
      <c r="F21" s="101">
        <v>0</v>
      </c>
      <c r="G21" s="101">
        <v>0</v>
      </c>
      <c r="H21" s="101">
        <v>0</v>
      </c>
      <c r="I21" s="101">
        <v>0</v>
      </c>
      <c r="J21" s="101">
        <v>0</v>
      </c>
      <c r="K21" s="101">
        <v>0</v>
      </c>
      <c r="L21" s="101">
        <v>1</v>
      </c>
      <c r="M21" s="101">
        <v>1</v>
      </c>
    </row>
    <row r="22" spans="1:13" ht="15.5" x14ac:dyDescent="0.35">
      <c r="A22" s="100">
        <v>20</v>
      </c>
      <c r="B22" s="101">
        <v>0</v>
      </c>
      <c r="C22" s="101">
        <v>1</v>
      </c>
      <c r="D22" s="101">
        <v>1</v>
      </c>
      <c r="E22" s="101">
        <v>1</v>
      </c>
      <c r="F22" s="101">
        <v>0</v>
      </c>
      <c r="G22" s="101">
        <v>0</v>
      </c>
      <c r="H22" s="101">
        <v>0</v>
      </c>
      <c r="I22" s="101">
        <v>0</v>
      </c>
      <c r="J22" s="101">
        <v>0</v>
      </c>
      <c r="K22" s="101">
        <v>0</v>
      </c>
      <c r="L22" s="101">
        <v>1</v>
      </c>
      <c r="M22" s="101">
        <v>1</v>
      </c>
    </row>
    <row r="23" spans="1:13" ht="15.5" x14ac:dyDescent="0.35">
      <c r="A23" s="100">
        <v>21</v>
      </c>
      <c r="B23" s="101">
        <v>0</v>
      </c>
      <c r="C23" s="101">
        <v>1</v>
      </c>
      <c r="D23" s="101">
        <v>1</v>
      </c>
      <c r="E23" s="101">
        <v>1</v>
      </c>
      <c r="F23" s="101">
        <v>0</v>
      </c>
      <c r="G23" s="101">
        <v>0</v>
      </c>
      <c r="H23" s="101">
        <v>0</v>
      </c>
      <c r="I23" s="101">
        <v>0</v>
      </c>
      <c r="J23" s="101">
        <v>0</v>
      </c>
      <c r="K23" s="101">
        <v>0</v>
      </c>
      <c r="L23" s="101">
        <v>1</v>
      </c>
      <c r="M23" s="101">
        <v>1</v>
      </c>
    </row>
    <row r="24" spans="1:13" ht="15.5" x14ac:dyDescent="0.35">
      <c r="A24" s="100">
        <v>22</v>
      </c>
      <c r="B24" s="101">
        <v>0</v>
      </c>
      <c r="C24" s="101">
        <v>1</v>
      </c>
      <c r="D24" s="101">
        <v>1</v>
      </c>
      <c r="E24" s="101">
        <v>1</v>
      </c>
      <c r="F24" s="101">
        <v>0</v>
      </c>
      <c r="G24" s="101">
        <v>0</v>
      </c>
      <c r="H24" s="101">
        <v>0</v>
      </c>
      <c r="I24" s="101">
        <v>0</v>
      </c>
      <c r="J24" s="101">
        <v>0</v>
      </c>
      <c r="K24" s="101">
        <v>0</v>
      </c>
      <c r="L24" s="101">
        <v>1</v>
      </c>
      <c r="M24" s="101">
        <v>1</v>
      </c>
    </row>
    <row r="25" spans="1:13" ht="15.5" x14ac:dyDescent="0.35">
      <c r="A25" s="100">
        <v>23</v>
      </c>
      <c r="B25" s="101">
        <v>0</v>
      </c>
      <c r="C25" s="101">
        <v>1</v>
      </c>
      <c r="D25" s="101">
        <v>1</v>
      </c>
      <c r="E25" s="101">
        <v>1</v>
      </c>
      <c r="F25" s="101">
        <v>0</v>
      </c>
      <c r="G25" s="101">
        <v>0</v>
      </c>
      <c r="H25" s="101">
        <v>0</v>
      </c>
      <c r="I25" s="101">
        <v>0</v>
      </c>
      <c r="J25" s="101">
        <v>0</v>
      </c>
      <c r="K25" s="101">
        <v>0</v>
      </c>
      <c r="L25" s="101">
        <v>1</v>
      </c>
      <c r="M25" s="101">
        <v>1</v>
      </c>
    </row>
    <row r="26" spans="1:13" ht="15.5" x14ac:dyDescent="0.35">
      <c r="A26" s="100">
        <v>24</v>
      </c>
      <c r="B26" s="101">
        <v>0</v>
      </c>
      <c r="C26" s="101">
        <v>1</v>
      </c>
      <c r="D26" s="101">
        <v>1</v>
      </c>
      <c r="E26" s="101">
        <v>1</v>
      </c>
      <c r="F26" s="101">
        <v>0</v>
      </c>
      <c r="G26" s="101">
        <v>0</v>
      </c>
      <c r="H26" s="101">
        <v>0</v>
      </c>
      <c r="I26" s="101">
        <v>0</v>
      </c>
      <c r="J26" s="101">
        <v>0</v>
      </c>
      <c r="K26" s="101">
        <v>0</v>
      </c>
      <c r="L26" s="101">
        <v>1</v>
      </c>
      <c r="M26" s="101">
        <v>1</v>
      </c>
    </row>
  </sheetData>
  <mergeCells count="1">
    <mergeCell ref="A1:M1"/>
  </mergeCells>
  <conditionalFormatting sqref="B3:M26">
    <cfRule type="cellIs" dxfId="6" priority="3" operator="equal">
      <formula>1</formula>
    </cfRule>
    <cfRule type="cellIs" dxfId="5" priority="2" operator="equal">
      <formula>2</formula>
    </cfRule>
    <cfRule type="cellIs" dxfId="4" priority="1" operator="equal">
      <formula>0</formula>
    </cfRule>
  </conditionalFormatting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81A8E8-1A06-46AE-8AD9-63D06C8D18CF}">
  <dimension ref="A1:AB31"/>
  <sheetViews>
    <sheetView workbookViewId="0">
      <selection activeCell="K34" sqref="K34"/>
    </sheetView>
  </sheetViews>
  <sheetFormatPr defaultRowHeight="14.5" x14ac:dyDescent="0.35"/>
  <cols>
    <col min="1" max="1" width="2.81640625" style="106" bestFit="1" customWidth="1"/>
    <col min="2" max="5" width="8.54296875" style="106" bestFit="1" customWidth="1"/>
    <col min="6" max="6" width="8.54296875" style="106" customWidth="1"/>
    <col min="7" max="13" width="8.54296875" style="106" bestFit="1" customWidth="1"/>
    <col min="14" max="14" width="8.54296875" style="106" customWidth="1"/>
    <col min="16" max="16" width="2.81640625" bestFit="1" customWidth="1"/>
    <col min="17" max="28" width="8.54296875" bestFit="1" customWidth="1"/>
  </cols>
  <sheetData>
    <row r="1" spans="1:28" x14ac:dyDescent="0.35">
      <c r="A1" s="118" t="s">
        <v>116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P1" s="118" t="s">
        <v>117</v>
      </c>
      <c r="Q1" s="118"/>
      <c r="R1" s="118"/>
      <c r="S1" s="118"/>
      <c r="T1" s="118"/>
      <c r="U1" s="118"/>
      <c r="V1" s="118"/>
      <c r="W1" s="118"/>
      <c r="X1" s="118"/>
      <c r="Y1" s="118"/>
      <c r="Z1" s="118"/>
      <c r="AA1" s="118"/>
      <c r="AB1" s="118"/>
    </row>
    <row r="2" spans="1:28" x14ac:dyDescent="0.35">
      <c r="A2" s="118"/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</row>
    <row r="3" spans="1:28" x14ac:dyDescent="0.35">
      <c r="A3" s="102"/>
      <c r="B3" s="103" t="s">
        <v>0</v>
      </c>
      <c r="C3" s="103" t="s">
        <v>1</v>
      </c>
      <c r="D3" s="103" t="s">
        <v>2</v>
      </c>
      <c r="E3" s="103" t="s">
        <v>3</v>
      </c>
      <c r="F3" s="103" t="s">
        <v>4</v>
      </c>
      <c r="G3" s="103" t="s">
        <v>5</v>
      </c>
      <c r="H3" s="103" t="s">
        <v>6</v>
      </c>
      <c r="I3" s="103" t="s">
        <v>7</v>
      </c>
      <c r="J3" s="103" t="s">
        <v>8</v>
      </c>
      <c r="K3" s="103" t="s">
        <v>9</v>
      </c>
      <c r="L3" s="103" t="s">
        <v>10</v>
      </c>
      <c r="M3" s="103" t="s">
        <v>11</v>
      </c>
      <c r="P3" s="104"/>
      <c r="Q3" s="105" t="s">
        <v>0</v>
      </c>
      <c r="R3" s="105" t="s">
        <v>1</v>
      </c>
      <c r="S3" s="105" t="s">
        <v>2</v>
      </c>
      <c r="T3" s="105" t="s">
        <v>3</v>
      </c>
      <c r="U3" s="105" t="s">
        <v>4</v>
      </c>
      <c r="V3" s="105" t="s">
        <v>5</v>
      </c>
      <c r="W3" s="105" t="s">
        <v>6</v>
      </c>
      <c r="X3" s="105" t="s">
        <v>7</v>
      </c>
      <c r="Y3" s="105" t="s">
        <v>8</v>
      </c>
      <c r="Z3" s="105" t="s">
        <v>9</v>
      </c>
      <c r="AA3" s="105" t="s">
        <v>10</v>
      </c>
      <c r="AB3" s="105" t="s">
        <v>11</v>
      </c>
    </row>
    <row r="4" spans="1:28" x14ac:dyDescent="0.35">
      <c r="A4" s="103">
        <v>1</v>
      </c>
      <c r="B4" s="107">
        <v>188572</v>
      </c>
      <c r="C4" s="107">
        <v>171827</v>
      </c>
      <c r="D4" s="107">
        <v>129490</v>
      </c>
      <c r="E4" s="107">
        <v>153760</v>
      </c>
      <c r="F4" s="107">
        <v>188564</v>
      </c>
      <c r="G4" s="107">
        <v>243920</v>
      </c>
      <c r="H4" s="107">
        <v>279779</v>
      </c>
      <c r="I4" s="107">
        <v>286150</v>
      </c>
      <c r="J4" s="107">
        <v>233851</v>
      </c>
      <c r="K4" s="107">
        <v>173668</v>
      </c>
      <c r="L4" s="107">
        <v>141382</v>
      </c>
      <c r="M4" s="107">
        <v>158117</v>
      </c>
      <c r="P4" s="105">
        <v>1</v>
      </c>
      <c r="Q4" s="119">
        <v>150102</v>
      </c>
      <c r="R4" s="119">
        <v>142901</v>
      </c>
      <c r="S4" s="119">
        <v>119254</v>
      </c>
      <c r="T4" s="119">
        <v>130646</v>
      </c>
      <c r="U4" s="119">
        <v>162193</v>
      </c>
      <c r="V4" s="119">
        <v>217923</v>
      </c>
      <c r="W4" s="119">
        <v>251695</v>
      </c>
      <c r="X4" s="119">
        <v>248592</v>
      </c>
      <c r="Y4" s="119">
        <v>199919</v>
      </c>
      <c r="Z4" s="119">
        <v>147176</v>
      </c>
      <c r="AA4" s="119">
        <v>132343</v>
      </c>
      <c r="AB4" s="119">
        <v>139980</v>
      </c>
    </row>
    <row r="5" spans="1:28" x14ac:dyDescent="0.35">
      <c r="A5" s="103">
        <v>2</v>
      </c>
      <c r="B5" s="107">
        <v>188572</v>
      </c>
      <c r="C5" s="107">
        <v>171827</v>
      </c>
      <c r="D5" s="107">
        <v>129490</v>
      </c>
      <c r="E5" s="107">
        <v>153760</v>
      </c>
      <c r="F5" s="107">
        <v>188564</v>
      </c>
      <c r="G5" s="107">
        <v>243920</v>
      </c>
      <c r="H5" s="107">
        <v>279779</v>
      </c>
      <c r="I5" s="107">
        <v>286150</v>
      </c>
      <c r="J5" s="107">
        <v>233851</v>
      </c>
      <c r="K5" s="107">
        <v>173668</v>
      </c>
      <c r="L5" s="107">
        <v>141382</v>
      </c>
      <c r="M5" s="107">
        <v>158117</v>
      </c>
      <c r="P5" s="105">
        <v>2</v>
      </c>
      <c r="Q5" s="119">
        <v>150102</v>
      </c>
      <c r="R5" s="119">
        <v>142901</v>
      </c>
      <c r="S5" s="119">
        <v>119254</v>
      </c>
      <c r="T5" s="119">
        <v>130646</v>
      </c>
      <c r="U5" s="119">
        <v>162193</v>
      </c>
      <c r="V5" s="119">
        <v>217923</v>
      </c>
      <c r="W5" s="119">
        <v>251695</v>
      </c>
      <c r="X5" s="119">
        <v>248592</v>
      </c>
      <c r="Y5" s="119">
        <v>199919</v>
      </c>
      <c r="Z5" s="119">
        <v>147176</v>
      </c>
      <c r="AA5" s="119">
        <v>132343</v>
      </c>
      <c r="AB5" s="119">
        <v>139980</v>
      </c>
    </row>
    <row r="6" spans="1:28" x14ac:dyDescent="0.35">
      <c r="A6" s="103">
        <v>3</v>
      </c>
      <c r="B6" s="107">
        <v>189345</v>
      </c>
      <c r="C6" s="107">
        <v>174048</v>
      </c>
      <c r="D6" s="107">
        <v>126746</v>
      </c>
      <c r="E6" s="107">
        <v>144082</v>
      </c>
      <c r="F6" s="107">
        <v>182743</v>
      </c>
      <c r="G6" s="107">
        <v>224985</v>
      </c>
      <c r="H6" s="107">
        <v>266462</v>
      </c>
      <c r="I6" s="107">
        <v>267921</v>
      </c>
      <c r="J6" s="107">
        <v>221853</v>
      </c>
      <c r="K6" s="107">
        <v>164311</v>
      </c>
      <c r="L6" s="107">
        <v>142154</v>
      </c>
      <c r="M6" s="107">
        <v>156200</v>
      </c>
      <c r="P6" s="105">
        <v>3</v>
      </c>
      <c r="Q6" s="119">
        <v>150911</v>
      </c>
      <c r="R6" s="119">
        <v>144140</v>
      </c>
      <c r="S6" s="119">
        <v>118550</v>
      </c>
      <c r="T6" s="119">
        <v>129076</v>
      </c>
      <c r="U6" s="119">
        <v>155664</v>
      </c>
      <c r="V6" s="119">
        <v>208738</v>
      </c>
      <c r="W6" s="119">
        <v>237695</v>
      </c>
      <c r="X6" s="119">
        <v>240027</v>
      </c>
      <c r="Y6" s="119">
        <v>187703</v>
      </c>
      <c r="Z6" s="119">
        <v>142594</v>
      </c>
      <c r="AA6" s="119">
        <v>131535</v>
      </c>
      <c r="AB6" s="119">
        <v>140480</v>
      </c>
    </row>
    <row r="7" spans="1:28" x14ac:dyDescent="0.35">
      <c r="A7" s="103">
        <v>4</v>
      </c>
      <c r="B7" s="107">
        <v>189345</v>
      </c>
      <c r="C7" s="107">
        <v>174048</v>
      </c>
      <c r="D7" s="107">
        <v>126746</v>
      </c>
      <c r="E7" s="107">
        <v>144082</v>
      </c>
      <c r="F7" s="107">
        <v>182743</v>
      </c>
      <c r="G7" s="107">
        <v>224985</v>
      </c>
      <c r="H7" s="107">
        <v>266462</v>
      </c>
      <c r="I7" s="107">
        <v>267921</v>
      </c>
      <c r="J7" s="107">
        <v>221853</v>
      </c>
      <c r="K7" s="107">
        <v>164311</v>
      </c>
      <c r="L7" s="107">
        <v>142154</v>
      </c>
      <c r="M7" s="107">
        <v>156200</v>
      </c>
      <c r="P7" s="105">
        <v>4</v>
      </c>
      <c r="Q7" s="119">
        <v>150911</v>
      </c>
      <c r="R7" s="119">
        <v>144140</v>
      </c>
      <c r="S7" s="119">
        <v>118550</v>
      </c>
      <c r="T7" s="119">
        <v>129076</v>
      </c>
      <c r="U7" s="119">
        <v>155664</v>
      </c>
      <c r="V7" s="119">
        <v>208738</v>
      </c>
      <c r="W7" s="119">
        <v>237695</v>
      </c>
      <c r="X7" s="119">
        <v>240027</v>
      </c>
      <c r="Y7" s="119">
        <v>187703</v>
      </c>
      <c r="Z7" s="119">
        <v>142594</v>
      </c>
      <c r="AA7" s="119">
        <v>131535</v>
      </c>
      <c r="AB7" s="119">
        <v>140480</v>
      </c>
    </row>
    <row r="8" spans="1:28" x14ac:dyDescent="0.35">
      <c r="A8" s="103">
        <v>5</v>
      </c>
      <c r="B8" s="107">
        <v>189345</v>
      </c>
      <c r="C8" s="107">
        <v>174048</v>
      </c>
      <c r="D8" s="107">
        <v>126746</v>
      </c>
      <c r="E8" s="107">
        <v>144082</v>
      </c>
      <c r="F8" s="107">
        <v>182743</v>
      </c>
      <c r="G8" s="107">
        <v>224985</v>
      </c>
      <c r="H8" s="107">
        <v>266462</v>
      </c>
      <c r="I8" s="107">
        <v>267921</v>
      </c>
      <c r="J8" s="107">
        <v>221853</v>
      </c>
      <c r="K8" s="107">
        <v>164311</v>
      </c>
      <c r="L8" s="107">
        <v>142154</v>
      </c>
      <c r="M8" s="107">
        <v>156200</v>
      </c>
      <c r="P8" s="105">
        <v>5</v>
      </c>
      <c r="Q8" s="119">
        <v>150911</v>
      </c>
      <c r="R8" s="119">
        <v>144140</v>
      </c>
      <c r="S8" s="119">
        <v>118550</v>
      </c>
      <c r="T8" s="119">
        <v>129076</v>
      </c>
      <c r="U8" s="119">
        <v>155664</v>
      </c>
      <c r="V8" s="119">
        <v>208738</v>
      </c>
      <c r="W8" s="119">
        <v>237695</v>
      </c>
      <c r="X8" s="119">
        <v>240027</v>
      </c>
      <c r="Y8" s="119">
        <v>187703</v>
      </c>
      <c r="Z8" s="119">
        <v>142594</v>
      </c>
      <c r="AA8" s="119">
        <v>131535</v>
      </c>
      <c r="AB8" s="119">
        <v>140480</v>
      </c>
    </row>
    <row r="9" spans="1:28" x14ac:dyDescent="0.35">
      <c r="A9" s="103">
        <v>6</v>
      </c>
      <c r="B9" s="107">
        <v>189345</v>
      </c>
      <c r="C9" s="107">
        <v>174048</v>
      </c>
      <c r="D9" s="107">
        <v>126746</v>
      </c>
      <c r="E9" s="107">
        <v>144082</v>
      </c>
      <c r="F9" s="107">
        <v>182743</v>
      </c>
      <c r="G9" s="107">
        <v>224985</v>
      </c>
      <c r="H9" s="107">
        <v>266462</v>
      </c>
      <c r="I9" s="107">
        <v>267921</v>
      </c>
      <c r="J9" s="107">
        <v>221853</v>
      </c>
      <c r="K9" s="107">
        <v>164311</v>
      </c>
      <c r="L9" s="107">
        <v>142154</v>
      </c>
      <c r="M9" s="107">
        <v>156200</v>
      </c>
      <c r="P9" s="105">
        <v>6</v>
      </c>
      <c r="Q9" s="119">
        <v>150911</v>
      </c>
      <c r="R9" s="119">
        <v>144140</v>
      </c>
      <c r="S9" s="119">
        <v>118550</v>
      </c>
      <c r="T9" s="119">
        <v>129076</v>
      </c>
      <c r="U9" s="119">
        <v>155664</v>
      </c>
      <c r="V9" s="119">
        <v>208738</v>
      </c>
      <c r="W9" s="119">
        <v>237695</v>
      </c>
      <c r="X9" s="119">
        <v>240027</v>
      </c>
      <c r="Y9" s="119">
        <v>187703</v>
      </c>
      <c r="Z9" s="119">
        <v>142594</v>
      </c>
      <c r="AA9" s="119">
        <v>131535</v>
      </c>
      <c r="AB9" s="119">
        <v>140480</v>
      </c>
    </row>
    <row r="10" spans="1:28" x14ac:dyDescent="0.35">
      <c r="A10" s="103">
        <v>7</v>
      </c>
      <c r="B10" s="107">
        <v>209648</v>
      </c>
      <c r="C10" s="107">
        <v>192047</v>
      </c>
      <c r="D10" s="107">
        <v>147924</v>
      </c>
      <c r="E10" s="107">
        <v>162986</v>
      </c>
      <c r="F10" s="107">
        <v>202676</v>
      </c>
      <c r="G10" s="107">
        <v>246924</v>
      </c>
      <c r="H10" s="107">
        <v>277818</v>
      </c>
      <c r="I10" s="107">
        <v>284886</v>
      </c>
      <c r="J10" s="107">
        <v>243001</v>
      </c>
      <c r="K10" s="107">
        <v>188872</v>
      </c>
      <c r="L10" s="107">
        <v>173575</v>
      </c>
      <c r="M10" s="107">
        <v>180057</v>
      </c>
      <c r="P10" s="105">
        <v>7</v>
      </c>
      <c r="Q10" s="119">
        <v>161692</v>
      </c>
      <c r="R10" s="119">
        <v>148955</v>
      </c>
      <c r="S10" s="119">
        <v>124103</v>
      </c>
      <c r="T10" s="119">
        <v>135785</v>
      </c>
      <c r="U10" s="119">
        <v>169837</v>
      </c>
      <c r="V10" s="119">
        <v>224356</v>
      </c>
      <c r="W10" s="119">
        <v>251185</v>
      </c>
      <c r="X10" s="119">
        <v>247538</v>
      </c>
      <c r="Y10" s="119">
        <v>211018</v>
      </c>
      <c r="Z10" s="119">
        <v>161122</v>
      </c>
      <c r="AA10" s="119">
        <v>143502</v>
      </c>
      <c r="AB10" s="119">
        <v>156171</v>
      </c>
    </row>
    <row r="11" spans="1:28" x14ac:dyDescent="0.35">
      <c r="A11" s="103">
        <v>8</v>
      </c>
      <c r="B11" s="107">
        <v>209648</v>
      </c>
      <c r="C11" s="107">
        <v>192047</v>
      </c>
      <c r="D11" s="107">
        <v>147924</v>
      </c>
      <c r="E11" s="107">
        <v>162986</v>
      </c>
      <c r="F11" s="107">
        <v>202676</v>
      </c>
      <c r="G11" s="107">
        <v>246924</v>
      </c>
      <c r="H11" s="107">
        <v>277818</v>
      </c>
      <c r="I11" s="107">
        <v>284886</v>
      </c>
      <c r="J11" s="107">
        <v>243001</v>
      </c>
      <c r="K11" s="107">
        <v>188872</v>
      </c>
      <c r="L11" s="107">
        <v>173575</v>
      </c>
      <c r="M11" s="107">
        <v>180057</v>
      </c>
      <c r="P11" s="105">
        <v>8</v>
      </c>
      <c r="Q11" s="119">
        <v>161692</v>
      </c>
      <c r="R11" s="119">
        <v>148955</v>
      </c>
      <c r="S11" s="119">
        <v>124103</v>
      </c>
      <c r="T11" s="119">
        <v>135785</v>
      </c>
      <c r="U11" s="119">
        <v>169837</v>
      </c>
      <c r="V11" s="119">
        <v>224356</v>
      </c>
      <c r="W11" s="119">
        <v>251185</v>
      </c>
      <c r="X11" s="119">
        <v>247538</v>
      </c>
      <c r="Y11" s="119">
        <v>211018</v>
      </c>
      <c r="Z11" s="119">
        <v>161122</v>
      </c>
      <c r="AA11" s="119">
        <v>143502</v>
      </c>
      <c r="AB11" s="119">
        <v>156171</v>
      </c>
    </row>
    <row r="12" spans="1:28" x14ac:dyDescent="0.35">
      <c r="A12" s="103">
        <v>9</v>
      </c>
      <c r="B12" s="107">
        <v>209648</v>
      </c>
      <c r="C12" s="107">
        <v>192047</v>
      </c>
      <c r="D12" s="107">
        <v>147924</v>
      </c>
      <c r="E12" s="107">
        <v>162986</v>
      </c>
      <c r="F12" s="107">
        <v>202676</v>
      </c>
      <c r="G12" s="107">
        <v>246924</v>
      </c>
      <c r="H12" s="107">
        <v>277818</v>
      </c>
      <c r="I12" s="107">
        <v>284886</v>
      </c>
      <c r="J12" s="107">
        <v>243001</v>
      </c>
      <c r="K12" s="107">
        <v>188872</v>
      </c>
      <c r="L12" s="107">
        <v>173575</v>
      </c>
      <c r="M12" s="107">
        <v>180057</v>
      </c>
      <c r="P12" s="105">
        <v>9</v>
      </c>
      <c r="Q12" s="119">
        <v>161692</v>
      </c>
      <c r="R12" s="119">
        <v>148955</v>
      </c>
      <c r="S12" s="119">
        <v>124103</v>
      </c>
      <c r="T12" s="119">
        <v>135785</v>
      </c>
      <c r="U12" s="119">
        <v>169837</v>
      </c>
      <c r="V12" s="119">
        <v>224356</v>
      </c>
      <c r="W12" s="119">
        <v>251185</v>
      </c>
      <c r="X12" s="119">
        <v>247538</v>
      </c>
      <c r="Y12" s="119">
        <v>211018</v>
      </c>
      <c r="Z12" s="119">
        <v>161122</v>
      </c>
      <c r="AA12" s="119">
        <v>143502</v>
      </c>
      <c r="AB12" s="119">
        <v>156171</v>
      </c>
    </row>
    <row r="13" spans="1:28" x14ac:dyDescent="0.35">
      <c r="A13" s="103">
        <v>10</v>
      </c>
      <c r="B13" s="107">
        <v>209648</v>
      </c>
      <c r="C13" s="107">
        <v>192047</v>
      </c>
      <c r="D13" s="107">
        <v>147924</v>
      </c>
      <c r="E13" s="107">
        <v>162986</v>
      </c>
      <c r="F13" s="107">
        <v>202676</v>
      </c>
      <c r="G13" s="107">
        <v>246924</v>
      </c>
      <c r="H13" s="107">
        <v>277818</v>
      </c>
      <c r="I13" s="107">
        <v>284886</v>
      </c>
      <c r="J13" s="107">
        <v>243001</v>
      </c>
      <c r="K13" s="107">
        <v>188872</v>
      </c>
      <c r="L13" s="107">
        <v>173575</v>
      </c>
      <c r="M13" s="107">
        <v>180057</v>
      </c>
      <c r="P13" s="105">
        <v>10</v>
      </c>
      <c r="Q13" s="119">
        <v>161692</v>
      </c>
      <c r="R13" s="119">
        <v>148955</v>
      </c>
      <c r="S13" s="119">
        <v>124103</v>
      </c>
      <c r="T13" s="119">
        <v>135785</v>
      </c>
      <c r="U13" s="119">
        <v>169837</v>
      </c>
      <c r="V13" s="119">
        <v>224356</v>
      </c>
      <c r="W13" s="119">
        <v>251185</v>
      </c>
      <c r="X13" s="119">
        <v>247538</v>
      </c>
      <c r="Y13" s="119">
        <v>211018</v>
      </c>
      <c r="Z13" s="119">
        <v>161122</v>
      </c>
      <c r="AA13" s="119">
        <v>143502</v>
      </c>
      <c r="AB13" s="119">
        <v>156171</v>
      </c>
    </row>
    <row r="14" spans="1:28" x14ac:dyDescent="0.35">
      <c r="A14" s="103">
        <v>11</v>
      </c>
      <c r="B14" s="107">
        <v>195987</v>
      </c>
      <c r="C14" s="107">
        <v>185357</v>
      </c>
      <c r="D14" s="107">
        <v>150239</v>
      </c>
      <c r="E14" s="107">
        <v>179938</v>
      </c>
      <c r="F14" s="107">
        <v>225188</v>
      </c>
      <c r="G14" s="107">
        <v>301916</v>
      </c>
      <c r="H14" s="107">
        <v>324623</v>
      </c>
      <c r="I14" s="107">
        <v>326173</v>
      </c>
      <c r="J14" s="107">
        <v>292524</v>
      </c>
      <c r="K14" s="107">
        <v>212893</v>
      </c>
      <c r="L14" s="107">
        <v>180815</v>
      </c>
      <c r="M14" s="107">
        <v>182540</v>
      </c>
      <c r="P14" s="105">
        <v>11</v>
      </c>
      <c r="Q14" s="119">
        <v>171035</v>
      </c>
      <c r="R14" s="119">
        <v>150125</v>
      </c>
      <c r="S14" s="119">
        <v>131840</v>
      </c>
      <c r="T14" s="119">
        <v>139142</v>
      </c>
      <c r="U14" s="119">
        <v>200891</v>
      </c>
      <c r="V14" s="119">
        <v>265601</v>
      </c>
      <c r="W14" s="119">
        <v>305302</v>
      </c>
      <c r="X14" s="119">
        <v>300117</v>
      </c>
      <c r="Y14" s="119">
        <v>259866</v>
      </c>
      <c r="Z14" s="119">
        <v>178441</v>
      </c>
      <c r="AA14" s="119">
        <v>158754</v>
      </c>
      <c r="AB14" s="119">
        <v>158248</v>
      </c>
    </row>
    <row r="15" spans="1:28" x14ac:dyDescent="0.35">
      <c r="A15" s="103">
        <v>12</v>
      </c>
      <c r="B15" s="107">
        <v>195987</v>
      </c>
      <c r="C15" s="107">
        <v>185357</v>
      </c>
      <c r="D15" s="107">
        <v>150239</v>
      </c>
      <c r="E15" s="107">
        <v>179938</v>
      </c>
      <c r="F15" s="107">
        <v>225188</v>
      </c>
      <c r="G15" s="107">
        <v>301916</v>
      </c>
      <c r="H15" s="107">
        <v>324623</v>
      </c>
      <c r="I15" s="107">
        <v>326173</v>
      </c>
      <c r="J15" s="107">
        <v>292524</v>
      </c>
      <c r="K15" s="107">
        <v>212893</v>
      </c>
      <c r="L15" s="107">
        <v>180815</v>
      </c>
      <c r="M15" s="107">
        <v>182540</v>
      </c>
      <c r="P15" s="105">
        <v>12</v>
      </c>
      <c r="Q15" s="119">
        <v>171035</v>
      </c>
      <c r="R15" s="119">
        <v>150125</v>
      </c>
      <c r="S15" s="119">
        <v>131840</v>
      </c>
      <c r="T15" s="119">
        <v>139142</v>
      </c>
      <c r="U15" s="119">
        <v>200891</v>
      </c>
      <c r="V15" s="119">
        <v>265601</v>
      </c>
      <c r="W15" s="119">
        <v>305302</v>
      </c>
      <c r="X15" s="119">
        <v>300117</v>
      </c>
      <c r="Y15" s="119">
        <v>259866</v>
      </c>
      <c r="Z15" s="119">
        <v>178441</v>
      </c>
      <c r="AA15" s="119">
        <v>158754</v>
      </c>
      <c r="AB15" s="119">
        <v>158248</v>
      </c>
    </row>
    <row r="16" spans="1:28" x14ac:dyDescent="0.35">
      <c r="A16" s="103">
        <v>13</v>
      </c>
      <c r="B16" s="107">
        <v>195987</v>
      </c>
      <c r="C16" s="107">
        <v>185357</v>
      </c>
      <c r="D16" s="107">
        <v>150239</v>
      </c>
      <c r="E16" s="107">
        <v>179938</v>
      </c>
      <c r="F16" s="107">
        <v>225188</v>
      </c>
      <c r="G16" s="107">
        <v>301916</v>
      </c>
      <c r="H16" s="107">
        <v>324623</v>
      </c>
      <c r="I16" s="107">
        <v>326173</v>
      </c>
      <c r="J16" s="107">
        <v>292524</v>
      </c>
      <c r="K16" s="107">
        <v>212893</v>
      </c>
      <c r="L16" s="107">
        <v>180815</v>
      </c>
      <c r="M16" s="107">
        <v>182540</v>
      </c>
      <c r="P16" s="105">
        <v>13</v>
      </c>
      <c r="Q16" s="119">
        <v>171035</v>
      </c>
      <c r="R16" s="119">
        <v>150125</v>
      </c>
      <c r="S16" s="119">
        <v>131840</v>
      </c>
      <c r="T16" s="119">
        <v>139142</v>
      </c>
      <c r="U16" s="119">
        <v>200891</v>
      </c>
      <c r="V16" s="119">
        <v>265601</v>
      </c>
      <c r="W16" s="119">
        <v>305302</v>
      </c>
      <c r="X16" s="119">
        <v>300117</v>
      </c>
      <c r="Y16" s="119">
        <v>259866</v>
      </c>
      <c r="Z16" s="119">
        <v>178441</v>
      </c>
      <c r="AA16" s="119">
        <v>158754</v>
      </c>
      <c r="AB16" s="119">
        <v>158248</v>
      </c>
    </row>
    <row r="17" spans="1:28" x14ac:dyDescent="0.35">
      <c r="A17" s="103">
        <v>14</v>
      </c>
      <c r="B17" s="107">
        <v>195987</v>
      </c>
      <c r="C17" s="107">
        <v>185357</v>
      </c>
      <c r="D17" s="107">
        <v>150239</v>
      </c>
      <c r="E17" s="107">
        <v>179938</v>
      </c>
      <c r="F17" s="107">
        <v>225188</v>
      </c>
      <c r="G17" s="107">
        <v>301916</v>
      </c>
      <c r="H17" s="107">
        <v>324623</v>
      </c>
      <c r="I17" s="107">
        <v>326173</v>
      </c>
      <c r="J17" s="107">
        <v>292524</v>
      </c>
      <c r="K17" s="107">
        <v>212893</v>
      </c>
      <c r="L17" s="107">
        <v>180815</v>
      </c>
      <c r="M17" s="107">
        <v>182540</v>
      </c>
      <c r="P17" s="105">
        <v>14</v>
      </c>
      <c r="Q17" s="119">
        <v>171035</v>
      </c>
      <c r="R17" s="119">
        <v>150125</v>
      </c>
      <c r="S17" s="119">
        <v>131840</v>
      </c>
      <c r="T17" s="119">
        <v>139142</v>
      </c>
      <c r="U17" s="119">
        <v>200891</v>
      </c>
      <c r="V17" s="119">
        <v>265601</v>
      </c>
      <c r="W17" s="119">
        <v>305302</v>
      </c>
      <c r="X17" s="119">
        <v>300117</v>
      </c>
      <c r="Y17" s="119">
        <v>259866</v>
      </c>
      <c r="Z17" s="119">
        <v>178441</v>
      </c>
      <c r="AA17" s="119">
        <v>158754</v>
      </c>
      <c r="AB17" s="119">
        <v>158248</v>
      </c>
    </row>
    <row r="18" spans="1:28" x14ac:dyDescent="0.35">
      <c r="A18" s="103">
        <v>15</v>
      </c>
      <c r="B18" s="107">
        <v>199352</v>
      </c>
      <c r="C18" s="107">
        <v>192588</v>
      </c>
      <c r="D18" s="107">
        <v>157029</v>
      </c>
      <c r="E18" s="107">
        <v>192236</v>
      </c>
      <c r="F18" s="107">
        <v>234582</v>
      </c>
      <c r="G18" s="107">
        <v>316239</v>
      </c>
      <c r="H18" s="107">
        <v>338413</v>
      </c>
      <c r="I18" s="107">
        <v>342066</v>
      </c>
      <c r="J18" s="107">
        <v>309641</v>
      </c>
      <c r="K18" s="107">
        <v>226547</v>
      </c>
      <c r="L18" s="107">
        <v>193386</v>
      </c>
      <c r="M18" s="107">
        <v>187389</v>
      </c>
      <c r="P18" s="105">
        <v>15</v>
      </c>
      <c r="Q18" s="119">
        <v>177421</v>
      </c>
      <c r="R18" s="119">
        <v>157837</v>
      </c>
      <c r="S18" s="119">
        <v>136164</v>
      </c>
      <c r="T18" s="119">
        <v>154981</v>
      </c>
      <c r="U18" s="119">
        <v>207974</v>
      </c>
      <c r="V18" s="119">
        <v>280221</v>
      </c>
      <c r="W18" s="119">
        <v>316901</v>
      </c>
      <c r="X18" s="119">
        <v>323864</v>
      </c>
      <c r="Y18" s="119">
        <v>285835</v>
      </c>
      <c r="Z18" s="119">
        <v>195492</v>
      </c>
      <c r="AA18" s="119">
        <v>171275</v>
      </c>
      <c r="AB18" s="119">
        <v>160154</v>
      </c>
    </row>
    <row r="19" spans="1:28" x14ac:dyDescent="0.35">
      <c r="A19" s="103">
        <v>16</v>
      </c>
      <c r="B19" s="107">
        <v>199352</v>
      </c>
      <c r="C19" s="107">
        <v>192588</v>
      </c>
      <c r="D19" s="107">
        <v>157029</v>
      </c>
      <c r="E19" s="107">
        <v>192236</v>
      </c>
      <c r="F19" s="107">
        <v>234582</v>
      </c>
      <c r="G19" s="107">
        <v>316239</v>
      </c>
      <c r="H19" s="107">
        <v>338413</v>
      </c>
      <c r="I19" s="107">
        <v>342066</v>
      </c>
      <c r="J19" s="107">
        <v>309641</v>
      </c>
      <c r="K19" s="107">
        <v>226547</v>
      </c>
      <c r="L19" s="107">
        <v>193386</v>
      </c>
      <c r="M19" s="107">
        <v>187389</v>
      </c>
      <c r="P19" s="105">
        <v>16</v>
      </c>
      <c r="Q19" s="119">
        <v>177421</v>
      </c>
      <c r="R19" s="119">
        <v>157837</v>
      </c>
      <c r="S19" s="119">
        <v>136164</v>
      </c>
      <c r="T19" s="119">
        <v>154981</v>
      </c>
      <c r="U19" s="119">
        <v>207974</v>
      </c>
      <c r="V19" s="119">
        <v>280221</v>
      </c>
      <c r="W19" s="119">
        <v>316901</v>
      </c>
      <c r="X19" s="119">
        <v>323864</v>
      </c>
      <c r="Y19" s="119">
        <v>285835</v>
      </c>
      <c r="Z19" s="119">
        <v>195492</v>
      </c>
      <c r="AA19" s="119">
        <v>171275</v>
      </c>
      <c r="AB19" s="119">
        <v>160154</v>
      </c>
    </row>
    <row r="20" spans="1:28" x14ac:dyDescent="0.35">
      <c r="A20" s="103">
        <v>17</v>
      </c>
      <c r="B20" s="107">
        <v>199352</v>
      </c>
      <c r="C20" s="107">
        <v>192588</v>
      </c>
      <c r="D20" s="107">
        <v>157029</v>
      </c>
      <c r="E20" s="107">
        <v>192236</v>
      </c>
      <c r="F20" s="107">
        <v>234582</v>
      </c>
      <c r="G20" s="107">
        <v>316239</v>
      </c>
      <c r="H20" s="107">
        <v>338413</v>
      </c>
      <c r="I20" s="107">
        <v>342066</v>
      </c>
      <c r="J20" s="107">
        <v>309641</v>
      </c>
      <c r="K20" s="107">
        <v>226547</v>
      </c>
      <c r="L20" s="107">
        <v>193386</v>
      </c>
      <c r="M20" s="107">
        <v>187389</v>
      </c>
      <c r="P20" s="105">
        <v>17</v>
      </c>
      <c r="Q20" s="119">
        <v>177421</v>
      </c>
      <c r="R20" s="119">
        <v>157837</v>
      </c>
      <c r="S20" s="119">
        <v>136164</v>
      </c>
      <c r="T20" s="119">
        <v>154981</v>
      </c>
      <c r="U20" s="119">
        <v>207974</v>
      </c>
      <c r="V20" s="119">
        <v>280221</v>
      </c>
      <c r="W20" s="119">
        <v>316901</v>
      </c>
      <c r="X20" s="119">
        <v>323864</v>
      </c>
      <c r="Y20" s="119">
        <v>285835</v>
      </c>
      <c r="Z20" s="119">
        <v>195492</v>
      </c>
      <c r="AA20" s="119">
        <v>171275</v>
      </c>
      <c r="AB20" s="119">
        <v>160154</v>
      </c>
    </row>
    <row r="21" spans="1:28" x14ac:dyDescent="0.35">
      <c r="A21" s="103">
        <v>18</v>
      </c>
      <c r="B21" s="107">
        <v>199352</v>
      </c>
      <c r="C21" s="107">
        <v>192588</v>
      </c>
      <c r="D21" s="107">
        <v>157029</v>
      </c>
      <c r="E21" s="107">
        <v>192236</v>
      </c>
      <c r="F21" s="107">
        <v>234582</v>
      </c>
      <c r="G21" s="107">
        <v>316239</v>
      </c>
      <c r="H21" s="107">
        <v>338413</v>
      </c>
      <c r="I21" s="107">
        <v>342066</v>
      </c>
      <c r="J21" s="107">
        <v>309641</v>
      </c>
      <c r="K21" s="107">
        <v>226547</v>
      </c>
      <c r="L21" s="107">
        <v>193386</v>
      </c>
      <c r="M21" s="107">
        <v>187389</v>
      </c>
      <c r="P21" s="105">
        <v>18</v>
      </c>
      <c r="Q21" s="119">
        <v>177421</v>
      </c>
      <c r="R21" s="119">
        <v>157837</v>
      </c>
      <c r="S21" s="119">
        <v>136164</v>
      </c>
      <c r="T21" s="119">
        <v>154981</v>
      </c>
      <c r="U21" s="119">
        <v>207974</v>
      </c>
      <c r="V21" s="119">
        <v>280221</v>
      </c>
      <c r="W21" s="119">
        <v>316901</v>
      </c>
      <c r="X21" s="119">
        <v>323864</v>
      </c>
      <c r="Y21" s="119">
        <v>285835</v>
      </c>
      <c r="Z21" s="119">
        <v>195492</v>
      </c>
      <c r="AA21" s="119">
        <v>171275</v>
      </c>
      <c r="AB21" s="119">
        <v>160154</v>
      </c>
    </row>
    <row r="22" spans="1:28" x14ac:dyDescent="0.35">
      <c r="A22" s="103">
        <v>19</v>
      </c>
      <c r="B22" s="107">
        <v>204010</v>
      </c>
      <c r="C22" s="107">
        <v>192038</v>
      </c>
      <c r="D22" s="107">
        <v>158563</v>
      </c>
      <c r="E22" s="107">
        <v>193505</v>
      </c>
      <c r="F22" s="107">
        <v>234672</v>
      </c>
      <c r="G22" s="107">
        <v>308476</v>
      </c>
      <c r="H22" s="107">
        <v>334179</v>
      </c>
      <c r="I22" s="107">
        <v>334793</v>
      </c>
      <c r="J22" s="107">
        <v>307176</v>
      </c>
      <c r="K22" s="107">
        <v>227946</v>
      </c>
      <c r="L22" s="107">
        <v>183886</v>
      </c>
      <c r="M22" s="107">
        <v>184125</v>
      </c>
      <c r="P22" s="105">
        <v>19</v>
      </c>
      <c r="Q22" s="119">
        <v>172275</v>
      </c>
      <c r="R22" s="119">
        <v>151001</v>
      </c>
      <c r="S22" s="119">
        <v>136365</v>
      </c>
      <c r="T22" s="119">
        <v>158677</v>
      </c>
      <c r="U22" s="119">
        <v>200408</v>
      </c>
      <c r="V22" s="119">
        <v>268502</v>
      </c>
      <c r="W22" s="119">
        <v>311849</v>
      </c>
      <c r="X22" s="119">
        <v>318199</v>
      </c>
      <c r="Y22" s="119">
        <v>279099</v>
      </c>
      <c r="Z22" s="119">
        <v>191321</v>
      </c>
      <c r="AA22" s="119">
        <v>155948</v>
      </c>
      <c r="AB22" s="119">
        <v>157681</v>
      </c>
    </row>
    <row r="23" spans="1:28" x14ac:dyDescent="0.35">
      <c r="A23" s="103">
        <v>20</v>
      </c>
      <c r="B23" s="107">
        <v>204010</v>
      </c>
      <c r="C23" s="107">
        <v>192038</v>
      </c>
      <c r="D23" s="107">
        <v>158563</v>
      </c>
      <c r="E23" s="107">
        <v>193505</v>
      </c>
      <c r="F23" s="107">
        <v>234672</v>
      </c>
      <c r="G23" s="107">
        <v>308476</v>
      </c>
      <c r="H23" s="107">
        <v>334179</v>
      </c>
      <c r="I23" s="107">
        <v>334793</v>
      </c>
      <c r="J23" s="107">
        <v>307176</v>
      </c>
      <c r="K23" s="107">
        <v>227946</v>
      </c>
      <c r="L23" s="107">
        <v>183886</v>
      </c>
      <c r="M23" s="107">
        <v>184125</v>
      </c>
      <c r="P23" s="105">
        <v>20</v>
      </c>
      <c r="Q23" s="119">
        <v>172275</v>
      </c>
      <c r="R23" s="119">
        <v>151001</v>
      </c>
      <c r="S23" s="119">
        <v>136365</v>
      </c>
      <c r="T23" s="119">
        <v>158677</v>
      </c>
      <c r="U23" s="119">
        <v>200408</v>
      </c>
      <c r="V23" s="119">
        <v>268502</v>
      </c>
      <c r="W23" s="119">
        <v>311849</v>
      </c>
      <c r="X23" s="119">
        <v>318199</v>
      </c>
      <c r="Y23" s="119">
        <v>279099</v>
      </c>
      <c r="Z23" s="119">
        <v>191321</v>
      </c>
      <c r="AA23" s="119">
        <v>155948</v>
      </c>
      <c r="AB23" s="119">
        <v>157681</v>
      </c>
    </row>
    <row r="24" spans="1:28" x14ac:dyDescent="0.35">
      <c r="A24" s="103">
        <v>21</v>
      </c>
      <c r="B24" s="107">
        <v>204010</v>
      </c>
      <c r="C24" s="107">
        <v>192038</v>
      </c>
      <c r="D24" s="107">
        <v>158563</v>
      </c>
      <c r="E24" s="107">
        <v>193505</v>
      </c>
      <c r="F24" s="107">
        <v>234672</v>
      </c>
      <c r="G24" s="107">
        <v>308476</v>
      </c>
      <c r="H24" s="107">
        <v>334179</v>
      </c>
      <c r="I24" s="107">
        <v>334793</v>
      </c>
      <c r="J24" s="107">
        <v>307176</v>
      </c>
      <c r="K24" s="107">
        <v>227946</v>
      </c>
      <c r="L24" s="107">
        <v>183886</v>
      </c>
      <c r="M24" s="107">
        <v>184125</v>
      </c>
      <c r="P24" s="105">
        <v>21</v>
      </c>
      <c r="Q24" s="119">
        <v>172275</v>
      </c>
      <c r="R24" s="119">
        <v>151001</v>
      </c>
      <c r="S24" s="119">
        <v>136365</v>
      </c>
      <c r="T24" s="119">
        <v>158677</v>
      </c>
      <c r="U24" s="119">
        <v>200408</v>
      </c>
      <c r="V24" s="119">
        <v>268502</v>
      </c>
      <c r="W24" s="119">
        <v>311849</v>
      </c>
      <c r="X24" s="119">
        <v>318199</v>
      </c>
      <c r="Y24" s="119">
        <v>279099</v>
      </c>
      <c r="Z24" s="119">
        <v>191321</v>
      </c>
      <c r="AA24" s="119">
        <v>155948</v>
      </c>
      <c r="AB24" s="119">
        <v>157681</v>
      </c>
    </row>
    <row r="25" spans="1:28" x14ac:dyDescent="0.35">
      <c r="A25" s="103">
        <v>22</v>
      </c>
      <c r="B25" s="107">
        <v>204010</v>
      </c>
      <c r="C25" s="107">
        <v>192038</v>
      </c>
      <c r="D25" s="107">
        <v>158563</v>
      </c>
      <c r="E25" s="107">
        <v>193505</v>
      </c>
      <c r="F25" s="107">
        <v>234672</v>
      </c>
      <c r="G25" s="107">
        <v>308476</v>
      </c>
      <c r="H25" s="107">
        <v>334179</v>
      </c>
      <c r="I25" s="107">
        <v>334793</v>
      </c>
      <c r="J25" s="107">
        <v>307176</v>
      </c>
      <c r="K25" s="107">
        <v>227946</v>
      </c>
      <c r="L25" s="107">
        <v>183886</v>
      </c>
      <c r="M25" s="107">
        <v>184125</v>
      </c>
      <c r="P25" s="105">
        <v>22</v>
      </c>
      <c r="Q25" s="119">
        <v>172275</v>
      </c>
      <c r="R25" s="119">
        <v>151001</v>
      </c>
      <c r="S25" s="119">
        <v>136365</v>
      </c>
      <c r="T25" s="119">
        <v>158677</v>
      </c>
      <c r="U25" s="119">
        <v>200408</v>
      </c>
      <c r="V25" s="119">
        <v>268502</v>
      </c>
      <c r="W25" s="119">
        <v>311849</v>
      </c>
      <c r="X25" s="119">
        <v>318199</v>
      </c>
      <c r="Y25" s="119">
        <v>279099</v>
      </c>
      <c r="Z25" s="119">
        <v>191321</v>
      </c>
      <c r="AA25" s="119">
        <v>155948</v>
      </c>
      <c r="AB25" s="119">
        <v>157681</v>
      </c>
    </row>
    <row r="26" spans="1:28" x14ac:dyDescent="0.35">
      <c r="A26" s="103">
        <v>23</v>
      </c>
      <c r="B26" s="107">
        <v>188572</v>
      </c>
      <c r="C26" s="107">
        <v>171827</v>
      </c>
      <c r="D26" s="107">
        <v>129490</v>
      </c>
      <c r="E26" s="107">
        <v>153760</v>
      </c>
      <c r="F26" s="107">
        <v>188564</v>
      </c>
      <c r="G26" s="107">
        <v>243920</v>
      </c>
      <c r="H26" s="107">
        <v>279779</v>
      </c>
      <c r="I26" s="107">
        <v>286150</v>
      </c>
      <c r="J26" s="107">
        <v>233851</v>
      </c>
      <c r="K26" s="107">
        <v>173668</v>
      </c>
      <c r="L26" s="107">
        <v>141382</v>
      </c>
      <c r="M26" s="107">
        <v>158117</v>
      </c>
      <c r="P26" s="105">
        <v>23</v>
      </c>
      <c r="Q26" s="119">
        <v>150102</v>
      </c>
      <c r="R26" s="119">
        <v>142901</v>
      </c>
      <c r="S26" s="119">
        <v>119254</v>
      </c>
      <c r="T26" s="119">
        <v>130646</v>
      </c>
      <c r="U26" s="119">
        <v>162193</v>
      </c>
      <c r="V26" s="119">
        <v>217923</v>
      </c>
      <c r="W26" s="119">
        <v>251695</v>
      </c>
      <c r="X26" s="119">
        <v>248592</v>
      </c>
      <c r="Y26" s="119">
        <v>199919</v>
      </c>
      <c r="Z26" s="119">
        <v>147176</v>
      </c>
      <c r="AA26" s="119">
        <v>132343</v>
      </c>
      <c r="AB26" s="119">
        <v>139980</v>
      </c>
    </row>
    <row r="27" spans="1:28" x14ac:dyDescent="0.35">
      <c r="A27" s="103">
        <v>24</v>
      </c>
      <c r="B27" s="107">
        <v>188572</v>
      </c>
      <c r="C27" s="107">
        <v>171827</v>
      </c>
      <c r="D27" s="107">
        <v>129490</v>
      </c>
      <c r="E27" s="107">
        <v>153760</v>
      </c>
      <c r="F27" s="107">
        <v>188564</v>
      </c>
      <c r="G27" s="107">
        <v>243920</v>
      </c>
      <c r="H27" s="107">
        <v>279779</v>
      </c>
      <c r="I27" s="107">
        <v>286150</v>
      </c>
      <c r="J27" s="107">
        <v>233851</v>
      </c>
      <c r="K27" s="107">
        <v>173668</v>
      </c>
      <c r="L27" s="107">
        <v>141382</v>
      </c>
      <c r="M27" s="107">
        <v>158117</v>
      </c>
      <c r="P27" s="105">
        <v>24</v>
      </c>
      <c r="Q27" s="119">
        <v>150102</v>
      </c>
      <c r="R27" s="119">
        <v>142901</v>
      </c>
      <c r="S27" s="119">
        <v>119254</v>
      </c>
      <c r="T27" s="119">
        <v>130646</v>
      </c>
      <c r="U27" s="119">
        <v>162193</v>
      </c>
      <c r="V27" s="119">
        <v>217923</v>
      </c>
      <c r="W27" s="119">
        <v>251695</v>
      </c>
      <c r="X27" s="119">
        <v>248592</v>
      </c>
      <c r="Y27" s="119">
        <v>199919</v>
      </c>
      <c r="Z27" s="119">
        <v>147176</v>
      </c>
      <c r="AA27" s="119">
        <v>132343</v>
      </c>
      <c r="AB27" s="119">
        <v>139980</v>
      </c>
    </row>
    <row r="31" spans="1:28" x14ac:dyDescent="0.35">
      <c r="A31" s="120" t="s">
        <v>118</v>
      </c>
      <c r="B31" s="120"/>
      <c r="C31" s="120"/>
      <c r="D31" s="120"/>
      <c r="E31" s="120"/>
      <c r="F31" s="120"/>
      <c r="G31" s="120"/>
      <c r="H31" s="120"/>
      <c r="I31" s="120"/>
      <c r="J31" s="120"/>
      <c r="K31" s="120"/>
      <c r="L31" s="120"/>
      <c r="M31" s="120"/>
      <c r="N31" s="120"/>
      <c r="O31" s="120"/>
      <c r="P31" s="120"/>
      <c r="Q31" s="120"/>
      <c r="R31" s="120"/>
      <c r="S31" s="120"/>
      <c r="T31" s="120"/>
      <c r="U31" s="120"/>
      <c r="V31" s="120"/>
      <c r="W31" s="120"/>
      <c r="X31" s="120"/>
      <c r="Y31" s="120"/>
      <c r="Z31" s="120"/>
      <c r="AA31" s="120"/>
      <c r="AB31" s="120"/>
    </row>
  </sheetData>
  <mergeCells count="3">
    <mergeCell ref="A1:M2"/>
    <mergeCell ref="P1:AB2"/>
    <mergeCell ref="A31:AB31"/>
  </mergeCells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4" id="{C2525EB6-BCC2-43BF-A18D-37CCDCF0F266}">
            <xm:f>'NPRR1128 FFR Priority Proposed'!B3=1</xm:f>
            <x14:dxf>
              <fill>
                <patternFill>
                  <bgColor rgb="FFFF0000"/>
                </patternFill>
              </fill>
            </x14:dxf>
          </x14:cfRule>
          <x14:cfRule type="expression" priority="3" id="{46753040-A82F-4D41-8E34-BBDA10C37435}">
            <xm:f>'NPRR1128 FFR Priority Proposed'!B3=0</xm:f>
            <x14:dxf>
              <fill>
                <patternFill patternType="gray0625">
                  <fgColor theme="9"/>
                  <bgColor theme="9" tint="0.79995117038483843"/>
                </patternFill>
              </fill>
            </x14:dxf>
          </x14:cfRule>
          <xm:sqref>B4:M27</xm:sqref>
        </x14:conditionalFormatting>
        <x14:conditionalFormatting xmlns:xm="http://schemas.microsoft.com/office/excel/2006/main">
          <x14:cfRule type="expression" priority="2" id="{10E7E336-598F-4F43-A379-9A9CC496B4DE}">
            <xm:f>'NPRR1128 FFR Priority Proposed'!B3=1</xm:f>
            <x14:dxf>
              <fill>
                <patternFill>
                  <bgColor rgb="FFFF0000"/>
                </patternFill>
              </fill>
            </x14:dxf>
          </x14:cfRule>
          <x14:cfRule type="expression" priority="1" id="{C59221D3-139E-4C3F-AAE0-F0F9854134B8}">
            <xm:f>'NPRR1128 FFR Priority Proposed'!B3=0</xm:f>
            <x14:dxf>
              <fill>
                <patternFill patternType="gray0625">
                  <fgColor theme="9"/>
                  <bgColor theme="9" tint="0.79998168889431442"/>
                </patternFill>
              </fill>
            </x14:dxf>
          </x14:cfRule>
          <xm:sqref>Q4:AB27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2023 RRS Table</vt:lpstr>
      <vt:lpstr>2022_RRS</vt:lpstr>
      <vt:lpstr>2022_RRS_Details</vt:lpstr>
      <vt:lpstr>2023_RRS</vt:lpstr>
      <vt:lpstr>2023_RRS_Details</vt:lpstr>
      <vt:lpstr>Charts</vt:lpstr>
      <vt:lpstr>NPRR1128 FFR Priority Proposed</vt:lpstr>
      <vt:lpstr>NPRR1128 FFR Priority Option</vt:lpstr>
      <vt:lpstr>NPRR1128 FFR Priority Inertia</vt:lpstr>
    </vt:vector>
  </TitlesOfParts>
  <Company>The Electric Reliability Council of Texas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Weifeng</dc:creator>
  <cp:lastModifiedBy>Mago, Nitika</cp:lastModifiedBy>
  <dcterms:created xsi:type="dcterms:W3CDTF">2018-08-14T21:25:28Z</dcterms:created>
  <dcterms:modified xsi:type="dcterms:W3CDTF">2022-10-25T16:30:27Z</dcterms:modified>
</cp:coreProperties>
</file>