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<sst xmlns="http://schemas.openxmlformats.org/spreadsheetml/2006/main" count="149" uniqueCount="103">
  <si>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</si>
  <si>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</si>
  <si>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</si>
  <si>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</si>
  <si>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</si>
  <si>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</si>
  <si>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</si>
  <si>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</si>
  <si>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</si>
  <si>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</si>
  <si>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</si>
  <si>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</si>
  <si>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</si>
  <si>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</si>
  <si>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</si>
  <si>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</si>
  <si>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</si>
  <si>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</si>
  <si>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</si>
  <si>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</si>
  <si>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</si>
  <si>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</si>
  <si>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</si>
  <si>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</si>
  <si>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</si>
  <si>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</si>
  <si>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</si>
  <si>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</si>
  <si>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</si>
  <si>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</si>
  <si>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</si>
  <si>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</si>
  <si>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</si>
  <si>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</si>
  <si>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</si>
  <si>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</si>
  <si>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</si>
  <si>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</si>
  <si>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</si>
  <si>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</si>
  <si>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</si>
  <si>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</si>
  <si>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</si>
  <si>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>Bill Barnes</t>
  </si>
  <si>
    <t>Bob Helton</t>
  </si>
  <si>
    <t>Collin Martin</t>
  </si>
  <si>
    <t>Jose Gaytan</t>
  </si>
  <si>
    <t>Ian Haley</t>
  </si>
  <si>
    <t>ENGIE</t>
  </si>
  <si>
    <t xml:space="preserve">Dan Bailey </t>
  </si>
  <si>
    <t>Keith Nix</t>
  </si>
  <si>
    <t>Jeremy Carpenter</t>
  </si>
  <si>
    <t xml:space="preserve">Alicia Loving </t>
  </si>
  <si>
    <t>Garret Kent</t>
  </si>
  <si>
    <t>Eric Goff</t>
  </si>
  <si>
    <t>Bryan Sams</t>
  </si>
  <si>
    <t>Prepared by:   Cory Phillips</t>
  </si>
  <si>
    <t xml:space="preserve">Residential Consumer 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</si>
  <si>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</si>
  <si>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</si>
  <si>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</si>
  <si>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</si>
  <si>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</si>
  <si>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</si>
  <si>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</si>
  <si>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</si>
  <si>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 xml:space="preserve">Nick Fehrenbach </t>
  </si>
  <si>
    <t>Emily Jolly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</si>
  <si>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</si>
  <si>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</si>
  <si>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</si>
  <si>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</si>
  <si>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</si>
  <si>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</si>
  <si>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</si>
  <si>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</si>
  <si>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</si>
  <si>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</si>
  <si>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</si>
  <si>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</si>
  <si>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</si>
  <si>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</si>
  <si>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</si>
  <si>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</si>
  <si>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</si>
  <si>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</si>
  <si>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</si>
  <si>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</si>
  <si>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</si>
  <si>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</si>
  <si>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</si>
  <si>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</si>
  <si>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</si>
  <si>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</si>
  <si>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</si>
  <si>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</si>
  <si>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</si>
  <si>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</si>
  <si>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>Date:  September 28, 2022</t>
  </si>
  <si>
    <t>Clif Lange (Emily Jolly)</t>
  </si>
  <si>
    <t>TAC Motion:  To recommend approval of NPRR1084 as recommended by PRS in the 9/15/22 PRS Report</t>
  </si>
  <si>
    <t>Motion Passes</t>
  </si>
  <si>
    <t>2/3 of non-abst TAC Votes = 18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</si>
</sst>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3</xdr:row>
      <xdr:rowOff>295275</xdr:rowOff>
    </xdr:from>
    <xdr:to>
      <xdr:col>4</xdr:col>
      <xdr:colOff>2219325</xdr:colOff>
      <xdr:row>5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62025"/>
          <a:ext cx="1228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1609725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571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3</xdr:row>
      <xdr:rowOff>295275</xdr:rowOff>
    </xdr:from>
    <xdr:to>
      <xdr:col>4</xdr:col>
      <xdr:colOff>809625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752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75" zoomScaleNormal="175" zoomScalePageLayoutView="0" workbookViewId="0" topLeftCell="B1">
      <pane ySplit="8" topLeftCell="A17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2" t="s">
        <v>100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21</v>
      </c>
      <c r="G3" s="53" t="s">
        <v>101</v>
      </c>
      <c r="H3" s="54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5" t="s">
        <v>102</v>
      </c>
      <c r="H4" s="56"/>
      <c r="I4" s="41" t="s">
        <v>31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32</v>
      </c>
      <c r="G5" s="51">
        <f>IF((G63+H63)=0,"",G63)</f>
        <v>26</v>
      </c>
      <c r="H5" s="51">
        <f>IF((G63+H63)=0,"",H63)</f>
        <v>1</v>
      </c>
      <c r="I5" s="51">
        <f>I63</f>
        <v>2</v>
      </c>
    </row>
    <row r="6" spans="2:9" ht="22.5" customHeight="1">
      <c r="B6" s="39" t="s">
        <v>56</v>
      </c>
      <c r="C6" s="4"/>
      <c r="D6" s="8"/>
      <c r="E6" s="4"/>
      <c r="F6" s="6"/>
      <c r="G6" s="50">
        <f>_xlfn.IFERROR(SegmentVoteYes/(SegmentVoteYes+SegmentVoteNo),"")</f>
        <v>0.9629629629629629</v>
      </c>
      <c r="H6" s="50">
        <f>_xlfn.IFERROR(SegmentVoteNo/(SegmentVoteYes+SegmentVoteNo),"")</f>
        <v>0.037037037037037035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63</v>
      </c>
      <c r="F11" s="17" t="s">
        <v>13</v>
      </c>
      <c r="G11" s="26">
        <v>1</v>
      </c>
      <c r="H11" s="26"/>
      <c r="I11" s="12"/>
    </row>
    <row r="12" spans="2:9" ht="12.75">
      <c r="B12" s="24" t="s">
        <v>72</v>
      </c>
      <c r="C12" s="24"/>
      <c r="D12" s="31" t="s">
        <v>17</v>
      </c>
      <c r="E12" s="25" t="s">
        <v>66</v>
      </c>
      <c r="F12" s="17" t="s">
        <v>13</v>
      </c>
      <c r="G12" s="26">
        <v>1</v>
      </c>
      <c r="H12" s="26"/>
      <c r="I12" s="12"/>
    </row>
    <row r="13" spans="2:9" ht="12.75">
      <c r="B13" s="24" t="s">
        <v>73</v>
      </c>
      <c r="C13" s="24"/>
      <c r="D13" s="31" t="s">
        <v>18</v>
      </c>
      <c r="E13" s="25" t="s">
        <v>53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57</v>
      </c>
      <c r="C15" s="24"/>
      <c r="D15" s="31" t="s">
        <v>16</v>
      </c>
      <c r="E15" s="25" t="s">
        <v>54</v>
      </c>
      <c r="F15" s="17" t="s">
        <v>13</v>
      </c>
      <c r="G15" s="26">
        <v>1</v>
      </c>
      <c r="H15" s="26"/>
      <c r="I15" s="12"/>
    </row>
    <row r="16" spans="2:9" ht="12.75">
      <c r="B16" s="24" t="s">
        <v>74</v>
      </c>
      <c r="C16" s="24"/>
      <c r="D16" s="31" t="s">
        <v>16</v>
      </c>
      <c r="E16" s="25" t="s">
        <v>65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75</v>
      </c>
      <c r="C20" s="15"/>
      <c r="D20" s="15"/>
      <c r="E20" s="16" t="s">
        <v>99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76</v>
      </c>
      <c r="C21" s="15"/>
      <c r="D21" s="15"/>
      <c r="E21" s="16" t="s">
        <v>94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77</v>
      </c>
      <c r="C22" s="15"/>
      <c r="D22" s="15"/>
      <c r="E22" s="16" t="s">
        <v>67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78</v>
      </c>
      <c r="C23" s="15"/>
      <c r="D23" s="15"/>
      <c r="E23" s="16" t="s">
        <v>68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64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48</v>
      </c>
      <c r="C27" s="24"/>
      <c r="D27" s="24"/>
      <c r="E27" s="25" t="s">
        <v>44</v>
      </c>
      <c r="F27" s="17" t="s">
        <v>13</v>
      </c>
      <c r="G27" s="26">
        <v>1</v>
      </c>
      <c r="H27" s="26"/>
      <c r="I27" s="12"/>
    </row>
    <row r="28" spans="2:9" ht="12.75">
      <c r="B28" s="24" t="s">
        <v>80</v>
      </c>
      <c r="C28" s="24"/>
      <c r="D28" s="24"/>
      <c r="E28" s="25" t="s">
        <v>47</v>
      </c>
      <c r="F28" s="17" t="s">
        <v>13</v>
      </c>
      <c r="G28" s="26"/>
      <c r="H28" s="26">
        <v>1</v>
      </c>
      <c r="I28" s="12"/>
    </row>
    <row r="29" spans="2:9" ht="12.75">
      <c r="B29" s="24" t="s">
        <v>79</v>
      </c>
      <c r="C29" s="24"/>
      <c r="D29" s="24"/>
      <c r="E29" s="25" t="s">
        <v>55</v>
      </c>
      <c r="F29" s="17" t="s">
        <v>13</v>
      </c>
      <c r="G29" s="26"/>
      <c r="H29" s="26"/>
      <c r="I29" s="12" t="s">
        <v>20</v>
      </c>
    </row>
    <row r="30" spans="2:9" ht="12.75">
      <c r="B30" s="24" t="s">
        <v>69</v>
      </c>
      <c r="C30" s="24"/>
      <c r="D30" s="24"/>
      <c r="E30" s="25" t="s">
        <v>70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2</v>
      </c>
      <c r="H32" s="22">
        <f>SUM(H26:H31)</f>
        <v>1</v>
      </c>
      <c r="I32" s="20">
        <f>COUNTA(I26:I31)</f>
        <v>1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58</v>
      </c>
      <c r="C34" s="24"/>
      <c r="D34" s="24"/>
      <c r="E34" s="25" t="s">
        <v>59</v>
      </c>
      <c r="F34" s="17"/>
      <c r="G34" s="26"/>
      <c r="H34" s="26"/>
      <c r="I34" s="12"/>
    </row>
    <row r="35" spans="2:9" ht="12.75">
      <c r="B35" s="24" t="s">
        <v>81</v>
      </c>
      <c r="C35" s="24"/>
      <c r="D35" s="24"/>
      <c r="E35" s="25" t="s">
        <v>51</v>
      </c>
      <c r="F35" s="17" t="s">
        <v>13</v>
      </c>
      <c r="G35" s="26">
        <v>1</v>
      </c>
      <c r="H35" s="26"/>
      <c r="I35" s="12"/>
    </row>
    <row r="36" spans="2:9" ht="12.75">
      <c r="B36" s="24" t="s">
        <v>89</v>
      </c>
      <c r="C36" s="24"/>
      <c r="D36" s="24"/>
      <c r="E36" s="25" t="s">
        <v>91</v>
      </c>
      <c r="F36" s="17" t="s">
        <v>13</v>
      </c>
      <c r="G36" s="26">
        <v>1</v>
      </c>
      <c r="H36" s="26"/>
      <c r="I36" s="12"/>
    </row>
    <row r="37" spans="2:9" ht="12.75">
      <c r="B37" s="24" t="s">
        <v>92</v>
      </c>
      <c r="C37" s="24"/>
      <c r="D37" s="24"/>
      <c r="E37" s="25" t="s">
        <v>93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82</v>
      </c>
      <c r="C41" s="24"/>
      <c r="D41" s="24"/>
      <c r="E41" s="25" t="s">
        <v>43</v>
      </c>
      <c r="F41" s="17" t="s">
        <v>13</v>
      </c>
      <c r="G41" s="26"/>
      <c r="H41" s="26"/>
      <c r="I41" s="12" t="s">
        <v>20</v>
      </c>
    </row>
    <row r="42" spans="2:9" ht="12.75">
      <c r="B42" s="24" t="s">
        <v>61</v>
      </c>
      <c r="C42" s="24"/>
      <c r="D42" s="24"/>
      <c r="E42" s="25" t="s">
        <v>62</v>
      </c>
      <c r="F42" s="17" t="s">
        <v>13</v>
      </c>
      <c r="G42" s="26">
        <v>1</v>
      </c>
      <c r="H42" s="26"/>
      <c r="I42" s="12"/>
    </row>
    <row r="43" spans="2:9" ht="12.75">
      <c r="B43" s="24" t="s">
        <v>83</v>
      </c>
      <c r="C43" s="24"/>
      <c r="D43" s="24"/>
      <c r="E43" s="25" t="s">
        <v>71</v>
      </c>
      <c r="F43" s="17" t="s">
        <v>13</v>
      </c>
      <c r="G43" s="26">
        <v>1</v>
      </c>
      <c r="H43" s="26"/>
      <c r="I43" s="12"/>
    </row>
    <row r="44" spans="2:9" ht="12.75">
      <c r="B44" s="24" t="s">
        <v>95</v>
      </c>
      <c r="C44" s="24"/>
      <c r="D44" s="24"/>
      <c r="E44" s="25" t="s">
        <v>96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3</v>
      </c>
      <c r="H46" s="22">
        <f>SUM(H40:H45)</f>
        <v>0</v>
      </c>
      <c r="I46" s="20">
        <f>COUNTA(I40:I45)</f>
        <v>1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85</v>
      </c>
      <c r="C48" s="24"/>
      <c r="D48" s="24"/>
      <c r="E48" s="25" t="s">
        <v>45</v>
      </c>
      <c r="F48" s="17" t="s">
        <v>13</v>
      </c>
      <c r="G48" s="26">
        <v>1</v>
      </c>
      <c r="H48" s="26"/>
      <c r="I48" s="12"/>
    </row>
    <row r="49" spans="2:9" ht="12.75">
      <c r="B49" s="24" t="s">
        <v>84</v>
      </c>
      <c r="C49" s="24"/>
      <c r="D49" s="24"/>
      <c r="E49" s="25" t="s">
        <v>50</v>
      </c>
      <c r="F49" s="17" t="s">
        <v>13</v>
      </c>
      <c r="G49" s="26">
        <v>1</v>
      </c>
      <c r="H49" s="26"/>
      <c r="I49" s="12"/>
    </row>
    <row r="50" spans="2:9" ht="12.75">
      <c r="B50" s="24" t="s">
        <v>86</v>
      </c>
      <c r="C50" s="24"/>
      <c r="D50" s="24"/>
      <c r="E50" s="25" t="s">
        <v>42</v>
      </c>
      <c r="F50" s="17" t="s">
        <v>13</v>
      </c>
      <c r="G50" s="26">
        <v>1</v>
      </c>
      <c r="H50" s="26"/>
      <c r="I50" s="12"/>
    </row>
    <row r="51" spans="2:9" ht="12.75">
      <c r="B51" s="24" t="s">
        <v>87</v>
      </c>
      <c r="C51" s="24"/>
      <c r="D51" s="24"/>
      <c r="E51" s="25" t="s">
        <v>60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88</v>
      </c>
      <c r="C55" s="24"/>
      <c r="D55" s="24"/>
      <c r="E55" s="25" t="s">
        <v>49</v>
      </c>
      <c r="F55" s="17" t="s">
        <v>13</v>
      </c>
      <c r="G55" s="26">
        <v>1</v>
      </c>
      <c r="H55" s="26"/>
      <c r="I55" s="12"/>
    </row>
    <row r="56" spans="2:9" ht="12.75">
      <c r="B56" s="24" t="s">
        <v>90</v>
      </c>
      <c r="C56" s="24"/>
      <c r="D56" s="24"/>
      <c r="E56" s="25" t="s">
        <v>46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52</v>
      </c>
      <c r="F57" s="17" t="s">
        <v>13</v>
      </c>
      <c r="G57" s="26">
        <v>1</v>
      </c>
      <c r="H57" s="26"/>
      <c r="I57" s="12"/>
    </row>
    <row r="58" spans="2:9" ht="12.75">
      <c r="B58" s="24" t="s">
        <v>33</v>
      </c>
      <c r="C58" s="24"/>
      <c r="D58" s="24"/>
      <c r="E58" s="25" t="s">
        <v>97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26</v>
      </c>
      <c r="H63" s="34">
        <f>H25+H60+H53+H32+H18+H46+H39</f>
        <v>1</v>
      </c>
      <c r="I63" s="20">
        <f>I25+I60+I53+I32+I18+I46+I39</f>
        <v>2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55:F58 F27:F30 F20:F23 F41:F44 F48:F51 F11:F16 F34:F37">
      <formula1>$B$81:$B$82</formula1>
    </dataValidation>
    <dataValidation type="list" showInputMessage="1" showErrorMessage="1" sqref="I55:I58 I27:I30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TAC 092822</cp:lastModifiedBy>
  <cp:lastPrinted>2005-12-01T13:49:02Z</cp:lastPrinted>
  <dcterms:created xsi:type="dcterms:W3CDTF">2000-03-13T15:50:20Z</dcterms:created>
  <dcterms:modified xsi:type="dcterms:W3CDTF">2022-09-28T15:51:18Z</dcterms:modified>
  <cp:category/>
  <cp:version/>
  <cp:contentType/>
  <cp:contentStatus/>
</cp:coreProperties>
</file>